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ctrlProps/ctrlProp13.xml" ContentType="application/vnd.ms-excel.controlproperties+xml"/>
  <Override PartName="/xl/ctrlProps/ctrlProp10.xml" ContentType="application/vnd.ms-excel.controlproperties+xml"/>
  <Override PartName="/docProps/app.xml" ContentType="application/vnd.openxmlformats-officedocument.extended-properties+xml"/>
  <Override PartName="/xl/ctrlProps/ctrlProp9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325506\Desktop\Risk Ranking\2026 Risk Ranking\Q1\LATAM\"/>
    </mc:Choice>
  </mc:AlternateContent>
  <xr:revisionPtr revIDLastSave="0" documentId="13_ncr:1_{B27A8BAC-DD2C-4B5B-AD06-F3097A2D20BC}" xr6:coauthVersionLast="47" xr6:coauthVersionMax="47" xr10:uidLastSave="{00000000-0000-0000-0000-000000000000}"/>
  <bookViews>
    <workbookView xWindow="-110" yWindow="-110" windowWidth="19420" windowHeight="10300" tabRatio="703" firstSheet="3" activeTab="6" xr2:uid="{59042E75-A941-4358-846C-264BFB06C660}"/>
  </bookViews>
  <sheets>
    <sheet name="Home" sheetId="8" r:id="rId1"/>
    <sheet name="Recordables" sheetId="7" r:id="rId2"/>
    <sheet name="FA, NMs, PSEs" sheetId="1" r:id="rId3"/>
    <sheet name="ATS" sheetId="4" r:id="rId4"/>
    <sheet name="Concern Reports" sheetId="5" r:id="rId5"/>
    <sheet name="CR, ATS Contribution" sheetId="6" r:id="rId6"/>
    <sheet name="1FS Risk Ranking" sheetId="22" r:id="rId7"/>
    <sheet name="CR, AT-C and I&amp;I (RR)" sheetId="3" r:id="rId8"/>
    <sheet name="Calculation" sheetId="17" r:id="rId9"/>
    <sheet name="OFS Risk Register 2022" sheetId="18" r:id="rId10"/>
    <sheet name="OFS Risk Register 2024" sheetId="19" r:id="rId11"/>
    <sheet name="OFS Risk Register 2025" sheetId="20" r:id="rId12"/>
    <sheet name="OFS Life Saving Rules Risk Rank" sheetId="21" r:id="rId13"/>
  </sheets>
  <definedNames>
    <definedName name="_xlnm._FilterDatabase" localSheetId="3" hidden="1">ATS!$A$1:$D$62</definedName>
    <definedName name="_xlnm._FilterDatabase" localSheetId="4" hidden="1">'Concern Reports'!$A$1:$G$62</definedName>
    <definedName name="_xlnm._FilterDatabase" localSheetId="12" hidden="1">'OFS Life Saving Rules Risk Rank'!$B$2:$F$11</definedName>
    <definedName name="_xlnm._FilterDatabase" localSheetId="11" hidden="1">'OFS Risk Register 2025'!$B$2:$U$26</definedName>
    <definedName name="_xlnm._FilterDatabase" localSheetId="1" hidden="1">Recordables!$A$1:$F$62</definedName>
    <definedName name="A">#REF!</definedName>
    <definedName name="B">#REF!</definedName>
    <definedName name="_xlnm.Print_Area" localSheetId="12">'OFS Life Saving Rules Risk Rank'!$B$1:$F$6</definedName>
    <definedName name="_xlnm.Print_Area" localSheetId="9">'OFS Risk Register 2022'!$B$1:$R$16</definedName>
    <definedName name="_xlnm.Print_Area" localSheetId="10">'OFS Risk Register 2024'!$B$1:$R$16</definedName>
    <definedName name="_xlnm.Print_Area" localSheetId="11">'OFS Risk Register 2025'!$B$1:$R$16</definedName>
    <definedName name="REASSESSMENT_DATE" localSheetId="12">#REF!</definedName>
    <definedName name="REASSESSMENT_DATE" localSheetId="10">#REF!</definedName>
    <definedName name="REASSESSMENT_DATE" localSheetId="11">#REF!</definedName>
    <definedName name="REASSESSMENT_DA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3" l="1"/>
  <c r="P33" i="3"/>
  <c r="O34" i="3"/>
  <c r="O33" i="3"/>
  <c r="M34" i="3"/>
  <c r="M33" i="3"/>
  <c r="L34" i="3"/>
  <c r="L33" i="3"/>
  <c r="J34" i="3"/>
  <c r="J33" i="3"/>
  <c r="I34" i="3"/>
  <c r="I33" i="3"/>
  <c r="G34" i="3"/>
  <c r="G33" i="3"/>
  <c r="F34" i="3"/>
  <c r="F33" i="3"/>
  <c r="P35" i="3"/>
  <c r="S35" i="3" s="1" a="1"/>
  <c r="S35" i="3" s="1"/>
  <c r="O35" i="3"/>
  <c r="M35" i="3"/>
  <c r="L35" i="3"/>
  <c r="J35" i="3"/>
  <c r="I35" i="3"/>
  <c r="G35" i="3"/>
  <c r="F35" i="3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S33" i="3" a="1"/>
  <c r="S33" i="3" s="1"/>
  <c r="S34" i="3" a="1"/>
  <c r="S34" i="3" s="1"/>
  <c r="R33" i="3" a="1"/>
  <c r="R33" i="3" s="1"/>
  <c r="R34" i="3" a="1"/>
  <c r="R34" i="3" s="1"/>
  <c r="R35" i="3" a="1"/>
  <c r="R35" i="3" s="1"/>
  <c r="H33" i="3" l="1"/>
  <c r="H34" i="3"/>
  <c r="H35" i="3"/>
  <c r="F17" i="20" l="1"/>
  <c r="U25" i="20" l="1"/>
  <c r="U26" i="20"/>
  <c r="R26" i="20" l="1"/>
  <c r="O26" i="20"/>
  <c r="L26" i="20"/>
  <c r="I26" i="20"/>
  <c r="F26" i="20"/>
  <c r="R25" i="20"/>
  <c r="O25" i="20"/>
  <c r="L25" i="20"/>
  <c r="I25" i="20"/>
  <c r="F25" i="20"/>
  <c r="U24" i="20"/>
  <c r="R24" i="20"/>
  <c r="O24" i="20"/>
  <c r="L24" i="20"/>
  <c r="I24" i="20"/>
  <c r="F24" i="20"/>
  <c r="U23" i="20"/>
  <c r="R23" i="20"/>
  <c r="O23" i="20"/>
  <c r="L23" i="20"/>
  <c r="I23" i="20"/>
  <c r="F23" i="20"/>
  <c r="U22" i="20"/>
  <c r="R22" i="20"/>
  <c r="O22" i="20"/>
  <c r="L22" i="20"/>
  <c r="I22" i="20"/>
  <c r="F22" i="20"/>
  <c r="U21" i="20"/>
  <c r="R21" i="20"/>
  <c r="O21" i="20"/>
  <c r="L21" i="20"/>
  <c r="I21" i="20"/>
  <c r="F21" i="20"/>
  <c r="U20" i="20"/>
  <c r="R20" i="20"/>
  <c r="O20" i="20"/>
  <c r="L20" i="20"/>
  <c r="I20" i="20"/>
  <c r="F20" i="20"/>
  <c r="U19" i="20"/>
  <c r="R19" i="20"/>
  <c r="O19" i="20"/>
  <c r="L19" i="20"/>
  <c r="I19" i="20"/>
  <c r="F19" i="20"/>
  <c r="U18" i="20"/>
  <c r="R18" i="20"/>
  <c r="O18" i="20"/>
  <c r="L18" i="20"/>
  <c r="I18" i="20"/>
  <c r="F18" i="20"/>
  <c r="U17" i="20"/>
  <c r="R17" i="20"/>
  <c r="O17" i="20"/>
  <c r="L17" i="20"/>
  <c r="I17" i="20"/>
  <c r="U16" i="20"/>
  <c r="R16" i="20"/>
  <c r="O16" i="20"/>
  <c r="L16" i="20"/>
  <c r="I16" i="20"/>
  <c r="F16" i="20"/>
  <c r="U15" i="20"/>
  <c r="R15" i="20"/>
  <c r="O15" i="20"/>
  <c r="L15" i="20"/>
  <c r="I15" i="20"/>
  <c r="F15" i="20"/>
  <c r="U14" i="20"/>
  <c r="R14" i="20"/>
  <c r="O14" i="20"/>
  <c r="L14" i="20"/>
  <c r="I14" i="20"/>
  <c r="F14" i="20"/>
  <c r="U13" i="20"/>
  <c r="R13" i="20"/>
  <c r="O13" i="20"/>
  <c r="L13" i="20"/>
  <c r="I13" i="20"/>
  <c r="F13" i="20"/>
  <c r="U12" i="20"/>
  <c r="R12" i="20"/>
  <c r="O12" i="20"/>
  <c r="L12" i="20"/>
  <c r="I12" i="20"/>
  <c r="F12" i="20"/>
  <c r="U11" i="20"/>
  <c r="R11" i="20"/>
  <c r="O11" i="20"/>
  <c r="L11" i="20"/>
  <c r="I11" i="20"/>
  <c r="F11" i="20"/>
  <c r="U10" i="20"/>
  <c r="R10" i="20"/>
  <c r="O10" i="20"/>
  <c r="L10" i="20"/>
  <c r="I10" i="20"/>
  <c r="F10" i="20"/>
  <c r="U9" i="20"/>
  <c r="R9" i="20"/>
  <c r="O9" i="20"/>
  <c r="L9" i="20"/>
  <c r="I9" i="20"/>
  <c r="F9" i="20"/>
  <c r="U8" i="20"/>
  <c r="R8" i="20"/>
  <c r="O8" i="20"/>
  <c r="L8" i="20"/>
  <c r="I8" i="20"/>
  <c r="F8" i="20"/>
  <c r="U7" i="20"/>
  <c r="R7" i="20"/>
  <c r="O7" i="20"/>
  <c r="L7" i="20"/>
  <c r="I7" i="20"/>
  <c r="F7" i="20"/>
  <c r="U6" i="20"/>
  <c r="R6" i="20"/>
  <c r="O6" i="20"/>
  <c r="L6" i="20"/>
  <c r="I6" i="20"/>
  <c r="F6" i="20"/>
  <c r="U5" i="20"/>
  <c r="R5" i="20"/>
  <c r="O5" i="20"/>
  <c r="L5" i="20"/>
  <c r="I5" i="20"/>
  <c r="F5" i="20"/>
  <c r="U4" i="20"/>
  <c r="R4" i="20"/>
  <c r="O4" i="20"/>
  <c r="L4" i="20"/>
  <c r="I4" i="20"/>
  <c r="F4" i="20"/>
  <c r="U3" i="20"/>
  <c r="R3" i="20"/>
  <c r="O3" i="20"/>
  <c r="L3" i="20"/>
  <c r="I3" i="20"/>
  <c r="F3" i="20"/>
  <c r="W607" i="17" l="1"/>
  <c r="W606" i="17"/>
  <c r="W576" i="17"/>
  <c r="W575" i="17"/>
  <c r="W545" i="17"/>
  <c r="W544" i="17"/>
  <c r="W514" i="17"/>
  <c r="W513" i="17"/>
  <c r="W483" i="17"/>
  <c r="W482" i="17"/>
  <c r="W452" i="17"/>
  <c r="W451" i="17"/>
  <c r="W421" i="17"/>
  <c r="W420" i="17"/>
  <c r="W390" i="17"/>
  <c r="W389" i="17"/>
  <c r="W359" i="17"/>
  <c r="W358" i="17"/>
  <c r="W328" i="17"/>
  <c r="W327" i="17"/>
  <c r="W297" i="17"/>
  <c r="W296" i="17"/>
  <c r="W266" i="17"/>
  <c r="W265" i="17"/>
  <c r="W235" i="17"/>
  <c r="W234" i="17"/>
  <c r="W204" i="17"/>
  <c r="W203" i="17"/>
  <c r="W173" i="17"/>
  <c r="W172" i="17"/>
  <c r="W142" i="17"/>
  <c r="W141" i="17"/>
  <c r="W111" i="17"/>
  <c r="W110" i="17"/>
  <c r="W80" i="17"/>
  <c r="W79" i="17"/>
  <c r="W49" i="17"/>
  <c r="W48" i="17"/>
  <c r="W18" i="17"/>
  <c r="W17" i="17"/>
  <c r="O607" i="17"/>
  <c r="O606" i="17"/>
  <c r="O576" i="17"/>
  <c r="O575" i="17"/>
  <c r="O545" i="17"/>
  <c r="O544" i="17"/>
  <c r="O514" i="17"/>
  <c r="O513" i="17"/>
  <c r="O483" i="17"/>
  <c r="O482" i="17"/>
  <c r="O452" i="17"/>
  <c r="O451" i="17"/>
  <c r="O421" i="17"/>
  <c r="O420" i="17"/>
  <c r="O390" i="17"/>
  <c r="O389" i="17"/>
  <c r="O359" i="17"/>
  <c r="O358" i="17"/>
  <c r="O328" i="17"/>
  <c r="O327" i="17"/>
  <c r="O297" i="17"/>
  <c r="O296" i="17"/>
  <c r="O266" i="17"/>
  <c r="O265" i="17"/>
  <c r="O235" i="17"/>
  <c r="O234" i="17"/>
  <c r="O204" i="17"/>
  <c r="O203" i="17"/>
  <c r="O173" i="17"/>
  <c r="O172" i="17"/>
  <c r="O142" i="17"/>
  <c r="O141" i="17"/>
  <c r="O111" i="17"/>
  <c r="O110" i="17"/>
  <c r="O80" i="17"/>
  <c r="O79" i="17"/>
  <c r="O49" i="17"/>
  <c r="O48" i="17"/>
  <c r="O18" i="17"/>
  <c r="O17" i="17"/>
  <c r="G607" i="17"/>
  <c r="G606" i="17"/>
  <c r="G576" i="17"/>
  <c r="G575" i="17"/>
  <c r="G545" i="17"/>
  <c r="G544" i="17"/>
  <c r="G514" i="17"/>
  <c r="G513" i="17"/>
  <c r="G483" i="17"/>
  <c r="G482" i="17"/>
  <c r="G452" i="17"/>
  <c r="G451" i="17"/>
  <c r="G421" i="17"/>
  <c r="G420" i="17"/>
  <c r="G390" i="17"/>
  <c r="G389" i="17"/>
  <c r="G359" i="17"/>
  <c r="G358" i="17"/>
  <c r="G328" i="17"/>
  <c r="G327" i="17"/>
  <c r="G297" i="17"/>
  <c r="G296" i="17"/>
  <c r="G266" i="17"/>
  <c r="G265" i="17"/>
  <c r="G235" i="17"/>
  <c r="G234" i="17"/>
  <c r="G204" i="17"/>
  <c r="G203" i="17"/>
  <c r="G173" i="17"/>
  <c r="G172" i="17"/>
  <c r="G142" i="17"/>
  <c r="G141" i="17"/>
  <c r="G111" i="17"/>
  <c r="G110" i="17"/>
  <c r="G80" i="17"/>
  <c r="G79" i="17"/>
  <c r="G49" i="17"/>
  <c r="G48" i="17"/>
  <c r="G18" i="17"/>
  <c r="G17" i="17"/>
  <c r="R26" i="19" l="1"/>
  <c r="O26" i="19"/>
  <c r="L26" i="19"/>
  <c r="I26" i="19"/>
  <c r="F26" i="19"/>
  <c r="R25" i="19"/>
  <c r="O25" i="19"/>
  <c r="L25" i="19"/>
  <c r="I25" i="19"/>
  <c r="F25" i="19"/>
  <c r="U24" i="19"/>
  <c r="R24" i="19"/>
  <c r="O24" i="19"/>
  <c r="L24" i="19"/>
  <c r="I24" i="19"/>
  <c r="F24" i="19"/>
  <c r="U23" i="19"/>
  <c r="R23" i="19"/>
  <c r="O23" i="19"/>
  <c r="L23" i="19"/>
  <c r="I23" i="19"/>
  <c r="F23" i="19"/>
  <c r="U22" i="19"/>
  <c r="R22" i="19"/>
  <c r="O22" i="19"/>
  <c r="L22" i="19"/>
  <c r="I22" i="19"/>
  <c r="F22" i="19"/>
  <c r="U21" i="19"/>
  <c r="R21" i="19"/>
  <c r="O21" i="19"/>
  <c r="L21" i="19"/>
  <c r="I21" i="19"/>
  <c r="F21" i="19"/>
  <c r="U20" i="19"/>
  <c r="R20" i="19"/>
  <c r="O20" i="19"/>
  <c r="L20" i="19"/>
  <c r="I20" i="19"/>
  <c r="F20" i="19"/>
  <c r="U19" i="19"/>
  <c r="R19" i="19"/>
  <c r="O19" i="19"/>
  <c r="L19" i="19"/>
  <c r="I19" i="19"/>
  <c r="F19" i="19"/>
  <c r="U18" i="19"/>
  <c r="R18" i="19"/>
  <c r="O18" i="19"/>
  <c r="L18" i="19"/>
  <c r="I18" i="19"/>
  <c r="F18" i="19"/>
  <c r="U17" i="19"/>
  <c r="R17" i="19"/>
  <c r="O17" i="19"/>
  <c r="L17" i="19"/>
  <c r="I17" i="19"/>
  <c r="F17" i="19"/>
  <c r="U16" i="19"/>
  <c r="R16" i="19"/>
  <c r="O16" i="19"/>
  <c r="L16" i="19"/>
  <c r="I16" i="19"/>
  <c r="F16" i="19"/>
  <c r="U15" i="19"/>
  <c r="R15" i="19"/>
  <c r="O15" i="19"/>
  <c r="L15" i="19"/>
  <c r="I15" i="19"/>
  <c r="F15" i="19"/>
  <c r="U14" i="19"/>
  <c r="R14" i="19"/>
  <c r="O14" i="19"/>
  <c r="L14" i="19"/>
  <c r="I14" i="19"/>
  <c r="F14" i="19"/>
  <c r="U13" i="19"/>
  <c r="R13" i="19"/>
  <c r="O13" i="19"/>
  <c r="L13" i="19"/>
  <c r="I13" i="19"/>
  <c r="F13" i="19"/>
  <c r="U12" i="19"/>
  <c r="R12" i="19"/>
  <c r="O12" i="19"/>
  <c r="L12" i="19"/>
  <c r="I12" i="19"/>
  <c r="F12" i="19"/>
  <c r="U11" i="19"/>
  <c r="R11" i="19"/>
  <c r="O11" i="19"/>
  <c r="L11" i="19"/>
  <c r="I11" i="19"/>
  <c r="F11" i="19"/>
  <c r="U10" i="19"/>
  <c r="R10" i="19"/>
  <c r="O10" i="19"/>
  <c r="L10" i="19"/>
  <c r="I10" i="19"/>
  <c r="F10" i="19"/>
  <c r="U9" i="19"/>
  <c r="R9" i="19"/>
  <c r="O9" i="19"/>
  <c r="L9" i="19"/>
  <c r="I9" i="19"/>
  <c r="F9" i="19"/>
  <c r="U8" i="19"/>
  <c r="R8" i="19"/>
  <c r="O8" i="19"/>
  <c r="L8" i="19"/>
  <c r="I8" i="19"/>
  <c r="F8" i="19"/>
  <c r="U7" i="19"/>
  <c r="R7" i="19"/>
  <c r="O7" i="19"/>
  <c r="L7" i="19"/>
  <c r="I7" i="19"/>
  <c r="F7" i="19"/>
  <c r="U6" i="19"/>
  <c r="R6" i="19"/>
  <c r="O6" i="19"/>
  <c r="L6" i="19"/>
  <c r="I6" i="19"/>
  <c r="F6" i="19"/>
  <c r="U5" i="19"/>
  <c r="R5" i="19"/>
  <c r="O5" i="19"/>
  <c r="L5" i="19"/>
  <c r="I5" i="19"/>
  <c r="F5" i="19"/>
  <c r="U4" i="19"/>
  <c r="R4" i="19"/>
  <c r="O4" i="19"/>
  <c r="L4" i="19"/>
  <c r="I4" i="19"/>
  <c r="F4" i="19"/>
  <c r="U3" i="19"/>
  <c r="R3" i="19"/>
  <c r="O3" i="19"/>
  <c r="L3" i="19"/>
  <c r="I3" i="19"/>
  <c r="F3" i="19"/>
  <c r="U20" i="18"/>
  <c r="R20" i="18"/>
  <c r="O20" i="18"/>
  <c r="L20" i="18"/>
  <c r="I20" i="18"/>
  <c r="F20" i="18"/>
  <c r="U19" i="18"/>
  <c r="R19" i="18"/>
  <c r="O19" i="18"/>
  <c r="L19" i="18"/>
  <c r="I19" i="18"/>
  <c r="F19" i="18"/>
  <c r="U18" i="18"/>
  <c r="R18" i="18"/>
  <c r="O18" i="18"/>
  <c r="L18" i="18"/>
  <c r="I18" i="18"/>
  <c r="F18" i="18"/>
  <c r="U17" i="18"/>
  <c r="R17" i="18"/>
  <c r="O17" i="18"/>
  <c r="L17" i="18"/>
  <c r="I17" i="18"/>
  <c r="F17" i="18"/>
  <c r="U16" i="18"/>
  <c r="R16" i="18"/>
  <c r="O16" i="18"/>
  <c r="L16" i="18"/>
  <c r="I16" i="18"/>
  <c r="F16" i="18"/>
  <c r="U15" i="18"/>
  <c r="R15" i="18"/>
  <c r="O15" i="18"/>
  <c r="L15" i="18"/>
  <c r="I15" i="18"/>
  <c r="F15" i="18"/>
  <c r="U14" i="18"/>
  <c r="R14" i="18"/>
  <c r="O14" i="18"/>
  <c r="L14" i="18"/>
  <c r="I14" i="18"/>
  <c r="F14" i="18"/>
  <c r="U13" i="18"/>
  <c r="R13" i="18"/>
  <c r="O13" i="18"/>
  <c r="L13" i="18"/>
  <c r="I13" i="18"/>
  <c r="F13" i="18"/>
  <c r="U12" i="18"/>
  <c r="R12" i="18"/>
  <c r="O12" i="18"/>
  <c r="L12" i="18"/>
  <c r="I12" i="18"/>
  <c r="F12" i="18"/>
  <c r="U11" i="18"/>
  <c r="R11" i="18"/>
  <c r="O11" i="18"/>
  <c r="L11" i="18"/>
  <c r="I11" i="18"/>
  <c r="F11" i="18"/>
  <c r="U10" i="18"/>
  <c r="R10" i="18"/>
  <c r="O10" i="18"/>
  <c r="L10" i="18"/>
  <c r="I10" i="18"/>
  <c r="F10" i="18"/>
  <c r="U9" i="18"/>
  <c r="R9" i="18"/>
  <c r="O9" i="18"/>
  <c r="L9" i="18"/>
  <c r="I9" i="18"/>
  <c r="F9" i="18"/>
  <c r="U8" i="18"/>
  <c r="R8" i="18"/>
  <c r="O8" i="18"/>
  <c r="L8" i="18"/>
  <c r="I8" i="18"/>
  <c r="F8" i="18"/>
  <c r="U7" i="18"/>
  <c r="R7" i="18"/>
  <c r="O7" i="18"/>
  <c r="L7" i="18"/>
  <c r="I7" i="18"/>
  <c r="F7" i="18"/>
  <c r="U6" i="18"/>
  <c r="R6" i="18"/>
  <c r="O6" i="18"/>
  <c r="L6" i="18"/>
  <c r="I6" i="18"/>
  <c r="F6" i="18"/>
  <c r="U5" i="18"/>
  <c r="R5" i="18"/>
  <c r="O5" i="18"/>
  <c r="L5" i="18"/>
  <c r="I5" i="18"/>
  <c r="F5" i="18"/>
  <c r="U4" i="18"/>
  <c r="R4" i="18"/>
  <c r="O4" i="18"/>
  <c r="L4" i="18"/>
  <c r="I4" i="18"/>
  <c r="F4" i="18"/>
  <c r="U3" i="18"/>
  <c r="R3" i="18"/>
  <c r="O3" i="18"/>
  <c r="L3" i="18"/>
  <c r="I3" i="18"/>
  <c r="F3" i="18"/>
  <c r="W64" i="3" l="1"/>
  <c r="V39" i="3"/>
  <c r="W39" i="3"/>
  <c r="X39" i="3"/>
  <c r="V40" i="3"/>
  <c r="X40" i="3" s="1"/>
  <c r="W40" i="3"/>
  <c r="V41" i="3"/>
  <c r="X41" i="3" s="1"/>
  <c r="W41" i="3"/>
  <c r="Q35" i="3"/>
  <c r="N34" i="3"/>
  <c r="N35" i="3"/>
  <c r="K35" i="3"/>
  <c r="Q33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5"/>
  <c r="C53" i="5"/>
  <c r="W530" i="17" s="1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U607" i="17"/>
  <c r="P65" i="3" s="1"/>
  <c r="U606" i="17"/>
  <c r="M65" i="3" s="1"/>
  <c r="W605" i="17"/>
  <c r="U605" i="17" s="1"/>
  <c r="J65" i="3" s="1"/>
  <c r="W604" i="17"/>
  <c r="U604" i="17" s="1"/>
  <c r="G65" i="3" s="1"/>
  <c r="W603" i="17"/>
  <c r="U603" i="17" s="1"/>
  <c r="D65" i="3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M607" i="17"/>
  <c r="P64" i="3" s="1"/>
  <c r="M606" i="17"/>
  <c r="M64" i="3" s="1"/>
  <c r="O605" i="17"/>
  <c r="M605" i="17" s="1"/>
  <c r="J64" i="3" s="1"/>
  <c r="O604" i="17"/>
  <c r="M604" i="17" s="1"/>
  <c r="G64" i="3" s="1"/>
  <c r="O603" i="17"/>
  <c r="M603" i="17" s="1"/>
  <c r="D64" i="3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E607" i="17"/>
  <c r="P63" i="3" s="1"/>
  <c r="E606" i="17"/>
  <c r="M63" i="3" s="1"/>
  <c r="G605" i="17"/>
  <c r="E605" i="17" s="1"/>
  <c r="J63" i="3" s="1"/>
  <c r="G604" i="17"/>
  <c r="E604" i="17" s="1"/>
  <c r="G63" i="3" s="1"/>
  <c r="G603" i="17"/>
  <c r="E603" i="17" s="1"/>
  <c r="D63" i="3" s="1"/>
  <c r="G602" i="17"/>
  <c r="E602" i="17" s="1"/>
  <c r="G601" i="17"/>
  <c r="E601" i="17" s="1"/>
  <c r="G600" i="17"/>
  <c r="E600" i="17" s="1"/>
  <c r="B599" i="17"/>
  <c r="B598" i="17"/>
  <c r="W591" i="17"/>
  <c r="W590" i="17"/>
  <c r="W589" i="17"/>
  <c r="W588" i="17"/>
  <c r="W582" i="17"/>
  <c r="U576" i="17"/>
  <c r="P62" i="3" s="1"/>
  <c r="T575" i="17"/>
  <c r="L62" i="3" s="1"/>
  <c r="W574" i="17"/>
  <c r="T574" i="17" s="1"/>
  <c r="I62" i="3" s="1"/>
  <c r="W573" i="17"/>
  <c r="U573" i="17" s="1"/>
  <c r="G62" i="3" s="1"/>
  <c r="W572" i="17"/>
  <c r="U572" i="17" s="1"/>
  <c r="D62" i="3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M576" i="17"/>
  <c r="P61" i="3" s="1"/>
  <c r="M575" i="17"/>
  <c r="M61" i="3" s="1"/>
  <c r="O574" i="17"/>
  <c r="M574" i="17" s="1"/>
  <c r="J61" i="3" s="1"/>
  <c r="O573" i="17"/>
  <c r="M573" i="17" s="1"/>
  <c r="G61" i="3" s="1"/>
  <c r="O572" i="17"/>
  <c r="M572" i="17" s="1"/>
  <c r="D61" i="3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D576" i="17"/>
  <c r="O60" i="3" s="1"/>
  <c r="E575" i="17"/>
  <c r="M60" i="3" s="1"/>
  <c r="G574" i="17"/>
  <c r="D574" i="17" s="1"/>
  <c r="I60" i="3" s="1"/>
  <c r="G573" i="17"/>
  <c r="D573" i="17" s="1"/>
  <c r="F60" i="3" s="1"/>
  <c r="G572" i="17"/>
  <c r="D572" i="17" s="1"/>
  <c r="C60" i="3" s="1"/>
  <c r="G571" i="17"/>
  <c r="E571" i="17" s="1"/>
  <c r="G570" i="17"/>
  <c r="D570" i="17" s="1"/>
  <c r="D569" i="17"/>
  <c r="B568" i="17"/>
  <c r="B567" i="17"/>
  <c r="W560" i="17"/>
  <c r="W559" i="17"/>
  <c r="W558" i="17"/>
  <c r="W557" i="17"/>
  <c r="W551" i="17"/>
  <c r="T545" i="17"/>
  <c r="O59" i="3" s="1"/>
  <c r="T544" i="17"/>
  <c r="L59" i="3" s="1"/>
  <c r="W543" i="17"/>
  <c r="T543" i="17" s="1"/>
  <c r="I59" i="3" s="1"/>
  <c r="W542" i="17"/>
  <c r="T542" i="17" s="1"/>
  <c r="F59" i="3" s="1"/>
  <c r="W541" i="17"/>
  <c r="T541" i="17" s="1"/>
  <c r="C59" i="3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L545" i="17"/>
  <c r="O58" i="3" s="1"/>
  <c r="L544" i="17"/>
  <c r="L58" i="3" s="1"/>
  <c r="O543" i="17"/>
  <c r="L543" i="17" s="1"/>
  <c r="I58" i="3" s="1"/>
  <c r="O542" i="17"/>
  <c r="L542" i="17" s="1"/>
  <c r="F58" i="3" s="1"/>
  <c r="O541" i="17"/>
  <c r="M541" i="17" s="1"/>
  <c r="D58" i="3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D545" i="17"/>
  <c r="O57" i="3" s="1"/>
  <c r="D544" i="17"/>
  <c r="L57" i="3" s="1"/>
  <c r="G543" i="17"/>
  <c r="E543" i="17" s="1"/>
  <c r="J57" i="3" s="1"/>
  <c r="G542" i="17"/>
  <c r="D542" i="17" s="1"/>
  <c r="F57" i="3" s="1"/>
  <c r="G541" i="17"/>
  <c r="D541" i="17" s="1"/>
  <c r="C57" i="3" s="1"/>
  <c r="G540" i="17"/>
  <c r="E540" i="17" s="1"/>
  <c r="G539" i="17"/>
  <c r="E539" i="17" s="1"/>
  <c r="G538" i="17"/>
  <c r="E538" i="17" s="1"/>
  <c r="B537" i="17"/>
  <c r="B536" i="17"/>
  <c r="U545" i="17"/>
  <c r="P59" i="3" s="1"/>
  <c r="C53" i="7"/>
  <c r="C54" i="7"/>
  <c r="C55" i="7"/>
  <c r="C56" i="7"/>
  <c r="C57" i="7"/>
  <c r="C58" i="7"/>
  <c r="C59" i="7"/>
  <c r="C60" i="7"/>
  <c r="C61" i="7"/>
  <c r="C62" i="7"/>
  <c r="W529" i="17"/>
  <c r="W528" i="17"/>
  <c r="W527" i="17"/>
  <c r="W526" i="17"/>
  <c r="W520" i="17"/>
  <c r="U514" i="17"/>
  <c r="P56" i="3" s="1"/>
  <c r="T513" i="17"/>
  <c r="L56" i="3" s="1"/>
  <c r="W512" i="17"/>
  <c r="T512" i="17" s="1"/>
  <c r="I56" i="3" s="1"/>
  <c r="W511" i="17"/>
  <c r="T511" i="17" s="1"/>
  <c r="F56" i="3" s="1"/>
  <c r="W510" i="17"/>
  <c r="T510" i="17" s="1"/>
  <c r="C56" i="3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M514" i="17"/>
  <c r="P55" i="3" s="1"/>
  <c r="M513" i="17"/>
  <c r="M55" i="3" s="1"/>
  <c r="O512" i="17"/>
  <c r="M512" i="17" s="1"/>
  <c r="J55" i="3" s="1"/>
  <c r="O511" i="17"/>
  <c r="L511" i="17" s="1"/>
  <c r="F55" i="3" s="1"/>
  <c r="O510" i="17"/>
  <c r="M510" i="17" s="1"/>
  <c r="D55" i="3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D514" i="17"/>
  <c r="O54" i="3" s="1"/>
  <c r="D513" i="17"/>
  <c r="L54" i="3" s="1"/>
  <c r="G512" i="17"/>
  <c r="D512" i="17" s="1"/>
  <c r="I54" i="3" s="1"/>
  <c r="G511" i="17"/>
  <c r="D511" i="17" s="1"/>
  <c r="F54" i="3" s="1"/>
  <c r="G510" i="17"/>
  <c r="D510" i="17" s="1"/>
  <c r="C54" i="3" s="1"/>
  <c r="G509" i="17"/>
  <c r="D509" i="17" s="1"/>
  <c r="G508" i="17"/>
  <c r="D508" i="17" s="1"/>
  <c r="G507" i="17"/>
  <c r="D507" i="17" s="1"/>
  <c r="B506" i="17"/>
  <c r="B505" i="17"/>
  <c r="W498" i="17"/>
  <c r="W497" i="17"/>
  <c r="W496" i="17"/>
  <c r="W495" i="17"/>
  <c r="W489" i="17"/>
  <c r="U483" i="17"/>
  <c r="P53" i="3" s="1"/>
  <c r="W481" i="17"/>
  <c r="U481" i="17" s="1"/>
  <c r="J53" i="3" s="1"/>
  <c r="W480" i="17"/>
  <c r="U480" i="17" s="1"/>
  <c r="G53" i="3" s="1"/>
  <c r="W479" i="17"/>
  <c r="U479" i="17" s="1"/>
  <c r="D53" i="3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M483" i="17"/>
  <c r="P52" i="3" s="1"/>
  <c r="M482" i="17"/>
  <c r="M52" i="3" s="1"/>
  <c r="O481" i="17"/>
  <c r="M481" i="17" s="1"/>
  <c r="J52" i="3" s="1"/>
  <c r="O480" i="17"/>
  <c r="M480" i="17" s="1"/>
  <c r="G52" i="3" s="1"/>
  <c r="O479" i="17"/>
  <c r="M479" i="17" s="1"/>
  <c r="D52" i="3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D483" i="17"/>
  <c r="O51" i="3" s="1"/>
  <c r="D482" i="17"/>
  <c r="L51" i="3" s="1"/>
  <c r="G481" i="17"/>
  <c r="D481" i="17" s="1"/>
  <c r="I51" i="3" s="1"/>
  <c r="G480" i="17"/>
  <c r="E480" i="17" s="1"/>
  <c r="G51" i="3" s="1"/>
  <c r="G479" i="17"/>
  <c r="D479" i="17" s="1"/>
  <c r="C51" i="3" s="1"/>
  <c r="G478" i="17"/>
  <c r="E478" i="17" s="1"/>
  <c r="G477" i="17"/>
  <c r="D477" i="17" s="1"/>
  <c r="G476" i="17"/>
  <c r="D476" i="17" s="1"/>
  <c r="B475" i="17"/>
  <c r="B474" i="17"/>
  <c r="U482" i="17"/>
  <c r="M53" i="3" s="1"/>
  <c r="W467" i="17"/>
  <c r="W466" i="17"/>
  <c r="W465" i="17"/>
  <c r="W464" i="17"/>
  <c r="W458" i="17"/>
  <c r="U452" i="17"/>
  <c r="P50" i="3" s="1"/>
  <c r="U451" i="17"/>
  <c r="M50" i="3" s="1"/>
  <c r="W450" i="17"/>
  <c r="T450" i="17" s="1"/>
  <c r="I50" i="3" s="1"/>
  <c r="W449" i="17"/>
  <c r="T449" i="17" s="1"/>
  <c r="F50" i="3" s="1"/>
  <c r="W448" i="17"/>
  <c r="U448" i="17" s="1"/>
  <c r="D50" i="3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M452" i="17"/>
  <c r="P49" i="3" s="1"/>
  <c r="L451" i="17"/>
  <c r="L49" i="3" s="1"/>
  <c r="O450" i="17"/>
  <c r="L450" i="17" s="1"/>
  <c r="I49" i="3" s="1"/>
  <c r="O449" i="17"/>
  <c r="M449" i="17" s="1"/>
  <c r="G49" i="3" s="1"/>
  <c r="O448" i="17"/>
  <c r="L448" i="17" s="1"/>
  <c r="C49" i="3" s="1"/>
  <c r="O447" i="17"/>
  <c r="M447" i="17" s="1"/>
  <c r="O446" i="17"/>
  <c r="L446" i="17" s="1"/>
  <c r="O445" i="17"/>
  <c r="L445" i="17" s="1"/>
  <c r="J444" i="17"/>
  <c r="J443" i="17"/>
  <c r="G467" i="17"/>
  <c r="G466" i="17"/>
  <c r="G465" i="17"/>
  <c r="G464" i="17"/>
  <c r="G458" i="17"/>
  <c r="E452" i="17"/>
  <c r="P48" i="3" s="1"/>
  <c r="E451" i="17"/>
  <c r="M48" i="3" s="1"/>
  <c r="G450" i="17"/>
  <c r="E450" i="17" s="1"/>
  <c r="J48" i="3" s="1"/>
  <c r="G449" i="17"/>
  <c r="D449" i="17" s="1"/>
  <c r="F48" i="3" s="1"/>
  <c r="G448" i="17"/>
  <c r="D448" i="17" s="1"/>
  <c r="C48" i="3" s="1"/>
  <c r="G447" i="17"/>
  <c r="E447" i="17" s="1"/>
  <c r="G446" i="17"/>
  <c r="D446" i="17" s="1"/>
  <c r="G445" i="17"/>
  <c r="D445" i="17" s="1"/>
  <c r="B444" i="17"/>
  <c r="B443" i="17"/>
  <c r="W436" i="17"/>
  <c r="W435" i="17"/>
  <c r="W434" i="17"/>
  <c r="W433" i="17"/>
  <c r="W427" i="17"/>
  <c r="U421" i="17"/>
  <c r="P47" i="3" s="1"/>
  <c r="U420" i="17"/>
  <c r="M47" i="3" s="1"/>
  <c r="W419" i="17"/>
  <c r="U419" i="17" s="1"/>
  <c r="J47" i="3" s="1"/>
  <c r="W418" i="17"/>
  <c r="U418" i="17" s="1"/>
  <c r="G47" i="3" s="1"/>
  <c r="W417" i="17"/>
  <c r="U417" i="17" s="1"/>
  <c r="D47" i="3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L421" i="17"/>
  <c r="M420" i="17"/>
  <c r="M46" i="3" s="1"/>
  <c r="O419" i="17"/>
  <c r="L419" i="17" s="1"/>
  <c r="I46" i="3" s="1"/>
  <c r="O418" i="17"/>
  <c r="L418" i="17" s="1"/>
  <c r="F46" i="3" s="1"/>
  <c r="O417" i="17"/>
  <c r="L417" i="17" s="1"/>
  <c r="C46" i="3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E421" i="17"/>
  <c r="P45" i="3" s="1"/>
  <c r="D420" i="17"/>
  <c r="L45" i="3" s="1"/>
  <c r="G419" i="17"/>
  <c r="E419" i="17" s="1"/>
  <c r="J45" i="3" s="1"/>
  <c r="G418" i="17"/>
  <c r="E418" i="17" s="1"/>
  <c r="G45" i="3" s="1"/>
  <c r="G417" i="17"/>
  <c r="E417" i="17" s="1"/>
  <c r="D45" i="3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U390" i="17"/>
  <c r="P44" i="3" s="1"/>
  <c r="U389" i="17"/>
  <c r="M44" i="3" s="1"/>
  <c r="W388" i="17"/>
  <c r="U388" i="17" s="1"/>
  <c r="J44" i="3" s="1"/>
  <c r="W387" i="17"/>
  <c r="U387" i="17" s="1"/>
  <c r="G44" i="3" s="1"/>
  <c r="W386" i="17"/>
  <c r="U386" i="17" s="1"/>
  <c r="D44" i="3" s="1"/>
  <c r="W385" i="17"/>
  <c r="T385" i="17" s="1"/>
  <c r="W384" i="17"/>
  <c r="T384" i="17" s="1"/>
  <c r="F44" i="3" s="1"/>
  <c r="W383" i="17"/>
  <c r="U383" i="17" s="1"/>
  <c r="R382" i="17"/>
  <c r="R381" i="17"/>
  <c r="O405" i="17"/>
  <c r="O404" i="17"/>
  <c r="O403" i="17"/>
  <c r="O402" i="17"/>
  <c r="O396" i="17"/>
  <c r="L390" i="17"/>
  <c r="O43" i="3" s="1"/>
  <c r="L389" i="17"/>
  <c r="L43" i="3" s="1"/>
  <c r="O388" i="17"/>
  <c r="L388" i="17" s="1"/>
  <c r="I43" i="3" s="1"/>
  <c r="O387" i="17"/>
  <c r="L387" i="17" s="1"/>
  <c r="F43" i="3" s="1"/>
  <c r="O386" i="17"/>
  <c r="L386" i="17" s="1"/>
  <c r="C43" i="3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E390" i="17"/>
  <c r="P42" i="3" s="1"/>
  <c r="E389" i="17"/>
  <c r="M42" i="3" s="1"/>
  <c r="G388" i="17"/>
  <c r="E388" i="17" s="1"/>
  <c r="J42" i="3" s="1"/>
  <c r="G387" i="17"/>
  <c r="E387" i="17" s="1"/>
  <c r="G42" i="3" s="1"/>
  <c r="G386" i="17"/>
  <c r="E386" i="17" s="1"/>
  <c r="D42" i="3" s="1"/>
  <c r="G385" i="17"/>
  <c r="D385" i="17" s="1"/>
  <c r="G384" i="17"/>
  <c r="E384" i="17" s="1"/>
  <c r="G383" i="17"/>
  <c r="E383" i="17" s="1"/>
  <c r="B382" i="17"/>
  <c r="B381" i="17"/>
  <c r="M390" i="17"/>
  <c r="P43" i="3" s="1"/>
  <c r="W374" i="17"/>
  <c r="W373" i="17"/>
  <c r="W372" i="17"/>
  <c r="W371" i="17"/>
  <c r="W365" i="17"/>
  <c r="T359" i="17"/>
  <c r="O41" i="3" s="1"/>
  <c r="U358" i="17"/>
  <c r="M41" i="3" s="1"/>
  <c r="W357" i="17"/>
  <c r="U357" i="17" s="1"/>
  <c r="J41" i="3" s="1"/>
  <c r="W356" i="17"/>
  <c r="U356" i="17" s="1"/>
  <c r="G41" i="3" s="1"/>
  <c r="W355" i="17"/>
  <c r="U355" i="17" s="1"/>
  <c r="D41" i="3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M359" i="17"/>
  <c r="P40" i="3" s="1"/>
  <c r="M358" i="17"/>
  <c r="M40" i="3" s="1"/>
  <c r="O357" i="17"/>
  <c r="M357" i="17" s="1"/>
  <c r="J40" i="3" s="1"/>
  <c r="O356" i="17"/>
  <c r="M356" i="17" s="1"/>
  <c r="G40" i="3" s="1"/>
  <c r="O355" i="17"/>
  <c r="M355" i="17" s="1"/>
  <c r="D40" i="3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E359" i="17"/>
  <c r="P39" i="3" s="1"/>
  <c r="D358" i="17"/>
  <c r="G357" i="17"/>
  <c r="D357" i="17" s="1"/>
  <c r="G356" i="17"/>
  <c r="E356" i="17" s="1"/>
  <c r="G39" i="3" s="1"/>
  <c r="G355" i="17"/>
  <c r="E355" i="17" s="1"/>
  <c r="D39" i="3" s="1"/>
  <c r="G354" i="17"/>
  <c r="D354" i="17" s="1"/>
  <c r="G353" i="17"/>
  <c r="E353" i="17" s="1"/>
  <c r="G352" i="17"/>
  <c r="D352" i="17" s="1"/>
  <c r="B351" i="17"/>
  <c r="B350" i="17"/>
  <c r="E358" i="17"/>
  <c r="M39" i="3" s="1"/>
  <c r="W343" i="17"/>
  <c r="W342" i="17"/>
  <c r="W341" i="17"/>
  <c r="W340" i="17"/>
  <c r="W334" i="17"/>
  <c r="T328" i="17"/>
  <c r="O38" i="3" s="1"/>
  <c r="T327" i="17"/>
  <c r="W326" i="17"/>
  <c r="U326" i="17" s="1"/>
  <c r="J38" i="3" s="1"/>
  <c r="W325" i="17"/>
  <c r="T325" i="17" s="1"/>
  <c r="F38" i="3" s="1"/>
  <c r="W324" i="17"/>
  <c r="U324" i="17" s="1"/>
  <c r="D38" i="3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M328" i="17"/>
  <c r="P37" i="3" s="1"/>
  <c r="M327" i="17"/>
  <c r="M37" i="3" s="1"/>
  <c r="O326" i="17"/>
  <c r="M326" i="17" s="1"/>
  <c r="J37" i="3" s="1"/>
  <c r="O325" i="17"/>
  <c r="M325" i="17" s="1"/>
  <c r="G37" i="3" s="1"/>
  <c r="O324" i="17"/>
  <c r="M324" i="17" s="1"/>
  <c r="D37" i="3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E328" i="17"/>
  <c r="P36" i="3" s="1"/>
  <c r="E327" i="17"/>
  <c r="M36" i="3" s="1"/>
  <c r="G326" i="17"/>
  <c r="E326" i="17" s="1"/>
  <c r="J36" i="3" s="1"/>
  <c r="G325" i="17"/>
  <c r="D325" i="17" s="1"/>
  <c r="F36" i="3" s="1"/>
  <c r="G324" i="17"/>
  <c r="E324" i="17" s="1"/>
  <c r="D36" i="3" s="1"/>
  <c r="G323" i="17"/>
  <c r="D323" i="17" s="1"/>
  <c r="G322" i="17"/>
  <c r="E322" i="17" s="1"/>
  <c r="G321" i="17"/>
  <c r="E321" i="17" s="1"/>
  <c r="B320" i="17"/>
  <c r="B319" i="17"/>
  <c r="D327" i="17"/>
  <c r="L36" i="3" s="1"/>
  <c r="W312" i="17"/>
  <c r="W311" i="17"/>
  <c r="W310" i="17"/>
  <c r="W309" i="17"/>
  <c r="W303" i="17"/>
  <c r="U297" i="17"/>
  <c r="U296" i="17"/>
  <c r="W295" i="17"/>
  <c r="T295" i="17" s="1"/>
  <c r="W294" i="17"/>
  <c r="U294" i="17" s="1"/>
  <c r="W293" i="17"/>
  <c r="U293" i="17" s="1"/>
  <c r="D35" i="3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M297" i="17"/>
  <c r="M296" i="17"/>
  <c r="O295" i="17"/>
  <c r="M295" i="17" s="1"/>
  <c r="O294" i="17"/>
  <c r="M294" i="17" s="1"/>
  <c r="O293" i="17"/>
  <c r="M293" i="17" s="1"/>
  <c r="D34" i="3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D297" i="17"/>
  <c r="E296" i="17"/>
  <c r="G295" i="17"/>
  <c r="E295" i="17" s="1"/>
  <c r="G294" i="17"/>
  <c r="E294" i="17" s="1"/>
  <c r="G293" i="17"/>
  <c r="E293" i="17" s="1"/>
  <c r="D33" i="3" s="1"/>
  <c r="G292" i="17"/>
  <c r="E292" i="17" s="1"/>
  <c r="G291" i="17"/>
  <c r="E291" i="17" s="1"/>
  <c r="G290" i="17"/>
  <c r="D290" i="17" s="1"/>
  <c r="B289" i="17"/>
  <c r="B288" i="17"/>
  <c r="E297" i="17"/>
  <c r="W281" i="17"/>
  <c r="W280" i="17"/>
  <c r="W279" i="17"/>
  <c r="W278" i="17"/>
  <c r="W272" i="17"/>
  <c r="U266" i="17"/>
  <c r="P32" i="3" s="1"/>
  <c r="U265" i="17"/>
  <c r="M32" i="3" s="1"/>
  <c r="W264" i="17"/>
  <c r="U264" i="17" s="1"/>
  <c r="W263" i="17"/>
  <c r="U263" i="17" s="1"/>
  <c r="G32" i="3" s="1"/>
  <c r="W262" i="17"/>
  <c r="U262" i="17" s="1"/>
  <c r="D32" i="3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M266" i="17"/>
  <c r="P31" i="3" s="1"/>
  <c r="M265" i="17"/>
  <c r="M31" i="3" s="1"/>
  <c r="O264" i="17"/>
  <c r="M264" i="17" s="1"/>
  <c r="J31" i="3" s="1"/>
  <c r="O263" i="17"/>
  <c r="M263" i="17" s="1"/>
  <c r="G31" i="3" s="1"/>
  <c r="O262" i="17"/>
  <c r="M262" i="17" s="1"/>
  <c r="D31" i="3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E266" i="17"/>
  <c r="P30" i="3" s="1"/>
  <c r="E265" i="17"/>
  <c r="M30" i="3" s="1"/>
  <c r="G264" i="17"/>
  <c r="E264" i="17" s="1"/>
  <c r="J30" i="3" s="1"/>
  <c r="G263" i="17"/>
  <c r="E263" i="17" s="1"/>
  <c r="G30" i="3" s="1"/>
  <c r="G262" i="17"/>
  <c r="D262" i="17" s="1"/>
  <c r="C30" i="3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T235" i="17"/>
  <c r="O29" i="3" s="1"/>
  <c r="U234" i="17"/>
  <c r="M29" i="3" s="1"/>
  <c r="W233" i="17"/>
  <c r="T233" i="17" s="1"/>
  <c r="I29" i="3" s="1"/>
  <c r="W232" i="17"/>
  <c r="U232" i="17" s="1"/>
  <c r="G29" i="3" s="1"/>
  <c r="W231" i="17"/>
  <c r="T231" i="17" s="1"/>
  <c r="C29" i="3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M235" i="17"/>
  <c r="P28" i="3" s="1"/>
  <c r="M234" i="17"/>
  <c r="M28" i="3" s="1"/>
  <c r="O233" i="17"/>
  <c r="M233" i="17" s="1"/>
  <c r="J28" i="3" s="1"/>
  <c r="O232" i="17"/>
  <c r="M232" i="17" s="1"/>
  <c r="G28" i="3" s="1"/>
  <c r="O231" i="17"/>
  <c r="L231" i="17" s="1"/>
  <c r="C28" i="3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E235" i="17"/>
  <c r="P27" i="3" s="1"/>
  <c r="D234" i="17"/>
  <c r="G233" i="17"/>
  <c r="D233" i="17" s="1"/>
  <c r="I27" i="3" s="1"/>
  <c r="G232" i="17"/>
  <c r="E232" i="17" s="1"/>
  <c r="G27" i="3" s="1"/>
  <c r="G231" i="17"/>
  <c r="E231" i="17" s="1"/>
  <c r="D27" i="3" s="1"/>
  <c r="G230" i="17"/>
  <c r="E230" i="17" s="1"/>
  <c r="G229" i="17"/>
  <c r="E229" i="17" s="1"/>
  <c r="G228" i="17"/>
  <c r="D228" i="17" s="1"/>
  <c r="B227" i="17"/>
  <c r="B226" i="17"/>
  <c r="L234" i="17"/>
  <c r="L28" i="3" s="1"/>
  <c r="W219" i="17"/>
  <c r="W218" i="17"/>
  <c r="W217" i="17"/>
  <c r="W216" i="17"/>
  <c r="W210" i="17"/>
  <c r="U204" i="17"/>
  <c r="P26" i="3" s="1"/>
  <c r="T203" i="17"/>
  <c r="W202" i="17"/>
  <c r="U202" i="17" s="1"/>
  <c r="J26" i="3" s="1"/>
  <c r="W201" i="17"/>
  <c r="T201" i="17" s="1"/>
  <c r="F26" i="3" s="1"/>
  <c r="W200" i="17"/>
  <c r="U200" i="17" s="1"/>
  <c r="D26" i="3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L204" i="17"/>
  <c r="L203" i="17"/>
  <c r="L25" i="3" s="1"/>
  <c r="O202" i="17"/>
  <c r="L202" i="17" s="1"/>
  <c r="O201" i="17"/>
  <c r="L201" i="17" s="1"/>
  <c r="F25" i="3" s="1"/>
  <c r="O200" i="17"/>
  <c r="M200" i="17" s="1"/>
  <c r="D25" i="3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D204" i="17"/>
  <c r="O24" i="3" s="1"/>
  <c r="D203" i="17"/>
  <c r="L24" i="3" s="1"/>
  <c r="G202" i="17"/>
  <c r="D202" i="17" s="1"/>
  <c r="I24" i="3" s="1"/>
  <c r="G201" i="17"/>
  <c r="D201" i="17" s="1"/>
  <c r="F24" i="3" s="1"/>
  <c r="G200" i="17"/>
  <c r="D200" i="17" s="1"/>
  <c r="C24" i="3" s="1"/>
  <c r="G199" i="17"/>
  <c r="D199" i="17" s="1"/>
  <c r="G198" i="17"/>
  <c r="D198" i="17" s="1"/>
  <c r="G197" i="17"/>
  <c r="E197" i="17" s="1"/>
  <c r="B196" i="17"/>
  <c r="B195" i="17"/>
  <c r="W188" i="17"/>
  <c r="W187" i="17"/>
  <c r="W186" i="17"/>
  <c r="W185" i="17"/>
  <c r="W179" i="17"/>
  <c r="U173" i="17"/>
  <c r="P23" i="3" s="1"/>
  <c r="U172" i="17"/>
  <c r="M23" i="3" s="1"/>
  <c r="W171" i="17"/>
  <c r="U171" i="17" s="1"/>
  <c r="J23" i="3" s="1"/>
  <c r="W170" i="17"/>
  <c r="U170" i="17" s="1"/>
  <c r="G23" i="3" s="1"/>
  <c r="W169" i="17"/>
  <c r="U169" i="17" s="1"/>
  <c r="D23" i="3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M173" i="17"/>
  <c r="P22" i="3" s="1"/>
  <c r="M172" i="17"/>
  <c r="M22" i="3" s="1"/>
  <c r="O171" i="17"/>
  <c r="M171" i="17" s="1"/>
  <c r="J22" i="3" s="1"/>
  <c r="O170" i="17"/>
  <c r="M170" i="17" s="1"/>
  <c r="G22" i="3" s="1"/>
  <c r="O169" i="17"/>
  <c r="M169" i="17" s="1"/>
  <c r="D22" i="3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D173" i="17"/>
  <c r="O21" i="3" s="1"/>
  <c r="D172" i="17"/>
  <c r="L21" i="3" s="1"/>
  <c r="G171" i="17"/>
  <c r="D171" i="17" s="1"/>
  <c r="G170" i="17"/>
  <c r="D170" i="17" s="1"/>
  <c r="F21" i="3" s="1"/>
  <c r="G169" i="17"/>
  <c r="D169" i="17" s="1"/>
  <c r="C21" i="3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U142" i="17"/>
  <c r="P20" i="3" s="1"/>
  <c r="T141" i="17"/>
  <c r="L20" i="3" s="1"/>
  <c r="W140" i="17"/>
  <c r="U140" i="17" s="1"/>
  <c r="W139" i="17"/>
  <c r="T139" i="17" s="1"/>
  <c r="F20" i="3" s="1"/>
  <c r="W138" i="17"/>
  <c r="U138" i="17" s="1"/>
  <c r="D20" i="3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M142" i="17"/>
  <c r="P19" i="3" s="1"/>
  <c r="M141" i="17"/>
  <c r="M19" i="3" s="1"/>
  <c r="O140" i="17"/>
  <c r="M140" i="17" s="1"/>
  <c r="J19" i="3" s="1"/>
  <c r="O139" i="17"/>
  <c r="M139" i="17" s="1"/>
  <c r="G19" i="3" s="1"/>
  <c r="O138" i="17"/>
  <c r="M138" i="17" s="1"/>
  <c r="D19" i="3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D142" i="17"/>
  <c r="O18" i="3" s="1"/>
  <c r="D141" i="17"/>
  <c r="L18" i="3" s="1"/>
  <c r="G140" i="17"/>
  <c r="D140" i="17" s="1"/>
  <c r="G139" i="17"/>
  <c r="D139" i="17" s="1"/>
  <c r="F18" i="3" s="1"/>
  <c r="G138" i="17"/>
  <c r="E138" i="17" s="1"/>
  <c r="D18" i="3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U111" i="17"/>
  <c r="P17" i="3" s="1"/>
  <c r="U110" i="17"/>
  <c r="M17" i="3" s="1"/>
  <c r="W109" i="17"/>
  <c r="U109" i="17" s="1"/>
  <c r="J17" i="3" s="1"/>
  <c r="W108" i="17"/>
  <c r="U108" i="17" s="1"/>
  <c r="G17" i="3" s="1"/>
  <c r="W107" i="17"/>
  <c r="U107" i="17" s="1"/>
  <c r="D17" i="3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M111" i="17"/>
  <c r="P16" i="3" s="1"/>
  <c r="M110" i="17"/>
  <c r="M16" i="3" s="1"/>
  <c r="O109" i="17"/>
  <c r="M109" i="17" s="1"/>
  <c r="J16" i="3" s="1"/>
  <c r="O108" i="17"/>
  <c r="M108" i="17" s="1"/>
  <c r="G16" i="3" s="1"/>
  <c r="O107" i="17"/>
  <c r="M107" i="17" s="1"/>
  <c r="D16" i="3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D111" i="17"/>
  <c r="O15" i="3" s="1"/>
  <c r="E110" i="17"/>
  <c r="M15" i="3" s="1"/>
  <c r="G109" i="17"/>
  <c r="E109" i="17" s="1"/>
  <c r="J15" i="3" s="1"/>
  <c r="G108" i="17"/>
  <c r="E108" i="17" s="1"/>
  <c r="G15" i="3" s="1"/>
  <c r="G107" i="17"/>
  <c r="E107" i="17" s="1"/>
  <c r="D15" i="3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T80" i="17"/>
  <c r="O14" i="3" s="1"/>
  <c r="U79" i="17"/>
  <c r="M14" i="3" s="1"/>
  <c r="W78" i="17"/>
  <c r="U78" i="17" s="1"/>
  <c r="J14" i="3" s="1"/>
  <c r="W77" i="17"/>
  <c r="T77" i="17" s="1"/>
  <c r="F14" i="3" s="1"/>
  <c r="W76" i="17"/>
  <c r="U76" i="17" s="1"/>
  <c r="D14" i="3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M80" i="17"/>
  <c r="P13" i="3" s="1"/>
  <c r="M79" i="17"/>
  <c r="M13" i="3" s="1"/>
  <c r="O78" i="17"/>
  <c r="L78" i="17" s="1"/>
  <c r="I13" i="3" s="1"/>
  <c r="O77" i="17"/>
  <c r="L77" i="17" s="1"/>
  <c r="F13" i="3" s="1"/>
  <c r="O76" i="17"/>
  <c r="L76" i="17" s="1"/>
  <c r="C13" i="3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E80" i="17"/>
  <c r="P12" i="3" s="1"/>
  <c r="E79" i="17"/>
  <c r="M12" i="3" s="1"/>
  <c r="G78" i="17"/>
  <c r="E78" i="17" s="1"/>
  <c r="J12" i="3" s="1"/>
  <c r="G77" i="17"/>
  <c r="E77" i="17" s="1"/>
  <c r="G12" i="3" s="1"/>
  <c r="G76" i="17"/>
  <c r="E76" i="17" s="1"/>
  <c r="D12" i="3" s="1"/>
  <c r="G75" i="17"/>
  <c r="E75" i="17" s="1"/>
  <c r="G74" i="17"/>
  <c r="E74" i="17" s="1"/>
  <c r="G73" i="17"/>
  <c r="E73" i="17" s="1"/>
  <c r="B72" i="17"/>
  <c r="B71" i="17"/>
  <c r="U80" i="17"/>
  <c r="P14" i="3" s="1"/>
  <c r="S28" i="3" l="1" a="1"/>
  <c r="S28" i="3" s="1"/>
  <c r="S61" i="3" a="1"/>
  <c r="S61" i="3" s="1"/>
  <c r="S19" i="3" a="1"/>
  <c r="S19" i="3" s="1"/>
  <c r="S44" i="3" a="1"/>
  <c r="S44" i="3" s="1"/>
  <c r="S48" i="3" a="1"/>
  <c r="S48" i="3" s="1"/>
  <c r="R54" i="3" a="1"/>
  <c r="R54" i="3" s="1"/>
  <c r="S42" i="3" a="1"/>
  <c r="S42" i="3" s="1"/>
  <c r="S53" i="3" a="1"/>
  <c r="S53" i="3" s="1"/>
  <c r="S23" i="3" a="1"/>
  <c r="S23" i="3" s="1"/>
  <c r="S17" i="3" a="1"/>
  <c r="S17" i="3" s="1"/>
  <c r="R51" i="3" a="1"/>
  <c r="R51" i="3" s="1"/>
  <c r="S64" i="3" a="1"/>
  <c r="S64" i="3" s="1"/>
  <c r="S22" i="3" a="1"/>
  <c r="S22" i="3" s="1"/>
  <c r="S65" i="3" a="1"/>
  <c r="S65" i="3" s="1"/>
  <c r="S14" i="3" a="1"/>
  <c r="S14" i="3" s="1"/>
  <c r="S31" i="3" a="1"/>
  <c r="S31" i="3" s="1"/>
  <c r="S52" i="3" a="1"/>
  <c r="S52" i="3" s="1"/>
  <c r="S30" i="3" a="1"/>
  <c r="S30" i="3" s="1"/>
  <c r="H44" i="3"/>
  <c r="S37" i="3" a="1"/>
  <c r="S37" i="3" s="1"/>
  <c r="R43" i="3" a="1"/>
  <c r="R43" i="3" s="1"/>
  <c r="S47" i="3" a="1"/>
  <c r="S47" i="3" s="1"/>
  <c r="S55" i="3" a="1"/>
  <c r="S55" i="3" s="1"/>
  <c r="R59" i="3" a="1"/>
  <c r="R59" i="3" s="1"/>
  <c r="S63" i="3" a="1"/>
  <c r="S63" i="3" s="1"/>
  <c r="S36" i="3" a="1"/>
  <c r="S36" i="3" s="1"/>
  <c r="R58" i="3" a="1"/>
  <c r="R58" i="3" s="1"/>
  <c r="S12" i="3" a="1"/>
  <c r="S12" i="3" s="1"/>
  <c r="S16" i="3" a="1"/>
  <c r="S16" i="3" s="1"/>
  <c r="R24" i="3" a="1"/>
  <c r="R24" i="3" s="1"/>
  <c r="S40" i="3" a="1"/>
  <c r="S40" i="3" s="1"/>
  <c r="K33" i="3"/>
  <c r="K34" i="3"/>
  <c r="U385" i="17"/>
  <c r="V385" i="17" s="1"/>
  <c r="U228" i="17"/>
  <c r="V228" i="17" s="1"/>
  <c r="E290" i="17"/>
  <c r="F290" i="17" s="1"/>
  <c r="D416" i="17"/>
  <c r="F416" i="17" s="1"/>
  <c r="T259" i="17"/>
  <c r="T540" i="17"/>
  <c r="V540" i="17" s="1"/>
  <c r="U507" i="17"/>
  <c r="V507" i="17" s="1"/>
  <c r="L385" i="17"/>
  <c r="N385" i="17" s="1"/>
  <c r="L449" i="17"/>
  <c r="F49" i="3" s="1"/>
  <c r="H49" i="3" s="1"/>
  <c r="D326" i="17"/>
  <c r="I36" i="3" s="1"/>
  <c r="K36" i="3" s="1"/>
  <c r="T135" i="17"/>
  <c r="V135" i="17" s="1"/>
  <c r="L447" i="17"/>
  <c r="N447" i="17" s="1"/>
  <c r="D322" i="17"/>
  <c r="F322" i="17" s="1"/>
  <c r="D260" i="17"/>
  <c r="F260" i="17" s="1"/>
  <c r="D480" i="17"/>
  <c r="F51" i="3" s="1"/>
  <c r="H51" i="3" s="1"/>
  <c r="D450" i="17"/>
  <c r="I48" i="3" s="1"/>
  <c r="K48" i="3" s="1"/>
  <c r="M511" i="17"/>
  <c r="G55" i="3" s="1"/>
  <c r="H55" i="3" s="1"/>
  <c r="T326" i="17"/>
  <c r="I38" i="3" s="1"/>
  <c r="K38" i="3" s="1"/>
  <c r="M201" i="17"/>
  <c r="G25" i="3" s="1"/>
  <c r="H25" i="3" s="1"/>
  <c r="U541" i="17"/>
  <c r="D59" i="3" s="1"/>
  <c r="E59" i="3" s="1"/>
  <c r="E357" i="17"/>
  <c r="J39" i="3" s="1"/>
  <c r="S39" i="3" s="1" a="1"/>
  <c r="S39" i="3" s="1"/>
  <c r="E541" i="17"/>
  <c r="D57" i="3" s="1"/>
  <c r="E57" i="3" s="1"/>
  <c r="D419" i="17"/>
  <c r="I45" i="3" s="1"/>
  <c r="K45" i="3" s="1"/>
  <c r="T352" i="17"/>
  <c r="V352" i="17" s="1"/>
  <c r="D384" i="17"/>
  <c r="F384" i="17" s="1"/>
  <c r="U229" i="17"/>
  <c r="V229" i="17" s="1"/>
  <c r="E476" i="17"/>
  <c r="F476" i="17" s="1"/>
  <c r="D571" i="17"/>
  <c r="M421" i="17"/>
  <c r="P46" i="3" s="1"/>
  <c r="T452" i="17"/>
  <c r="O50" i="3" s="1"/>
  <c r="Q50" i="3" s="1"/>
  <c r="N28" i="3"/>
  <c r="E234" i="17"/>
  <c r="M27" i="3" s="1"/>
  <c r="E420" i="17"/>
  <c r="M45" i="3" s="1"/>
  <c r="S45" i="3" s="1" a="1"/>
  <c r="S45" i="3" s="1"/>
  <c r="E483" i="17"/>
  <c r="P51" i="3" s="1"/>
  <c r="E544" i="17"/>
  <c r="M57" i="3" s="1"/>
  <c r="U575" i="17"/>
  <c r="M62" i="3" s="1"/>
  <c r="E482" i="17"/>
  <c r="M51" i="3" s="1"/>
  <c r="T421" i="17"/>
  <c r="O47" i="3" s="1"/>
  <c r="Q47" i="3" s="1"/>
  <c r="T266" i="17"/>
  <c r="V266" i="17" s="1"/>
  <c r="Q59" i="3"/>
  <c r="T451" i="17"/>
  <c r="L50" i="3" s="1"/>
  <c r="L452" i="17"/>
  <c r="O49" i="3" s="1"/>
  <c r="Q49" i="3" s="1"/>
  <c r="O46" i="3"/>
  <c r="Q43" i="3"/>
  <c r="L235" i="17"/>
  <c r="N235" i="17" s="1"/>
  <c r="D390" i="17"/>
  <c r="O42" i="3" s="1"/>
  <c r="Q42" i="3" s="1"/>
  <c r="E576" i="17"/>
  <c r="V545" i="17"/>
  <c r="T265" i="17"/>
  <c r="V265" i="17" s="1"/>
  <c r="F297" i="17"/>
  <c r="L514" i="17"/>
  <c r="D451" i="17"/>
  <c r="E203" i="17"/>
  <c r="M24" i="3" s="1"/>
  <c r="U544" i="17"/>
  <c r="M59" i="3" s="1"/>
  <c r="D575" i="17"/>
  <c r="L60" i="3" s="1"/>
  <c r="O594" i="17"/>
  <c r="U77" i="17"/>
  <c r="G14" i="3" s="1"/>
  <c r="H14" i="3" s="1"/>
  <c r="E325" i="17"/>
  <c r="G36" i="3" s="1"/>
  <c r="H36" i="3" s="1"/>
  <c r="L232" i="17"/>
  <c r="F28" i="3" s="1"/>
  <c r="H28" i="3" s="1"/>
  <c r="E262" i="17"/>
  <c r="D30" i="3" s="1"/>
  <c r="E30" i="3" s="1"/>
  <c r="T200" i="17"/>
  <c r="C26" i="3" s="1"/>
  <c r="E26" i="3" s="1"/>
  <c r="T264" i="17"/>
  <c r="I32" i="3" s="1"/>
  <c r="D387" i="17"/>
  <c r="F42" i="3" s="1"/>
  <c r="H42" i="3" s="1"/>
  <c r="U450" i="17"/>
  <c r="J50" i="3" s="1"/>
  <c r="K50" i="3" s="1"/>
  <c r="T418" i="17"/>
  <c r="F47" i="3" s="1"/>
  <c r="H47" i="3" s="1"/>
  <c r="T202" i="17"/>
  <c r="I26" i="3" s="1"/>
  <c r="K26" i="3" s="1"/>
  <c r="D293" i="17"/>
  <c r="C33" i="3" s="1"/>
  <c r="E33" i="3" s="1"/>
  <c r="E479" i="17"/>
  <c r="D51" i="3" s="1"/>
  <c r="E51" i="3" s="1"/>
  <c r="E445" i="17"/>
  <c r="F445" i="17" s="1"/>
  <c r="U384" i="17"/>
  <c r="V384" i="17" s="1"/>
  <c r="L507" i="17"/>
  <c r="N507" i="17" s="1"/>
  <c r="E477" i="17"/>
  <c r="F477" i="17" s="1"/>
  <c r="E199" i="17"/>
  <c r="F199" i="17" s="1"/>
  <c r="E135" i="17"/>
  <c r="F135" i="17" s="1"/>
  <c r="E542" i="17"/>
  <c r="G57" i="3" s="1"/>
  <c r="H57" i="3" s="1"/>
  <c r="M450" i="17"/>
  <c r="T78" i="17"/>
  <c r="I14" i="3" s="1"/>
  <c r="K14" i="3" s="1"/>
  <c r="E171" i="17"/>
  <c r="J21" i="3" s="1"/>
  <c r="T573" i="17"/>
  <c r="F62" i="3" s="1"/>
  <c r="H62" i="3" s="1"/>
  <c r="D107" i="17"/>
  <c r="C15" i="3" s="1"/>
  <c r="E15" i="3" s="1"/>
  <c r="L107" i="17"/>
  <c r="U574" i="17"/>
  <c r="T448" i="17"/>
  <c r="C50" i="3" s="1"/>
  <c r="E50" i="3" s="1"/>
  <c r="M202" i="17"/>
  <c r="J25" i="3" s="1"/>
  <c r="T293" i="17"/>
  <c r="U139" i="17"/>
  <c r="G20" i="3" s="1"/>
  <c r="H20" i="3" s="1"/>
  <c r="E169" i="17"/>
  <c r="D21" i="3" s="1"/>
  <c r="E21" i="3" s="1"/>
  <c r="D231" i="17"/>
  <c r="T263" i="17"/>
  <c r="F32" i="3" s="1"/>
  <c r="H32" i="3" s="1"/>
  <c r="T294" i="17"/>
  <c r="V294" i="17" s="1"/>
  <c r="T140" i="17"/>
  <c r="I20" i="3" s="1"/>
  <c r="D388" i="17"/>
  <c r="E448" i="17"/>
  <c r="D48" i="3" s="1"/>
  <c r="E48" i="3" s="1"/>
  <c r="U543" i="17"/>
  <c r="U231" i="17"/>
  <c r="D29" i="3" s="1"/>
  <c r="E29" i="3" s="1"/>
  <c r="E200" i="17"/>
  <c r="D24" i="3" s="1"/>
  <c r="E24" i="3" s="1"/>
  <c r="D418" i="17"/>
  <c r="F45" i="3" s="1"/>
  <c r="H45" i="3" s="1"/>
  <c r="T76" i="17"/>
  <c r="C14" i="3" s="1"/>
  <c r="E14" i="3" s="1"/>
  <c r="L510" i="17"/>
  <c r="C55" i="3" s="1"/>
  <c r="E55" i="3" s="1"/>
  <c r="F450" i="17"/>
  <c r="T603" i="17"/>
  <c r="C65" i="3" s="1"/>
  <c r="E65" i="3" s="1"/>
  <c r="U511" i="17"/>
  <c r="G56" i="3" s="1"/>
  <c r="H56" i="3" s="1"/>
  <c r="E414" i="17"/>
  <c r="T445" i="17"/>
  <c r="V445" i="17" s="1"/>
  <c r="M538" i="17"/>
  <c r="N538" i="17" s="1"/>
  <c r="D415" i="17"/>
  <c r="F415" i="17" s="1"/>
  <c r="U415" i="17"/>
  <c r="V415" i="17" s="1"/>
  <c r="T446" i="17"/>
  <c r="V446" i="17" s="1"/>
  <c r="L539" i="17"/>
  <c r="N539" i="17" s="1"/>
  <c r="T292" i="17"/>
  <c r="V292" i="17" s="1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N390" i="17"/>
  <c r="T390" i="17"/>
  <c r="M389" i="17"/>
  <c r="M43" i="3" s="1"/>
  <c r="T358" i="17"/>
  <c r="F358" i="17"/>
  <c r="L39" i="3"/>
  <c r="L38" i="3"/>
  <c r="U327" i="17"/>
  <c r="M38" i="3" s="1"/>
  <c r="T296" i="17"/>
  <c r="V296" i="17" s="1"/>
  <c r="D296" i="17"/>
  <c r="F296" i="17" s="1"/>
  <c r="L27" i="3"/>
  <c r="L26" i="3"/>
  <c r="U203" i="17"/>
  <c r="M26" i="3" s="1"/>
  <c r="S26" i="3" s="1" a="1"/>
  <c r="S26" i="3" s="1"/>
  <c r="L172" i="17"/>
  <c r="L110" i="17"/>
  <c r="L16" i="3" s="1"/>
  <c r="T79" i="17"/>
  <c r="L14" i="3" s="1"/>
  <c r="O563" i="17"/>
  <c r="I18" i="3"/>
  <c r="R18" i="3" s="1" a="1"/>
  <c r="R18" i="3" s="1"/>
  <c r="T232" i="17"/>
  <c r="F29" i="3" s="1"/>
  <c r="H29" i="3" s="1"/>
  <c r="M387" i="17"/>
  <c r="G43" i="3" s="1"/>
  <c r="H43" i="3" s="1"/>
  <c r="L169" i="17"/>
  <c r="C22" i="3" s="1"/>
  <c r="E22" i="3" s="1"/>
  <c r="D294" i="17"/>
  <c r="F294" i="17" s="1"/>
  <c r="T419" i="17"/>
  <c r="I21" i="3"/>
  <c r="R21" i="3" s="1" a="1"/>
  <c r="R21" i="3" s="1"/>
  <c r="M77" i="17"/>
  <c r="G13" i="3" s="1"/>
  <c r="H13" i="3" s="1"/>
  <c r="T262" i="17"/>
  <c r="C32" i="3" s="1"/>
  <c r="E32" i="3" s="1"/>
  <c r="T387" i="17"/>
  <c r="V387" i="17" s="1"/>
  <c r="L170" i="17"/>
  <c r="F22" i="3" s="1"/>
  <c r="H22" i="3" s="1"/>
  <c r="D263" i="17"/>
  <c r="F30" i="3" s="1"/>
  <c r="H30" i="3" s="1"/>
  <c r="D295" i="17"/>
  <c r="F295" i="17" s="1"/>
  <c r="I39" i="3"/>
  <c r="D109" i="17"/>
  <c r="I15" i="3" s="1"/>
  <c r="K15" i="3" s="1"/>
  <c r="E140" i="17"/>
  <c r="J18" i="3" s="1"/>
  <c r="U201" i="17"/>
  <c r="G26" i="3" s="1"/>
  <c r="H26" i="3" s="1"/>
  <c r="D264" i="17"/>
  <c r="I30" i="3" s="1"/>
  <c r="K30" i="3" s="1"/>
  <c r="U325" i="17"/>
  <c r="G38" i="3" s="1"/>
  <c r="H38" i="3" s="1"/>
  <c r="T355" i="17"/>
  <c r="C41" i="3" s="1"/>
  <c r="E41" i="3" s="1"/>
  <c r="M418" i="17"/>
  <c r="G46" i="3" s="1"/>
  <c r="H46" i="3" s="1"/>
  <c r="J20" i="3"/>
  <c r="J32" i="3"/>
  <c r="S32" i="3" s="1" a="1"/>
  <c r="S32" i="3" s="1"/>
  <c r="D356" i="17"/>
  <c r="F39" i="3" s="1"/>
  <c r="H39" i="3" s="1"/>
  <c r="I25" i="3"/>
  <c r="E354" i="17"/>
  <c r="F354" i="17" s="1"/>
  <c r="T383" i="17"/>
  <c r="V383" i="17" s="1"/>
  <c r="T354" i="17"/>
  <c r="V354" i="17" s="1"/>
  <c r="D291" i="17"/>
  <c r="F291" i="17" s="1"/>
  <c r="U322" i="17"/>
  <c r="V322" i="17" s="1"/>
  <c r="T323" i="17"/>
  <c r="V323" i="17" s="1"/>
  <c r="D136" i="17"/>
  <c r="F136" i="17" s="1"/>
  <c r="N36" i="3"/>
  <c r="Q34" i="3"/>
  <c r="N33" i="3"/>
  <c r="Q14" i="3"/>
  <c r="E104" i="17"/>
  <c r="F104" i="17" s="1"/>
  <c r="M104" i="17"/>
  <c r="N104" i="17" s="1"/>
  <c r="E352" i="17"/>
  <c r="T414" i="17"/>
  <c r="V414" i="17" s="1"/>
  <c r="M445" i="17"/>
  <c r="E570" i="17"/>
  <c r="F570" i="17" s="1"/>
  <c r="M414" i="17"/>
  <c r="N414" i="17" s="1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U198" i="17"/>
  <c r="V198" i="17" s="1"/>
  <c r="E385" i="17"/>
  <c r="F385" i="17" s="1"/>
  <c r="U570" i="17"/>
  <c r="V570" i="17" s="1"/>
  <c r="E323" i="17"/>
  <c r="F323" i="17" s="1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T606" i="17"/>
  <c r="T602" i="17"/>
  <c r="V602" i="17" s="1"/>
  <c r="U601" i="17"/>
  <c r="V601" i="17" s="1"/>
  <c r="W625" i="17"/>
  <c r="G594" i="17"/>
  <c r="W594" i="17"/>
  <c r="W532" i="17"/>
  <c r="M542" i="17"/>
  <c r="G58" i="3" s="1"/>
  <c r="H58" i="3" s="1"/>
  <c r="D543" i="17"/>
  <c r="M543" i="17"/>
  <c r="F542" i="17"/>
  <c r="D607" i="17"/>
  <c r="O63" i="3" s="1"/>
  <c r="Q63" i="3" s="1"/>
  <c r="V575" i="17"/>
  <c r="T607" i="17"/>
  <c r="T605" i="17"/>
  <c r="T604" i="17"/>
  <c r="F65" i="3" s="1"/>
  <c r="H65" i="3" s="1"/>
  <c r="T600" i="17"/>
  <c r="O625" i="17"/>
  <c r="M609" i="17" a="1"/>
  <c r="M609" i="17" s="1"/>
  <c r="D61" i="22" s="1"/>
  <c r="G625" i="17"/>
  <c r="E609" i="17" a="1"/>
  <c r="E609" i="17" s="1"/>
  <c r="D60" i="22" s="1"/>
  <c r="D600" i="17"/>
  <c r="D601" i="17"/>
  <c r="F601" i="17" s="1"/>
  <c r="D602" i="17"/>
  <c r="F602" i="17" s="1"/>
  <c r="D603" i="17"/>
  <c r="C63" i="3" s="1"/>
  <c r="E63" i="3" s="1"/>
  <c r="D604" i="17"/>
  <c r="F63" i="3" s="1"/>
  <c r="H63" i="3" s="1"/>
  <c r="D605" i="17"/>
  <c r="D606" i="17"/>
  <c r="L600" i="17"/>
  <c r="L601" i="17"/>
  <c r="N601" i="17" s="1"/>
  <c r="L602" i="17"/>
  <c r="N602" i="17" s="1"/>
  <c r="L603" i="17"/>
  <c r="C64" i="3" s="1"/>
  <c r="E64" i="3" s="1"/>
  <c r="L604" i="17"/>
  <c r="F64" i="3" s="1"/>
  <c r="H64" i="3" s="1"/>
  <c r="L605" i="17"/>
  <c r="L606" i="17"/>
  <c r="L607" i="17"/>
  <c r="T576" i="17"/>
  <c r="T572" i="17"/>
  <c r="C62" i="3" s="1"/>
  <c r="E62" i="3" s="1"/>
  <c r="U571" i="17"/>
  <c r="V571" i="17" s="1"/>
  <c r="T569" i="17"/>
  <c r="V569" i="17" s="1"/>
  <c r="E574" i="17"/>
  <c r="E573" i="17"/>
  <c r="G60" i="3" s="1"/>
  <c r="H60" i="3" s="1"/>
  <c r="E572" i="17"/>
  <c r="D60" i="3" s="1"/>
  <c r="E60" i="3" s="1"/>
  <c r="F571" i="17"/>
  <c r="E569" i="17"/>
  <c r="F569" i="17" s="1"/>
  <c r="M578" i="17" a="1"/>
  <c r="M578" i="17" s="1"/>
  <c r="D58" i="22" s="1"/>
  <c r="L569" i="17"/>
  <c r="L570" i="17"/>
  <c r="N570" i="17" s="1"/>
  <c r="L571" i="17"/>
  <c r="N571" i="17" s="1"/>
  <c r="L572" i="17"/>
  <c r="C61" i="3" s="1"/>
  <c r="E61" i="3" s="1"/>
  <c r="L573" i="17"/>
  <c r="F61" i="3" s="1"/>
  <c r="H61" i="3" s="1"/>
  <c r="L574" i="17"/>
  <c r="L575" i="17"/>
  <c r="L576" i="17"/>
  <c r="W563" i="17"/>
  <c r="U542" i="17"/>
  <c r="G59" i="3" s="1"/>
  <c r="H59" i="3" s="1"/>
  <c r="V541" i="17"/>
  <c r="U539" i="17"/>
  <c r="V539" i="17" s="1"/>
  <c r="T538" i="17"/>
  <c r="M545" i="17"/>
  <c r="M544" i="17"/>
  <c r="L541" i="17"/>
  <c r="C58" i="3" s="1"/>
  <c r="E58" i="3" s="1"/>
  <c r="L540" i="17"/>
  <c r="N540" i="17" s="1"/>
  <c r="G563" i="17"/>
  <c r="E545" i="17"/>
  <c r="D540" i="17"/>
  <c r="F540" i="17" s="1"/>
  <c r="D539" i="17"/>
  <c r="F539" i="17" s="1"/>
  <c r="T514" i="17"/>
  <c r="U513" i="17"/>
  <c r="U512" i="17"/>
  <c r="U510" i="17"/>
  <c r="D56" i="3" s="1"/>
  <c r="E56" i="3" s="1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D516" i="17" a="1"/>
  <c r="D516" i="17" s="1"/>
  <c r="C51" i="22" s="1"/>
  <c r="E507" i="17"/>
  <c r="F507" i="17" s="1"/>
  <c r="E508" i="17"/>
  <c r="F508" i="17" s="1"/>
  <c r="E509" i="17"/>
  <c r="F509" i="17" s="1"/>
  <c r="E510" i="17"/>
  <c r="D54" i="3" s="1"/>
  <c r="E54" i="3" s="1"/>
  <c r="E511" i="17"/>
  <c r="G54" i="3" s="1"/>
  <c r="H54" i="3" s="1"/>
  <c r="E512" i="17"/>
  <c r="E513" i="17"/>
  <c r="E514" i="17"/>
  <c r="M485" i="17" a="1"/>
  <c r="M485" i="17" s="1"/>
  <c r="D49" i="22" s="1"/>
  <c r="E481" i="17"/>
  <c r="J51" i="3" s="1"/>
  <c r="K51" i="3" s="1"/>
  <c r="D478" i="17"/>
  <c r="F478" i="17" s="1"/>
  <c r="U485" i="17" a="1"/>
  <c r="U485" i="17" s="1"/>
  <c r="D50" i="22" s="1"/>
  <c r="L476" i="17"/>
  <c r="L477" i="17"/>
  <c r="N477" i="17" s="1"/>
  <c r="L478" i="17"/>
  <c r="N478" i="17" s="1"/>
  <c r="L479" i="17"/>
  <c r="C52" i="3" s="1"/>
  <c r="E52" i="3" s="1"/>
  <c r="L480" i="17"/>
  <c r="F52" i="3" s="1"/>
  <c r="H52" i="3" s="1"/>
  <c r="L481" i="17"/>
  <c r="L482" i="17"/>
  <c r="L483" i="17"/>
  <c r="T476" i="17"/>
  <c r="T477" i="17"/>
  <c r="V477" i="17" s="1"/>
  <c r="T478" i="17"/>
  <c r="V478" i="17" s="1"/>
  <c r="T479" i="17"/>
  <c r="C53" i="3" s="1"/>
  <c r="E53" i="3" s="1"/>
  <c r="T480" i="17"/>
  <c r="F53" i="3" s="1"/>
  <c r="H53" i="3" s="1"/>
  <c r="T481" i="17"/>
  <c r="T482" i="17"/>
  <c r="T483" i="17"/>
  <c r="U449" i="17"/>
  <c r="G50" i="3" s="1"/>
  <c r="H50" i="3" s="1"/>
  <c r="T447" i="17"/>
  <c r="V447" i="17" s="1"/>
  <c r="M451" i="17"/>
  <c r="M448" i="17"/>
  <c r="D49" i="3" s="1"/>
  <c r="E49" i="3" s="1"/>
  <c r="M446" i="17"/>
  <c r="D452" i="17"/>
  <c r="E449" i="17"/>
  <c r="G48" i="3" s="1"/>
  <c r="H48" i="3" s="1"/>
  <c r="D447" i="17"/>
  <c r="F447" i="17" s="1"/>
  <c r="E446" i="17"/>
  <c r="N445" i="17"/>
  <c r="T420" i="17"/>
  <c r="T417" i="17"/>
  <c r="C47" i="3" s="1"/>
  <c r="E47" i="3" s="1"/>
  <c r="T416" i="17"/>
  <c r="L420" i="17"/>
  <c r="M419" i="17"/>
  <c r="M417" i="17"/>
  <c r="D46" i="3" s="1"/>
  <c r="E46" i="3" s="1"/>
  <c r="M416" i="17"/>
  <c r="N416" i="17" s="1"/>
  <c r="M415" i="17"/>
  <c r="N415" i="17" s="1"/>
  <c r="D421" i="17"/>
  <c r="D417" i="17"/>
  <c r="C45" i="3" s="1"/>
  <c r="E45" i="3" s="1"/>
  <c r="T389" i="17"/>
  <c r="T388" i="17"/>
  <c r="T386" i="17"/>
  <c r="C44" i="3" s="1"/>
  <c r="E44" i="3" s="1"/>
  <c r="M388" i="17"/>
  <c r="M386" i="17"/>
  <c r="D43" i="3" s="1"/>
  <c r="E43" i="3" s="1"/>
  <c r="D389" i="17"/>
  <c r="D386" i="17"/>
  <c r="C42" i="3" s="1"/>
  <c r="E42" i="3" s="1"/>
  <c r="D383" i="17"/>
  <c r="F383" i="17" s="1"/>
  <c r="U359" i="17"/>
  <c r="P41" i="3" s="1"/>
  <c r="Q41" i="3" s="1"/>
  <c r="T357" i="17"/>
  <c r="T356" i="17"/>
  <c r="F41" i="3" s="1"/>
  <c r="H41" i="3" s="1"/>
  <c r="T353" i="17"/>
  <c r="V353" i="17" s="1"/>
  <c r="D359" i="17"/>
  <c r="D355" i="17"/>
  <c r="C39" i="3" s="1"/>
  <c r="E39" i="3" s="1"/>
  <c r="D353" i="17"/>
  <c r="F353" i="17" s="1"/>
  <c r="M361" i="17" a="1"/>
  <c r="M361" i="17" s="1"/>
  <c r="D37" i="22" s="1"/>
  <c r="L352" i="17"/>
  <c r="L353" i="17"/>
  <c r="N353" i="17" s="1"/>
  <c r="L354" i="17"/>
  <c r="N354" i="17" s="1"/>
  <c r="L355" i="17"/>
  <c r="C40" i="3" s="1"/>
  <c r="E40" i="3" s="1"/>
  <c r="L356" i="17"/>
  <c r="F40" i="3" s="1"/>
  <c r="H40" i="3" s="1"/>
  <c r="L357" i="17"/>
  <c r="L358" i="17"/>
  <c r="L359" i="17"/>
  <c r="U328" i="17"/>
  <c r="T324" i="17"/>
  <c r="C38" i="3" s="1"/>
  <c r="E38" i="3" s="1"/>
  <c r="D328" i="17"/>
  <c r="F327" i="17"/>
  <c r="D324" i="17"/>
  <c r="C36" i="3" s="1"/>
  <c r="E36" i="3" s="1"/>
  <c r="D321" i="17"/>
  <c r="M330" i="17" a="1"/>
  <c r="M330" i="17" s="1"/>
  <c r="D34" i="22" s="1"/>
  <c r="L321" i="17"/>
  <c r="L322" i="17"/>
  <c r="N322" i="17" s="1"/>
  <c r="L323" i="17"/>
  <c r="N323" i="17" s="1"/>
  <c r="L324" i="17"/>
  <c r="C37" i="3" s="1"/>
  <c r="E37" i="3" s="1"/>
  <c r="L325" i="17"/>
  <c r="F37" i="3" s="1"/>
  <c r="H37" i="3" s="1"/>
  <c r="L326" i="17"/>
  <c r="L327" i="17"/>
  <c r="L328" i="17"/>
  <c r="T297" i="17"/>
  <c r="V297" i="17" s="1"/>
  <c r="U295" i="17"/>
  <c r="V295" i="17" s="1"/>
  <c r="D292" i="17"/>
  <c r="F292" i="17" s="1"/>
  <c r="M299" i="17" a="1"/>
  <c r="M299" i="17" s="1"/>
  <c r="D31" i="22" s="1"/>
  <c r="L290" i="17"/>
  <c r="L291" i="17"/>
  <c r="N291" i="17" s="1"/>
  <c r="L292" i="17"/>
  <c r="N292" i="17" s="1"/>
  <c r="L293" i="17"/>
  <c r="C34" i="3" s="1"/>
  <c r="E34" i="3" s="1"/>
  <c r="L294" i="17"/>
  <c r="N294" i="17" s="1"/>
  <c r="L295" i="17"/>
  <c r="N295" i="17" s="1"/>
  <c r="L296" i="17"/>
  <c r="N296" i="17" s="1"/>
  <c r="L297" i="17"/>
  <c r="N297" i="17" s="1"/>
  <c r="U268" i="17" a="1"/>
  <c r="U268" i="17" s="1"/>
  <c r="D29" i="22" s="1"/>
  <c r="V259" i="17"/>
  <c r="M268" i="17" a="1"/>
  <c r="M268" i="17" s="1"/>
  <c r="D265" i="17"/>
  <c r="D261" i="17"/>
  <c r="F261" i="17" s="1"/>
  <c r="E259" i="17"/>
  <c r="L259" i="17"/>
  <c r="L260" i="17"/>
  <c r="N260" i="17" s="1"/>
  <c r="L261" i="17"/>
  <c r="N261" i="17" s="1"/>
  <c r="L262" i="17"/>
  <c r="C31" i="3" s="1"/>
  <c r="E31" i="3" s="1"/>
  <c r="L263" i="17"/>
  <c r="F31" i="3" s="1"/>
  <c r="H31" i="3" s="1"/>
  <c r="L264" i="17"/>
  <c r="L265" i="17"/>
  <c r="L266" i="17"/>
  <c r="U235" i="17"/>
  <c r="T234" i="17"/>
  <c r="U233" i="17"/>
  <c r="T230" i="17"/>
  <c r="V230" i="17" s="1"/>
  <c r="N234" i="17"/>
  <c r="L233" i="17"/>
  <c r="M231" i="17"/>
  <c r="D28" i="3" s="1"/>
  <c r="E28" i="3" s="1"/>
  <c r="M230" i="17"/>
  <c r="N230" i="17" s="1"/>
  <c r="M229" i="17"/>
  <c r="N229" i="17" s="1"/>
  <c r="D235" i="17"/>
  <c r="O27" i="3" s="1"/>
  <c r="Q27" i="3" s="1"/>
  <c r="E233" i="17"/>
  <c r="J27" i="3" s="1"/>
  <c r="D232" i="17"/>
  <c r="F27" i="3" s="1"/>
  <c r="H27" i="3" s="1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C25" i="3" s="1"/>
  <c r="E25" i="3" s="1"/>
  <c r="M198" i="17"/>
  <c r="N198" i="17" s="1"/>
  <c r="E204" i="17"/>
  <c r="E202" i="17"/>
  <c r="E201" i="17"/>
  <c r="G24" i="3" s="1"/>
  <c r="H24" i="3" s="1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G21" i="3" s="1"/>
  <c r="H21" i="3" s="1"/>
  <c r="E167" i="17"/>
  <c r="F167" i="17" s="1"/>
  <c r="E166" i="17"/>
  <c r="F166" i="17" s="1"/>
  <c r="M175" i="17" a="1"/>
  <c r="M175" i="17" s="1"/>
  <c r="D19" i="22" s="1"/>
  <c r="U175" i="17" a="1"/>
  <c r="U175" i="17" s="1"/>
  <c r="D20" i="22" s="1"/>
  <c r="D175" i="17" a="1"/>
  <c r="D175" i="17" s="1"/>
  <c r="T166" i="17"/>
  <c r="T167" i="17"/>
  <c r="V167" i="17" s="1"/>
  <c r="T168" i="17"/>
  <c r="V168" i="17" s="1"/>
  <c r="T169" i="17"/>
  <c r="C23" i="3" s="1"/>
  <c r="E23" i="3" s="1"/>
  <c r="T170" i="17"/>
  <c r="F23" i="3" s="1"/>
  <c r="H23" i="3" s="1"/>
  <c r="T171" i="17"/>
  <c r="T172" i="17"/>
  <c r="T173" i="17"/>
  <c r="T142" i="17"/>
  <c r="U141" i="17"/>
  <c r="T138" i="17"/>
  <c r="C20" i="3" s="1"/>
  <c r="E20" i="3" s="1"/>
  <c r="T136" i="17"/>
  <c r="E142" i="17"/>
  <c r="E141" i="17"/>
  <c r="M18" i="3" s="1"/>
  <c r="E139" i="17"/>
  <c r="G18" i="3" s="1"/>
  <c r="H18" i="3" s="1"/>
  <c r="D138" i="17"/>
  <c r="C18" i="3" s="1"/>
  <c r="E18" i="3" s="1"/>
  <c r="E137" i="17"/>
  <c r="F137" i="17" s="1"/>
  <c r="M144" i="17" a="1"/>
  <c r="M144" i="17" s="1"/>
  <c r="D16" i="22" s="1"/>
  <c r="L135" i="17"/>
  <c r="L136" i="17"/>
  <c r="N136" i="17" s="1"/>
  <c r="L137" i="17"/>
  <c r="N137" i="17" s="1"/>
  <c r="L138" i="17"/>
  <c r="C19" i="3" s="1"/>
  <c r="E19" i="3" s="1"/>
  <c r="L139" i="17"/>
  <c r="F19" i="3" s="1"/>
  <c r="H19" i="3" s="1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5" i="3" s="1"/>
  <c r="H15" i="3" s="1"/>
  <c r="D106" i="17"/>
  <c r="F106" i="17" s="1"/>
  <c r="E105" i="17"/>
  <c r="F105" i="17" s="1"/>
  <c r="U113" i="17" a="1"/>
  <c r="U113" i="17" s="1"/>
  <c r="D14" i="22" s="1"/>
  <c r="L108" i="17"/>
  <c r="F16" i="3" s="1"/>
  <c r="H16" i="3" s="1"/>
  <c r="T104" i="17"/>
  <c r="T105" i="17"/>
  <c r="V105" i="17" s="1"/>
  <c r="T106" i="17"/>
  <c r="V106" i="17" s="1"/>
  <c r="T107" i="17"/>
  <c r="C17" i="3" s="1"/>
  <c r="E17" i="3" s="1"/>
  <c r="T108" i="17"/>
  <c r="F17" i="3" s="1"/>
  <c r="H17" i="3" s="1"/>
  <c r="T109" i="17"/>
  <c r="T110" i="17"/>
  <c r="T111" i="17"/>
  <c r="V80" i="17"/>
  <c r="U75" i="17"/>
  <c r="V75" i="17" s="1"/>
  <c r="U74" i="17"/>
  <c r="V74" i="17" s="1"/>
  <c r="U73" i="17"/>
  <c r="L80" i="17"/>
  <c r="L79" i="17"/>
  <c r="M78" i="17"/>
  <c r="M76" i="17"/>
  <c r="D13" i="3" s="1"/>
  <c r="E13" i="3" s="1"/>
  <c r="M74" i="17"/>
  <c r="N74" i="17" s="1"/>
  <c r="M73" i="17"/>
  <c r="N73" i="17" s="1"/>
  <c r="E82" i="17" a="1"/>
  <c r="E82" i="17" s="1"/>
  <c r="D9" i="22" s="1"/>
  <c r="D73" i="17"/>
  <c r="D74" i="17"/>
  <c r="F74" i="17" s="1"/>
  <c r="D75" i="17"/>
  <c r="F75" i="17" s="1"/>
  <c r="D76" i="17"/>
  <c r="C12" i="3" s="1"/>
  <c r="E12" i="3" s="1"/>
  <c r="D77" i="17"/>
  <c r="F12" i="3" s="1"/>
  <c r="H12" i="3" s="1"/>
  <c r="D78" i="17"/>
  <c r="D79" i="17"/>
  <c r="D80" i="17"/>
  <c r="W46" i="17"/>
  <c r="U46" i="17" s="1"/>
  <c r="G11" i="3" s="1"/>
  <c r="W64" i="17"/>
  <c r="W63" i="17"/>
  <c r="W62" i="17"/>
  <c r="W55" i="17"/>
  <c r="T49" i="17"/>
  <c r="O11" i="3" s="1"/>
  <c r="U48" i="17"/>
  <c r="M11" i="3" s="1"/>
  <c r="W47" i="17"/>
  <c r="U47" i="17" s="1"/>
  <c r="J11" i="3" s="1"/>
  <c r="W45" i="17"/>
  <c r="U45" i="17" s="1"/>
  <c r="D11" i="3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M49" i="17"/>
  <c r="P10" i="3" s="1"/>
  <c r="L48" i="17"/>
  <c r="O47" i="17"/>
  <c r="L47" i="17" s="1"/>
  <c r="I10" i="3" s="1"/>
  <c r="O46" i="17"/>
  <c r="M46" i="17" s="1"/>
  <c r="G10" i="3" s="1"/>
  <c r="O45" i="17"/>
  <c r="L45" i="17" s="1"/>
  <c r="C10" i="3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E49" i="17"/>
  <c r="P9" i="3" s="1"/>
  <c r="E48" i="17"/>
  <c r="M9" i="3" s="1"/>
  <c r="G47" i="17"/>
  <c r="E47" i="17" s="1"/>
  <c r="J9" i="3" s="1"/>
  <c r="G46" i="17"/>
  <c r="E46" i="17" s="1"/>
  <c r="G9" i="3" s="1"/>
  <c r="G45" i="17"/>
  <c r="E45" i="17" s="1"/>
  <c r="D9" i="3" s="1"/>
  <c r="G44" i="17"/>
  <c r="E44" i="17" s="1"/>
  <c r="G43" i="17"/>
  <c r="E43" i="17" s="1"/>
  <c r="G42" i="17"/>
  <c r="E42" i="17" s="1"/>
  <c r="B41" i="17"/>
  <c r="B40" i="17"/>
  <c r="L49" i="17"/>
  <c r="O10" i="3" s="1"/>
  <c r="M48" i="17"/>
  <c r="M10" i="3" s="1"/>
  <c r="W33" i="17"/>
  <c r="W32" i="17"/>
  <c r="W31" i="17"/>
  <c r="W24" i="17"/>
  <c r="U18" i="17"/>
  <c r="P8" i="3" s="1"/>
  <c r="U17" i="17"/>
  <c r="M8" i="3" s="1"/>
  <c r="W16" i="17"/>
  <c r="U16" i="17" s="1"/>
  <c r="J8" i="3" s="1"/>
  <c r="W15" i="17"/>
  <c r="U15" i="17" s="1"/>
  <c r="G8" i="3" s="1"/>
  <c r="W14" i="17"/>
  <c r="U14" i="17" s="1"/>
  <c r="D8" i="3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M18" i="17"/>
  <c r="P7" i="3" s="1"/>
  <c r="M17" i="17"/>
  <c r="M7" i="3" s="1"/>
  <c r="O16" i="17"/>
  <c r="M16" i="17" s="1"/>
  <c r="J7" i="3" s="1"/>
  <c r="O15" i="17"/>
  <c r="M15" i="17" s="1"/>
  <c r="G7" i="3" s="1"/>
  <c r="O14" i="17"/>
  <c r="L14" i="17" s="1"/>
  <c r="C7" i="3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D18" i="17"/>
  <c r="O6" i="3" s="1"/>
  <c r="D17" i="17"/>
  <c r="L6" i="3" s="1"/>
  <c r="G16" i="17"/>
  <c r="D16" i="17" s="1"/>
  <c r="I6" i="3" s="1"/>
  <c r="G15" i="17"/>
  <c r="D15" i="17" s="1"/>
  <c r="F6" i="3" s="1"/>
  <c r="G14" i="17"/>
  <c r="D14" i="17" s="1"/>
  <c r="C6" i="3" s="1"/>
  <c r="G13" i="17"/>
  <c r="D13" i="17" s="1"/>
  <c r="G12" i="17"/>
  <c r="D12" i="17" s="1"/>
  <c r="G11" i="17"/>
  <c r="D11" i="17" s="1"/>
  <c r="E299" i="17" l="1" a="1"/>
  <c r="E299" i="17" s="1"/>
  <c r="D30" i="22" s="1"/>
  <c r="R6" i="3" a="1"/>
  <c r="R6" i="3" s="1"/>
  <c r="R38" i="3" a="1"/>
  <c r="R38" i="3" s="1"/>
  <c r="V326" i="17"/>
  <c r="R25" i="3" a="1"/>
  <c r="R25" i="3" s="1"/>
  <c r="N511" i="17"/>
  <c r="C40" i="22"/>
  <c r="D10" i="21"/>
  <c r="D28" i="22"/>
  <c r="E5" i="21"/>
  <c r="C18" i="22"/>
  <c r="D9" i="21"/>
  <c r="Q10" i="3"/>
  <c r="S15" i="3" a="1"/>
  <c r="S15" i="3" s="1"/>
  <c r="S9" i="3" a="1"/>
  <c r="S9" i="3" s="1"/>
  <c r="F325" i="17"/>
  <c r="F326" i="17"/>
  <c r="S27" i="3" a="1"/>
  <c r="S27" i="3" s="1"/>
  <c r="V77" i="17"/>
  <c r="F231" i="17"/>
  <c r="C27" i="3"/>
  <c r="E27" i="3" s="1"/>
  <c r="N107" i="17"/>
  <c r="C16" i="3"/>
  <c r="E16" i="3" s="1"/>
  <c r="S43" i="3" a="1"/>
  <c r="S43" i="3" s="1"/>
  <c r="V293" i="17"/>
  <c r="C35" i="3"/>
  <c r="E35" i="3" s="1"/>
  <c r="F107" i="17"/>
  <c r="V603" i="17"/>
  <c r="F541" i="17"/>
  <c r="S7" i="3" a="1"/>
  <c r="S7" i="3" s="1"/>
  <c r="N449" i="17"/>
  <c r="N201" i="17"/>
  <c r="S50" i="3" a="1"/>
  <c r="S50" i="3" s="1"/>
  <c r="N18" i="3"/>
  <c r="N57" i="3"/>
  <c r="O32" i="3"/>
  <c r="Q32" i="3" s="1"/>
  <c r="N39" i="3"/>
  <c r="R27" i="3" a="1"/>
  <c r="R27" i="3" s="1"/>
  <c r="N51" i="3"/>
  <c r="S51" i="3" a="1"/>
  <c r="S51" i="3" s="1"/>
  <c r="N62" i="3"/>
  <c r="N60" i="3"/>
  <c r="R60" i="3" a="1"/>
  <c r="R60" i="3" s="1"/>
  <c r="N59" i="3"/>
  <c r="R49" i="3" a="1"/>
  <c r="R49" i="3" s="1"/>
  <c r="N16" i="3"/>
  <c r="N24" i="3"/>
  <c r="N50" i="3"/>
  <c r="R50" i="3" a="1"/>
  <c r="R50" i="3" s="1"/>
  <c r="S41" i="3" a="1"/>
  <c r="S41" i="3" s="1"/>
  <c r="N14" i="3"/>
  <c r="R14" i="3" a="1"/>
  <c r="R14" i="3" s="1"/>
  <c r="T14" i="3" s="1"/>
  <c r="S8" i="3" a="1"/>
  <c r="S8" i="3" s="1"/>
  <c r="D144" i="17" a="1"/>
  <c r="D144" i="17" s="1"/>
  <c r="C15" i="22" s="1"/>
  <c r="T547" i="17" a="1"/>
  <c r="T547" i="17" s="1"/>
  <c r="C56" i="22" s="1"/>
  <c r="U392" i="17" a="1"/>
  <c r="U392" i="17" s="1"/>
  <c r="D41" i="22" s="1"/>
  <c r="N202" i="17"/>
  <c r="V76" i="17"/>
  <c r="F480" i="17"/>
  <c r="T330" i="17" a="1"/>
  <c r="T330" i="17" s="1"/>
  <c r="C35" i="22" s="1"/>
  <c r="V452" i="17"/>
  <c r="N421" i="17"/>
  <c r="F266" i="17"/>
  <c r="F357" i="17"/>
  <c r="E361" i="17" a="1"/>
  <c r="E361" i="17" s="1"/>
  <c r="D36" i="22" s="1"/>
  <c r="N232" i="17"/>
  <c r="K39" i="3"/>
  <c r="V200" i="17"/>
  <c r="F169" i="17"/>
  <c r="V355" i="17"/>
  <c r="V450" i="17"/>
  <c r="V202" i="17"/>
  <c r="F419" i="17"/>
  <c r="V604" i="17"/>
  <c r="F388" i="17"/>
  <c r="I42" i="3"/>
  <c r="K42" i="3" s="1"/>
  <c r="V574" i="17"/>
  <c r="J62" i="3"/>
  <c r="S62" i="3" s="1" a="1"/>
  <c r="S62" i="3" s="1"/>
  <c r="F511" i="17"/>
  <c r="N541" i="17"/>
  <c r="N573" i="17"/>
  <c r="F605" i="17"/>
  <c r="I63" i="3"/>
  <c r="K63" i="3" s="1"/>
  <c r="F417" i="17"/>
  <c r="V481" i="17"/>
  <c r="I53" i="3"/>
  <c r="K53" i="3" s="1"/>
  <c r="F510" i="17"/>
  <c r="V510" i="17"/>
  <c r="N572" i="17"/>
  <c r="V572" i="17"/>
  <c r="F604" i="17"/>
  <c r="V605" i="17"/>
  <c r="I65" i="3"/>
  <c r="K65" i="3" s="1"/>
  <c r="F386" i="17"/>
  <c r="F449" i="17"/>
  <c r="V480" i="17"/>
  <c r="V512" i="17"/>
  <c r="J56" i="3"/>
  <c r="K56" i="3" s="1"/>
  <c r="F603" i="17"/>
  <c r="K32" i="3"/>
  <c r="V419" i="17"/>
  <c r="I47" i="3"/>
  <c r="K47" i="3" s="1"/>
  <c r="N510" i="17"/>
  <c r="V479" i="17"/>
  <c r="N448" i="17"/>
  <c r="N605" i="17"/>
  <c r="I64" i="3"/>
  <c r="K64" i="3" s="1"/>
  <c r="K20" i="3"/>
  <c r="V573" i="17"/>
  <c r="N386" i="17"/>
  <c r="N419" i="17"/>
  <c r="J46" i="3"/>
  <c r="N604" i="17"/>
  <c r="N543" i="17"/>
  <c r="J58" i="3"/>
  <c r="K58" i="3" s="1"/>
  <c r="N418" i="17"/>
  <c r="F418" i="17"/>
  <c r="F479" i="17"/>
  <c r="F387" i="17"/>
  <c r="N417" i="17"/>
  <c r="N388" i="17"/>
  <c r="J43" i="3"/>
  <c r="K43" i="3" s="1"/>
  <c r="V542" i="17"/>
  <c r="N603" i="17"/>
  <c r="F543" i="17"/>
  <c r="I57" i="3"/>
  <c r="R57" i="3" s="1" a="1"/>
  <c r="R57" i="3" s="1"/>
  <c r="N387" i="17"/>
  <c r="F572" i="17"/>
  <c r="V511" i="17"/>
  <c r="V448" i="17"/>
  <c r="N450" i="17"/>
  <c r="J49" i="3"/>
  <c r="K49" i="3" s="1"/>
  <c r="V449" i="17"/>
  <c r="V386" i="17"/>
  <c r="V417" i="17"/>
  <c r="N481" i="17"/>
  <c r="I52" i="3"/>
  <c r="K52" i="3" s="1"/>
  <c r="N512" i="17"/>
  <c r="I55" i="3"/>
  <c r="K55" i="3" s="1"/>
  <c r="F573" i="17"/>
  <c r="V388" i="17"/>
  <c r="I44" i="3"/>
  <c r="K44" i="3" s="1"/>
  <c r="N480" i="17"/>
  <c r="F574" i="17"/>
  <c r="J60" i="3"/>
  <c r="K60" i="3" s="1"/>
  <c r="V543" i="17"/>
  <c r="J59" i="3"/>
  <c r="K59" i="3" s="1"/>
  <c r="V264" i="17"/>
  <c r="V418" i="17"/>
  <c r="N542" i="17"/>
  <c r="N479" i="17"/>
  <c r="F512" i="17"/>
  <c r="J54" i="3"/>
  <c r="K54" i="3" s="1"/>
  <c r="N574" i="17"/>
  <c r="I61" i="3"/>
  <c r="K61" i="3" s="1"/>
  <c r="F448" i="17"/>
  <c r="U423" i="17" a="1"/>
  <c r="U423" i="17" s="1"/>
  <c r="D44" i="22" s="1"/>
  <c r="M516" i="17" a="1"/>
  <c r="M516" i="17" s="1"/>
  <c r="D52" i="22" s="1"/>
  <c r="F352" i="17"/>
  <c r="T206" i="17" a="1"/>
  <c r="T206" i="17" s="1"/>
  <c r="C23" i="22" s="1"/>
  <c r="V538" i="17"/>
  <c r="U206" i="17" a="1"/>
  <c r="U206" i="17" s="1"/>
  <c r="D23" i="22" s="1"/>
  <c r="F234" i="17"/>
  <c r="V421" i="17"/>
  <c r="N27" i="3"/>
  <c r="V544" i="17"/>
  <c r="N389" i="17"/>
  <c r="F235" i="17"/>
  <c r="N452" i="17"/>
  <c r="O28" i="3"/>
  <c r="F420" i="17"/>
  <c r="L454" i="17" a="1"/>
  <c r="L454" i="17" s="1"/>
  <c r="C46" i="22" s="1"/>
  <c r="E423" i="17" a="1"/>
  <c r="E423" i="17" s="1"/>
  <c r="D42" i="22" s="1"/>
  <c r="Q51" i="3"/>
  <c r="V451" i="17"/>
  <c r="F544" i="17"/>
  <c r="N45" i="3"/>
  <c r="F483" i="17"/>
  <c r="L32" i="3"/>
  <c r="F482" i="17"/>
  <c r="V513" i="17"/>
  <c r="M56" i="3"/>
  <c r="S56" i="3" s="1" a="1"/>
  <c r="S56" i="3" s="1"/>
  <c r="F513" i="17"/>
  <c r="M54" i="3"/>
  <c r="D578" i="17" a="1"/>
  <c r="D578" i="17" s="1"/>
  <c r="C57" i="22" s="1"/>
  <c r="N607" i="17"/>
  <c r="O64" i="3"/>
  <c r="L237" i="17" a="1"/>
  <c r="L237" i="17" s="1"/>
  <c r="V483" i="17"/>
  <c r="O53" i="3"/>
  <c r="Q53" i="3" s="1"/>
  <c r="N606" i="17"/>
  <c r="L64" i="3"/>
  <c r="N576" i="17"/>
  <c r="O61" i="3"/>
  <c r="Q61" i="3" s="1"/>
  <c r="N110" i="17"/>
  <c r="N575" i="17"/>
  <c r="L61" i="3"/>
  <c r="F451" i="17"/>
  <c r="L48" i="3"/>
  <c r="E547" i="17" a="1"/>
  <c r="E547" i="17" s="1"/>
  <c r="D54" i="22" s="1"/>
  <c r="P57" i="3"/>
  <c r="S57" i="3" s="1" a="1"/>
  <c r="S57" i="3" s="1"/>
  <c r="F576" i="17"/>
  <c r="P60" i="3"/>
  <c r="F452" i="17"/>
  <c r="O48" i="3"/>
  <c r="Q48" i="3" s="1"/>
  <c r="N420" i="17"/>
  <c r="L46" i="3"/>
  <c r="F607" i="17"/>
  <c r="T48" i="17"/>
  <c r="L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R47" i="3" s="1" a="1"/>
  <c r="R47" i="3" s="1"/>
  <c r="V514" i="17"/>
  <c r="O56" i="3"/>
  <c r="R56" i="3" s="1" a="1"/>
  <c r="R56" i="3" s="1"/>
  <c r="N545" i="17"/>
  <c r="P58" i="3"/>
  <c r="Q58" i="3" s="1"/>
  <c r="F606" i="17"/>
  <c r="L63" i="3"/>
  <c r="R63" i="3" s="1" a="1"/>
  <c r="R63" i="3" s="1"/>
  <c r="V79" i="17"/>
  <c r="N483" i="17"/>
  <c r="O52" i="3"/>
  <c r="Q52" i="3" s="1"/>
  <c r="V390" i="17"/>
  <c r="O44" i="3"/>
  <c r="Q44" i="3" s="1"/>
  <c r="N544" i="17"/>
  <c r="M58" i="3"/>
  <c r="N482" i="17"/>
  <c r="L52" i="3"/>
  <c r="F389" i="17"/>
  <c r="L42" i="3"/>
  <c r="F421" i="17"/>
  <c r="O45" i="3"/>
  <c r="R45" i="3" s="1" a="1"/>
  <c r="R45" i="3" s="1"/>
  <c r="F514" i="17"/>
  <c r="P54" i="3"/>
  <c r="Q54" i="3" s="1"/>
  <c r="V576" i="17"/>
  <c r="O62" i="3"/>
  <c r="R62" i="3" s="1" a="1"/>
  <c r="R62" i="3" s="1"/>
  <c r="F390" i="17"/>
  <c r="V607" i="17"/>
  <c r="O65" i="3"/>
  <c r="Q65" i="3" s="1"/>
  <c r="N26" i="3"/>
  <c r="N111" i="17"/>
  <c r="F200" i="17"/>
  <c r="T82" i="17" a="1"/>
  <c r="T82" i="17" s="1"/>
  <c r="C11" i="22" s="1"/>
  <c r="F293" i="17"/>
  <c r="T33" i="3"/>
  <c r="V78" i="17"/>
  <c r="E485" i="17" a="1"/>
  <c r="E485" i="17" s="1"/>
  <c r="D48" i="22" s="1"/>
  <c r="U144" i="17" a="1"/>
  <c r="U144" i="17" s="1"/>
  <c r="D17" i="22" s="1"/>
  <c r="V139" i="17"/>
  <c r="F109" i="17"/>
  <c r="K25" i="3"/>
  <c r="U454" i="17" a="1"/>
  <c r="U454" i="17" s="1"/>
  <c r="D47" i="22" s="1"/>
  <c r="V263" i="17"/>
  <c r="V232" i="17"/>
  <c r="E268" i="17" a="1"/>
  <c r="E268" i="17" s="1"/>
  <c r="D27" i="22" s="1"/>
  <c r="F264" i="17"/>
  <c r="F262" i="17"/>
  <c r="V231" i="17"/>
  <c r="T299" i="17" a="1"/>
  <c r="T299" i="17" s="1"/>
  <c r="C32" i="22" s="1"/>
  <c r="F414" i="17"/>
  <c r="T454" i="17" a="1"/>
  <c r="T454" i="17" s="1"/>
  <c r="C47" i="22" s="1"/>
  <c r="U609" i="17" a="1"/>
  <c r="U609" i="17" s="1"/>
  <c r="D62" i="22" s="1"/>
  <c r="N76" i="17"/>
  <c r="F170" i="17"/>
  <c r="U578" i="17" a="1"/>
  <c r="U578" i="17" s="1"/>
  <c r="D59" i="22" s="1"/>
  <c r="V325" i="17"/>
  <c r="F171" i="17"/>
  <c r="L516" i="17" a="1"/>
  <c r="L516" i="17" s="1"/>
  <c r="C52" i="22" s="1"/>
  <c r="K21" i="3"/>
  <c r="N77" i="17"/>
  <c r="V140" i="17"/>
  <c r="L175" i="17" a="1"/>
  <c r="L175" i="17" s="1"/>
  <c r="C19" i="22" s="1"/>
  <c r="E19" i="22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17" i="22" s="1"/>
  <c r="V142" i="17"/>
  <c r="O20" i="3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R26" i="3" s="1" a="1"/>
  <c r="R26" i="3" s="1"/>
  <c r="V235" i="17"/>
  <c r="P29" i="3"/>
  <c r="N266" i="17"/>
  <c r="O31" i="3"/>
  <c r="Q31" i="3" s="1"/>
  <c r="F328" i="17"/>
  <c r="O36" i="3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U361" i="17" a="1"/>
  <c r="U361" i="17" s="1"/>
  <c r="D38" i="22" s="1"/>
  <c r="D423" i="17" a="1"/>
  <c r="D423" i="17" s="1"/>
  <c r="C42" i="22" s="1"/>
  <c r="E42" i="22" s="1"/>
  <c r="L423" i="17" a="1"/>
  <c r="L423" i="17" s="1"/>
  <c r="C43" i="22" s="1"/>
  <c r="V358" i="17"/>
  <c r="L41" i="3"/>
  <c r="N358" i="17"/>
  <c r="L40" i="3"/>
  <c r="N38" i="3"/>
  <c r="V327" i="17"/>
  <c r="N327" i="17"/>
  <c r="L37" i="3"/>
  <c r="N265" i="17"/>
  <c r="L31" i="3"/>
  <c r="F265" i="17"/>
  <c r="L30" i="3"/>
  <c r="V234" i="17"/>
  <c r="L29" i="3"/>
  <c r="V203" i="17"/>
  <c r="N203" i="17"/>
  <c r="M25" i="3"/>
  <c r="S25" i="3" s="1" a="1"/>
  <c r="S25" i="3" s="1"/>
  <c r="V172" i="17"/>
  <c r="L23" i="3"/>
  <c r="N172" i="17"/>
  <c r="L22" i="3"/>
  <c r="F172" i="17"/>
  <c r="M21" i="3"/>
  <c r="V141" i="17"/>
  <c r="M20" i="3"/>
  <c r="S20" i="3" s="1" a="1"/>
  <c r="S20" i="3" s="1"/>
  <c r="N141" i="17"/>
  <c r="L19" i="3"/>
  <c r="V110" i="17"/>
  <c r="L17" i="3"/>
  <c r="F110" i="17"/>
  <c r="L15" i="3"/>
  <c r="N79" i="17"/>
  <c r="L13" i="3"/>
  <c r="F79" i="17"/>
  <c r="L12" i="3"/>
  <c r="N48" i="17"/>
  <c r="L10" i="3"/>
  <c r="L17" i="17"/>
  <c r="L7" i="3" s="1"/>
  <c r="V233" i="17"/>
  <c r="J29" i="3"/>
  <c r="F77" i="17"/>
  <c r="N78" i="17"/>
  <c r="J13" i="3"/>
  <c r="F201" i="17"/>
  <c r="V324" i="17"/>
  <c r="F78" i="17"/>
  <c r="I12" i="3"/>
  <c r="K12" i="3" s="1"/>
  <c r="V357" i="17"/>
  <c r="I41" i="3"/>
  <c r="K41" i="3" s="1"/>
  <c r="F76" i="17"/>
  <c r="V138" i="17"/>
  <c r="F202" i="17"/>
  <c r="J24" i="3"/>
  <c r="K24" i="3" s="1"/>
  <c r="F356" i="17"/>
  <c r="N169" i="17"/>
  <c r="N293" i="17"/>
  <c r="L46" i="17"/>
  <c r="F10" i="3" s="1"/>
  <c r="H10" i="3" s="1"/>
  <c r="F108" i="17"/>
  <c r="V109" i="17"/>
  <c r="I17" i="3"/>
  <c r="K17" i="3" s="1"/>
  <c r="V108" i="17"/>
  <c r="N140" i="17"/>
  <c r="I19" i="3"/>
  <c r="K19" i="3" s="1"/>
  <c r="N170" i="17"/>
  <c r="N231" i="17"/>
  <c r="V107" i="17"/>
  <c r="N139" i="17"/>
  <c r="F138" i="17"/>
  <c r="N171" i="17"/>
  <c r="I22" i="3"/>
  <c r="K22" i="3" s="1"/>
  <c r="N233" i="17"/>
  <c r="I28" i="3"/>
  <c r="N264" i="17"/>
  <c r="I31" i="3"/>
  <c r="K31" i="3" s="1"/>
  <c r="F355" i="17"/>
  <c r="N200" i="17"/>
  <c r="N263" i="17"/>
  <c r="F324" i="17"/>
  <c r="V262" i="17"/>
  <c r="V201" i="17"/>
  <c r="E144" i="17" a="1"/>
  <c r="E144" i="17" s="1"/>
  <c r="D15" i="22" s="1"/>
  <c r="N262" i="17"/>
  <c r="N326" i="17"/>
  <c r="I37" i="3"/>
  <c r="K37" i="3" s="1"/>
  <c r="N357" i="17"/>
  <c r="I40" i="3"/>
  <c r="K40" i="3" s="1"/>
  <c r="V171" i="17"/>
  <c r="I23" i="3"/>
  <c r="K23" i="3" s="1"/>
  <c r="N325" i="17"/>
  <c r="N356" i="17"/>
  <c r="K27" i="3"/>
  <c r="N138" i="17"/>
  <c r="K18" i="3"/>
  <c r="F139" i="17"/>
  <c r="N108" i="17"/>
  <c r="N109" i="17"/>
  <c r="I16" i="3"/>
  <c r="K16" i="3" s="1"/>
  <c r="V170" i="17"/>
  <c r="N324" i="17"/>
  <c r="N355" i="17"/>
  <c r="D113" i="17" a="1"/>
  <c r="D113" i="17" s="1"/>
  <c r="V169" i="17"/>
  <c r="F232" i="17"/>
  <c r="U299" i="17" a="1"/>
  <c r="U299" i="17" s="1"/>
  <c r="D32" i="22" s="1"/>
  <c r="V356" i="17"/>
  <c r="F263" i="17"/>
  <c r="F140" i="17"/>
  <c r="N384" i="17"/>
  <c r="M206" i="17" a="1"/>
  <c r="M206" i="17" s="1"/>
  <c r="D22" i="22" s="1"/>
  <c r="T268" i="17" a="1"/>
  <c r="T268" i="17" s="1"/>
  <c r="C29" i="22" s="1"/>
  <c r="E29" i="22" s="1"/>
  <c r="F259" i="17"/>
  <c r="V136" i="17"/>
  <c r="D237" i="17" a="1"/>
  <c r="D237" i="17" s="1"/>
  <c r="E330" i="17" a="1"/>
  <c r="E330" i="17" s="1"/>
  <c r="D33" i="22" s="1"/>
  <c r="D361" i="17" a="1"/>
  <c r="D361" i="17" s="1"/>
  <c r="C36" i="22" s="1"/>
  <c r="E237" i="17" a="1"/>
  <c r="E237" i="17" s="1"/>
  <c r="E113" i="17" a="1"/>
  <c r="E113" i="17" s="1"/>
  <c r="E392" i="17" a="1"/>
  <c r="E392" i="17" s="1"/>
  <c r="U43" i="17"/>
  <c r="V43" i="17" s="1"/>
  <c r="L113" i="17" a="1"/>
  <c r="L113" i="17" s="1"/>
  <c r="C13" i="22" s="1"/>
  <c r="M237" i="17" a="1"/>
  <c r="M237" i="17" s="1"/>
  <c r="M113" i="17" a="1"/>
  <c r="M113" i="17" s="1"/>
  <c r="D13" i="22" s="1"/>
  <c r="M423" i="17" a="1"/>
  <c r="M423" i="17" s="1"/>
  <c r="D43" i="22" s="1"/>
  <c r="U547" i="17" a="1"/>
  <c r="U547" i="17" s="1"/>
  <c r="D56" i="22" s="1"/>
  <c r="T609" i="17" a="1"/>
  <c r="T609" i="17" s="1"/>
  <c r="C62" i="22" s="1"/>
  <c r="V600" i="17"/>
  <c r="N600" i="17"/>
  <c r="L609" i="17" a="1"/>
  <c r="L609" i="17" s="1"/>
  <c r="C61" i="22" s="1"/>
  <c r="E61" i="22" s="1"/>
  <c r="F600" i="17"/>
  <c r="D609" i="17" a="1"/>
  <c r="D609" i="17" s="1"/>
  <c r="C60" i="22" s="1"/>
  <c r="E60" i="22" s="1"/>
  <c r="T578" i="17" a="1"/>
  <c r="T578" i="17" s="1"/>
  <c r="C59" i="22" s="1"/>
  <c r="E59" i="22" s="1"/>
  <c r="E578" i="17" a="1"/>
  <c r="E578" i="17" s="1"/>
  <c r="D57" i="22" s="1"/>
  <c r="N569" i="17"/>
  <c r="L578" i="17" a="1"/>
  <c r="L578" i="17" s="1"/>
  <c r="C58" i="22" s="1"/>
  <c r="E58" i="22" s="1"/>
  <c r="M547" i="17" a="1"/>
  <c r="M547" i="17" s="1"/>
  <c r="D55" i="22" s="1"/>
  <c r="L547" i="17" a="1"/>
  <c r="L547" i="17" s="1"/>
  <c r="C55" i="22" s="1"/>
  <c r="F545" i="17"/>
  <c r="D547" i="17" a="1"/>
  <c r="D547" i="17" s="1"/>
  <c r="C54" i="22" s="1"/>
  <c r="U516" i="17" a="1"/>
  <c r="U516" i="17" s="1"/>
  <c r="D53" i="22" s="1"/>
  <c r="T516" i="17" a="1"/>
  <c r="T516" i="17" s="1"/>
  <c r="C53" i="22" s="1"/>
  <c r="E516" i="17" a="1"/>
  <c r="E516" i="17" s="1"/>
  <c r="D51" i="22" s="1"/>
  <c r="E51" i="22" s="1"/>
  <c r="F481" i="17"/>
  <c r="D485" i="17" a="1"/>
  <c r="D485" i="17" s="1"/>
  <c r="C48" i="22" s="1"/>
  <c r="V476" i="17"/>
  <c r="T485" i="17" a="1"/>
  <c r="T485" i="17" s="1"/>
  <c r="C50" i="22" s="1"/>
  <c r="E50" i="22" s="1"/>
  <c r="N476" i="17"/>
  <c r="L485" i="17" a="1"/>
  <c r="L485" i="17" s="1"/>
  <c r="C49" i="22" s="1"/>
  <c r="E49" i="22" s="1"/>
  <c r="M454" i="17" a="1"/>
  <c r="M454" i="17" s="1"/>
  <c r="D46" i="22" s="1"/>
  <c r="N446" i="17"/>
  <c r="D454" i="17" a="1"/>
  <c r="D454" i="17" s="1"/>
  <c r="C45" i="22" s="1"/>
  <c r="E454" i="17" a="1"/>
  <c r="E454" i="17" s="1"/>
  <c r="D45" i="22" s="1"/>
  <c r="F446" i="17"/>
  <c r="V416" i="17"/>
  <c r="T423" i="17" a="1"/>
  <c r="T423" i="17" s="1"/>
  <c r="C44" i="22" s="1"/>
  <c r="T392" i="17" a="1"/>
  <c r="T392" i="17" s="1"/>
  <c r="C41" i="22" s="1"/>
  <c r="M392" i="17" a="1"/>
  <c r="M392" i="17" s="1"/>
  <c r="D392" i="17" a="1"/>
  <c r="D392" i="17" s="1"/>
  <c r="T361" i="17" a="1"/>
  <c r="T361" i="17" s="1"/>
  <c r="C38" i="22" s="1"/>
  <c r="L361" i="17" a="1"/>
  <c r="L361" i="17" s="1"/>
  <c r="C37" i="22" s="1"/>
  <c r="E37" i="22" s="1"/>
  <c r="N352" i="17"/>
  <c r="U330" i="17" a="1"/>
  <c r="U330" i="17" s="1"/>
  <c r="D35" i="22" s="1"/>
  <c r="F321" i="17"/>
  <c r="D330" i="17" a="1"/>
  <c r="D330" i="17" s="1"/>
  <c r="C33" i="22" s="1"/>
  <c r="N321" i="17"/>
  <c r="L330" i="17" a="1"/>
  <c r="L330" i="17" s="1"/>
  <c r="C34" i="22" s="1"/>
  <c r="E34" i="22" s="1"/>
  <c r="D299" i="17" a="1"/>
  <c r="D299" i="17" s="1"/>
  <c r="C30" i="22" s="1"/>
  <c r="N290" i="17"/>
  <c r="L299" i="17" a="1"/>
  <c r="L299" i="17" s="1"/>
  <c r="C31" i="22" s="1"/>
  <c r="E31" i="22" s="1"/>
  <c r="D268" i="17" a="1"/>
  <c r="D268" i="17" s="1"/>
  <c r="C27" i="22" s="1"/>
  <c r="N259" i="17"/>
  <c r="L268" i="17" a="1"/>
  <c r="L268" i="17" s="1"/>
  <c r="U237" i="17" a="1"/>
  <c r="U237" i="17" s="1"/>
  <c r="D26" i="22" s="1"/>
  <c r="T237" i="17" a="1"/>
  <c r="T237" i="17" s="1"/>
  <c r="C26" i="22" s="1"/>
  <c r="F233" i="17"/>
  <c r="V197" i="17"/>
  <c r="E206" i="17" a="1"/>
  <c r="E206" i="17" s="1"/>
  <c r="D21" i="22" s="1"/>
  <c r="F197" i="17"/>
  <c r="D206" i="17" a="1"/>
  <c r="D206" i="17" s="1"/>
  <c r="C21" i="22" s="1"/>
  <c r="N197" i="17"/>
  <c r="L206" i="17" a="1"/>
  <c r="L206" i="17" s="1"/>
  <c r="C22" i="22" s="1"/>
  <c r="E175" i="17" a="1"/>
  <c r="E175" i="17" s="1"/>
  <c r="T175" i="17" a="1"/>
  <c r="T175" i="17" s="1"/>
  <c r="C20" i="22" s="1"/>
  <c r="E20" i="22" s="1"/>
  <c r="V166" i="17"/>
  <c r="F141" i="17"/>
  <c r="L144" i="17" a="1"/>
  <c r="L144" i="17" s="1"/>
  <c r="C16" i="22" s="1"/>
  <c r="E16" i="22" s="1"/>
  <c r="N135" i="17"/>
  <c r="F111" i="17"/>
  <c r="T113" i="17" a="1"/>
  <c r="T113" i="17" s="1"/>
  <c r="C14" i="22" s="1"/>
  <c r="E14" i="22" s="1"/>
  <c r="V104" i="17"/>
  <c r="U82" i="17" a="1"/>
  <c r="U82" i="17" s="1"/>
  <c r="D11" i="22" s="1"/>
  <c r="V73" i="17"/>
  <c r="M82" i="17" a="1"/>
  <c r="M82" i="17" s="1"/>
  <c r="F73" i="17"/>
  <c r="D82" i="17" a="1"/>
  <c r="D82" i="17" s="1"/>
  <c r="C9" i="22" s="1"/>
  <c r="E9" i="22" s="1"/>
  <c r="T45" i="17"/>
  <c r="C11" i="3" s="1"/>
  <c r="E11" i="3" s="1"/>
  <c r="L43" i="17"/>
  <c r="N43" i="17" s="1"/>
  <c r="T47" i="17"/>
  <c r="T46" i="17"/>
  <c r="F11" i="3" s="1"/>
  <c r="H11" i="3" s="1"/>
  <c r="T44" i="17"/>
  <c r="V44" i="17" s="1"/>
  <c r="U42" i="17"/>
  <c r="V42" i="17" s="1"/>
  <c r="N49" i="17"/>
  <c r="M47" i="17"/>
  <c r="J10" i="3" s="1"/>
  <c r="K10" i="3" s="1"/>
  <c r="M45" i="17"/>
  <c r="D10" i="3" s="1"/>
  <c r="E10" i="3" s="1"/>
  <c r="M44" i="17"/>
  <c r="N44" i="17" s="1"/>
  <c r="L42" i="17"/>
  <c r="N42" i="17" s="1"/>
  <c r="E51" i="17" a="1"/>
  <c r="E51" i="17" s="1"/>
  <c r="D6" i="22" s="1"/>
  <c r="D42" i="17"/>
  <c r="D43" i="17"/>
  <c r="F43" i="17" s="1"/>
  <c r="D44" i="17"/>
  <c r="F44" i="17" s="1"/>
  <c r="D45" i="17"/>
  <c r="C9" i="3" s="1"/>
  <c r="E9" i="3" s="1"/>
  <c r="D46" i="17"/>
  <c r="F9" i="3" s="1"/>
  <c r="H9" i="3" s="1"/>
  <c r="D47" i="17"/>
  <c r="D48" i="17"/>
  <c r="D49" i="17"/>
  <c r="M11" i="17"/>
  <c r="N11" i="17" s="1"/>
  <c r="T16" i="17"/>
  <c r="T13" i="17"/>
  <c r="V13" i="17" s="1"/>
  <c r="U20" i="17" a="1"/>
  <c r="U20" i="17" s="1"/>
  <c r="D5" i="22" s="1"/>
  <c r="T12" i="17"/>
  <c r="V12" i="17" s="1"/>
  <c r="T15" i="17"/>
  <c r="F8" i="3" s="1"/>
  <c r="H8" i="3" s="1"/>
  <c r="T18" i="17"/>
  <c r="T11" i="17"/>
  <c r="T14" i="17"/>
  <c r="C8" i="3" s="1"/>
  <c r="E8" i="3" s="1"/>
  <c r="T17" i="17"/>
  <c r="M14" i="17"/>
  <c r="D7" i="3" s="1"/>
  <c r="E7" i="3" s="1"/>
  <c r="L12" i="17"/>
  <c r="N12" i="17" s="1"/>
  <c r="L15" i="17"/>
  <c r="F7" i="3" s="1"/>
  <c r="H7" i="3" s="1"/>
  <c r="L18" i="17"/>
  <c r="L13" i="17"/>
  <c r="N13" i="17" s="1"/>
  <c r="L16" i="17"/>
  <c r="G27" i="17"/>
  <c r="E11" i="17"/>
  <c r="F11" i="17" s="1"/>
  <c r="D20" i="17" a="1"/>
  <c r="D20" i="17" s="1"/>
  <c r="C3" i="22" s="1"/>
  <c r="E16" i="17"/>
  <c r="E15" i="17"/>
  <c r="G6" i="3" s="1"/>
  <c r="H6" i="3" s="1"/>
  <c r="E14" i="17"/>
  <c r="D6" i="3" s="1"/>
  <c r="E6" i="3" s="1"/>
  <c r="E13" i="17"/>
  <c r="F13" i="17" s="1"/>
  <c r="E12" i="17"/>
  <c r="F12" i="17" s="1"/>
  <c r="E18" i="17"/>
  <c r="E30" i="22" l="1"/>
  <c r="C12" i="22"/>
  <c r="D8" i="21"/>
  <c r="S49" i="3" a="1"/>
  <c r="S49" i="3" s="1"/>
  <c r="D12" i="22"/>
  <c r="E12" i="22" s="1"/>
  <c r="E8" i="21"/>
  <c r="D40" i="22"/>
  <c r="E40" i="22" s="1"/>
  <c r="E10" i="21"/>
  <c r="D39" i="22"/>
  <c r="C28" i="22"/>
  <c r="E28" i="22" s="1"/>
  <c r="D5" i="21"/>
  <c r="D25" i="22"/>
  <c r="E6" i="21"/>
  <c r="C25" i="22"/>
  <c r="E25" i="22" s="1"/>
  <c r="D6" i="21"/>
  <c r="C24" i="22"/>
  <c r="D18" i="22"/>
  <c r="E18" i="22" s="1"/>
  <c r="E9" i="21"/>
  <c r="D10" i="22"/>
  <c r="E3" i="21"/>
  <c r="C10" i="22"/>
  <c r="D3" i="21"/>
  <c r="E38" i="22"/>
  <c r="S18" i="3" a="1"/>
  <c r="S18" i="3" s="1"/>
  <c r="E11" i="22"/>
  <c r="E33" i="22"/>
  <c r="R13" i="3" a="1"/>
  <c r="R13" i="3" s="1"/>
  <c r="E41" i="22"/>
  <c r="S54" i="3" a="1"/>
  <c r="S54" i="3" s="1"/>
  <c r="T54" i="3" s="1"/>
  <c r="R52" i="3" a="1"/>
  <c r="R52" i="3" s="1"/>
  <c r="T52" i="3" s="1"/>
  <c r="R65" i="3" a="1"/>
  <c r="R65" i="3" s="1"/>
  <c r="T65" i="3" s="1"/>
  <c r="R39" i="3" a="1"/>
  <c r="R39" i="3" s="1"/>
  <c r="T39" i="3" s="1"/>
  <c r="S38" i="3" a="1"/>
  <c r="S38" i="3" s="1"/>
  <c r="E13" i="22"/>
  <c r="R53" i="3" a="1"/>
  <c r="R53" i="3" s="1"/>
  <c r="T53" i="3" s="1"/>
  <c r="S10" i="3" a="1"/>
  <c r="S10" i="3" s="1"/>
  <c r="K13" i="3"/>
  <c r="S13" i="3" a="1"/>
  <c r="S13" i="3" s="1"/>
  <c r="E26" i="22"/>
  <c r="S60" i="3" a="1"/>
  <c r="S60" i="3" s="1"/>
  <c r="T60" i="3" s="1"/>
  <c r="R16" i="3" a="1"/>
  <c r="R16" i="3" s="1"/>
  <c r="T16" i="3" s="1"/>
  <c r="E27" i="22"/>
  <c r="K46" i="3"/>
  <c r="S46" i="3" a="1"/>
  <c r="S46" i="3" s="1"/>
  <c r="S59" i="3" a="1"/>
  <c r="S59" i="3" s="1"/>
  <c r="T59" i="3" s="1"/>
  <c r="R42" i="3" a="1"/>
  <c r="R42" i="3" s="1"/>
  <c r="T42" i="3" s="1"/>
  <c r="E48" i="22"/>
  <c r="E17" i="22"/>
  <c r="E46" i="22"/>
  <c r="E23" i="22"/>
  <c r="E53" i="22"/>
  <c r="N46" i="3"/>
  <c r="R46" i="3" a="1"/>
  <c r="R46" i="3" s="1"/>
  <c r="N23" i="3"/>
  <c r="R23" i="3" a="1"/>
  <c r="R23" i="3" s="1"/>
  <c r="T23" i="3" s="1"/>
  <c r="V49" i="17"/>
  <c r="E62" i="22"/>
  <c r="N17" i="3"/>
  <c r="R17" i="3" a="1"/>
  <c r="R17" i="3" s="1"/>
  <c r="T17" i="3" s="1"/>
  <c r="N64" i="3"/>
  <c r="R64" i="3" a="1"/>
  <c r="R64" i="3" s="1"/>
  <c r="T64" i="3" s="1"/>
  <c r="N40" i="3"/>
  <c r="R40" i="3" a="1"/>
  <c r="R40" i="3" s="1"/>
  <c r="T40" i="3" s="1"/>
  <c r="S11" i="3" a="1"/>
  <c r="S11" i="3" s="1"/>
  <c r="E55" i="22"/>
  <c r="E43" i="22"/>
  <c r="N19" i="3"/>
  <c r="R19" i="3" a="1"/>
  <c r="R19" i="3" s="1"/>
  <c r="T19" i="3" s="1"/>
  <c r="R44" i="3" a="1"/>
  <c r="R44" i="3" s="1"/>
  <c r="T44" i="3" s="1"/>
  <c r="S24" i="3" a="1"/>
  <c r="S24" i="3" s="1"/>
  <c r="T24" i="3" s="1"/>
  <c r="N22" i="3"/>
  <c r="R22" i="3" a="1"/>
  <c r="R22" i="3" s="1"/>
  <c r="T22" i="3" s="1"/>
  <c r="N37" i="3"/>
  <c r="R37" i="3" a="1"/>
  <c r="R37" i="3" s="1"/>
  <c r="T37" i="3" s="1"/>
  <c r="N15" i="3"/>
  <c r="R15" i="3" a="1"/>
  <c r="R15" i="3" s="1"/>
  <c r="T15" i="3" s="1"/>
  <c r="Q28" i="3"/>
  <c r="R28" i="3" a="1"/>
  <c r="R28" i="3" s="1"/>
  <c r="T28" i="3" s="1"/>
  <c r="S58" i="3" a="1"/>
  <c r="S58" i="3" s="1"/>
  <c r="E35" i="22"/>
  <c r="E32" i="22"/>
  <c r="N32" i="3"/>
  <c r="R32" i="3" a="1"/>
  <c r="R32" i="3" s="1"/>
  <c r="T32" i="3" s="1"/>
  <c r="N7" i="3"/>
  <c r="N29" i="3"/>
  <c r="R29" i="3" a="1"/>
  <c r="R29" i="3" s="1"/>
  <c r="N41" i="3"/>
  <c r="R41" i="3" a="1"/>
  <c r="R41" i="3" s="1"/>
  <c r="T41" i="3" s="1"/>
  <c r="Q20" i="3"/>
  <c r="R20" i="3" a="1"/>
  <c r="R20" i="3" s="1"/>
  <c r="E47" i="22"/>
  <c r="N10" i="3"/>
  <c r="R10" i="3" a="1"/>
  <c r="R10" i="3" s="1"/>
  <c r="E52" i="22"/>
  <c r="E54" i="22"/>
  <c r="E22" i="22"/>
  <c r="N30" i="3"/>
  <c r="R30" i="3" a="1"/>
  <c r="R30" i="3" s="1"/>
  <c r="T30" i="3" s="1"/>
  <c r="Q36" i="3"/>
  <c r="R36" i="3" a="1"/>
  <c r="R36" i="3" s="1"/>
  <c r="T36" i="3" s="1"/>
  <c r="R48" i="3" a="1"/>
  <c r="R48" i="3" s="1"/>
  <c r="T48" i="3" s="1"/>
  <c r="E56" i="22"/>
  <c r="N12" i="3"/>
  <c r="R12" i="3" a="1"/>
  <c r="R12" i="3" s="1"/>
  <c r="T12" i="3" s="1"/>
  <c r="N21" i="3"/>
  <c r="S21" i="3" a="1"/>
  <c r="S21" i="3" s="1"/>
  <c r="T21" i="3" s="1"/>
  <c r="E15" i="22"/>
  <c r="R55" i="3" a="1"/>
  <c r="R55" i="3" s="1"/>
  <c r="T55" i="3" s="1"/>
  <c r="Q29" i="3"/>
  <c r="S29" i="3" a="1"/>
  <c r="S29" i="3" s="1"/>
  <c r="E45" i="22"/>
  <c r="E21" i="22"/>
  <c r="E44" i="22"/>
  <c r="N31" i="3"/>
  <c r="R31" i="3" a="1"/>
  <c r="R31" i="3" s="1"/>
  <c r="T31" i="3" s="1"/>
  <c r="N11" i="3"/>
  <c r="R61" i="3" a="1"/>
  <c r="R61" i="3" s="1"/>
  <c r="T61" i="3" s="1"/>
  <c r="E57" i="22"/>
  <c r="E36" i="22"/>
  <c r="K57" i="3"/>
  <c r="T50" i="3"/>
  <c r="N175" i="17"/>
  <c r="L176" i="17" s="1"/>
  <c r="V22" i="3" s="1"/>
  <c r="T43" i="3"/>
  <c r="K62" i="3"/>
  <c r="T35" i="3"/>
  <c r="T51" i="3"/>
  <c r="M20" i="17" a="1"/>
  <c r="M20" i="17" s="1"/>
  <c r="D4" i="22" s="1"/>
  <c r="V206" i="17"/>
  <c r="N42" i="3"/>
  <c r="N63" i="3"/>
  <c r="T63" i="3"/>
  <c r="Q57" i="3"/>
  <c r="V48" i="17"/>
  <c r="T49" i="3"/>
  <c r="N49" i="3"/>
  <c r="N52" i="3"/>
  <c r="N58" i="3"/>
  <c r="N47" i="3"/>
  <c r="T47" i="3"/>
  <c r="N61" i="3"/>
  <c r="N44" i="3"/>
  <c r="N54" i="3"/>
  <c r="N48" i="3"/>
  <c r="N53" i="3"/>
  <c r="N17" i="17"/>
  <c r="N65" i="3"/>
  <c r="Q64" i="3"/>
  <c r="Q62" i="3"/>
  <c r="Q45" i="3"/>
  <c r="T45" i="3"/>
  <c r="Q60" i="3"/>
  <c r="N56" i="3"/>
  <c r="Q56" i="3"/>
  <c r="V454" i="17"/>
  <c r="T455" i="17" s="1"/>
  <c r="V50" i="3" s="1"/>
  <c r="F423" i="17"/>
  <c r="E424" i="17" s="1"/>
  <c r="W45" i="3" s="1"/>
  <c r="N516" i="17"/>
  <c r="L517" i="17" s="1"/>
  <c r="V55" i="3" s="1"/>
  <c r="V299" i="17"/>
  <c r="U300" i="17" s="1"/>
  <c r="W35" i="3" s="1"/>
  <c r="F485" i="17"/>
  <c r="E486" i="17" s="1"/>
  <c r="W51" i="3" s="1"/>
  <c r="F578" i="17"/>
  <c r="E579" i="17" s="1"/>
  <c r="W60" i="3" s="1"/>
  <c r="V578" i="17"/>
  <c r="U579" i="17" s="1"/>
  <c r="W62" i="3" s="1"/>
  <c r="N578" i="17"/>
  <c r="L579" i="17" s="1"/>
  <c r="V61" i="3" s="1"/>
  <c r="F516" i="17"/>
  <c r="D517" i="17" s="1"/>
  <c r="V54" i="3" s="1"/>
  <c r="F609" i="17"/>
  <c r="D610" i="17" s="1"/>
  <c r="V82" i="17"/>
  <c r="T83" i="17" s="1"/>
  <c r="V14" i="3" s="1"/>
  <c r="V485" i="17"/>
  <c r="U486" i="17" s="1"/>
  <c r="W53" i="3" s="1"/>
  <c r="F454" i="17"/>
  <c r="E455" i="17" s="1"/>
  <c r="W48" i="3" s="1"/>
  <c r="V330" i="17"/>
  <c r="U331" i="17" s="1"/>
  <c r="W38" i="3" s="1"/>
  <c r="N609" i="17"/>
  <c r="M610" i="17" s="1"/>
  <c r="N454" i="17"/>
  <c r="L455" i="17" s="1"/>
  <c r="V49" i="3" s="1"/>
  <c r="F547" i="17"/>
  <c r="E548" i="17" s="1"/>
  <c r="W57" i="3" s="1"/>
  <c r="V609" i="17"/>
  <c r="W626" i="17" s="1"/>
  <c r="W624" i="17" s="1"/>
  <c r="D62" i="6" s="1"/>
  <c r="N485" i="17"/>
  <c r="M486" i="17" s="1"/>
  <c r="W52" i="3" s="1"/>
  <c r="V547" i="17"/>
  <c r="U548" i="17" s="1"/>
  <c r="W59" i="3" s="1"/>
  <c r="V18" i="17"/>
  <c r="O8" i="3"/>
  <c r="Q8" i="3" s="1"/>
  <c r="F49" i="17"/>
  <c r="O9" i="3"/>
  <c r="Q9" i="3" s="1"/>
  <c r="V144" i="17"/>
  <c r="Q26" i="3"/>
  <c r="T26" i="3"/>
  <c r="F361" i="17"/>
  <c r="D362" i="17" s="1"/>
  <c r="N25" i="3"/>
  <c r="N20" i="3"/>
  <c r="F144" i="17"/>
  <c r="D145" i="17" s="1"/>
  <c r="V18" i="3" s="1"/>
  <c r="N13" i="3"/>
  <c r="F48" i="17"/>
  <c r="L9" i="3"/>
  <c r="V17" i="17"/>
  <c r="L8" i="3"/>
  <c r="N18" i="17"/>
  <c r="O7" i="3"/>
  <c r="Q7" i="3" s="1"/>
  <c r="N47" i="17"/>
  <c r="K28" i="3"/>
  <c r="T34" i="3"/>
  <c r="K29" i="3"/>
  <c r="V14" i="17"/>
  <c r="N16" i="17"/>
  <c r="I7" i="3"/>
  <c r="K7" i="3" s="1"/>
  <c r="V15" i="17"/>
  <c r="F47" i="17"/>
  <c r="I9" i="3"/>
  <c r="K9" i="3" s="1"/>
  <c r="V47" i="17"/>
  <c r="I11" i="3"/>
  <c r="K11" i="3" s="1"/>
  <c r="F45" i="17"/>
  <c r="V16" i="17"/>
  <c r="I8" i="3"/>
  <c r="K8" i="3" s="1"/>
  <c r="F46" i="17"/>
  <c r="N15" i="17"/>
  <c r="T27" i="3"/>
  <c r="N45" i="17"/>
  <c r="V45" i="17"/>
  <c r="N14" i="17"/>
  <c r="N46" i="17"/>
  <c r="F82" i="17"/>
  <c r="D83" i="17" s="1"/>
  <c r="V12" i="3" s="1"/>
  <c r="V392" i="17"/>
  <c r="N237" i="17"/>
  <c r="N330" i="17"/>
  <c r="L331" i="17" s="1"/>
  <c r="V37" i="3" s="1"/>
  <c r="F299" i="17"/>
  <c r="D300" i="17" s="1"/>
  <c r="V33" i="3" s="1"/>
  <c r="N82" i="17"/>
  <c r="N206" i="17"/>
  <c r="M207" i="17" s="1"/>
  <c r="W25" i="3" s="1"/>
  <c r="F268" i="17"/>
  <c r="D269" i="17" s="1"/>
  <c r="V30" i="3" s="1"/>
  <c r="N361" i="17"/>
  <c r="M362" i="17" s="1"/>
  <c r="F113" i="17"/>
  <c r="N423" i="17"/>
  <c r="L424" i="17" s="1"/>
  <c r="V46" i="3" s="1"/>
  <c r="F330" i="17"/>
  <c r="E331" i="17" s="1"/>
  <c r="W36" i="3" s="1"/>
  <c r="V175" i="17"/>
  <c r="N113" i="17"/>
  <c r="F175" i="17"/>
  <c r="F9" i="21" s="1"/>
  <c r="F237" i="17"/>
  <c r="N392" i="17"/>
  <c r="F10" i="21" s="1"/>
  <c r="V423" i="17"/>
  <c r="T424" i="17" s="1"/>
  <c r="V47" i="3" s="1"/>
  <c r="N268" i="17"/>
  <c r="V113" i="17"/>
  <c r="N144" i="17"/>
  <c r="L145" i="17" s="1"/>
  <c r="N299" i="17"/>
  <c r="L300" i="17" s="1"/>
  <c r="V34" i="3" s="1"/>
  <c r="V361" i="17"/>
  <c r="V268" i="17"/>
  <c r="F392" i="17"/>
  <c r="N547" i="17"/>
  <c r="L548" i="17" s="1"/>
  <c r="V58" i="3" s="1"/>
  <c r="V516" i="17"/>
  <c r="U517" i="17" s="1"/>
  <c r="W56" i="3" s="1"/>
  <c r="V237" i="17"/>
  <c r="F206" i="17"/>
  <c r="L51" i="17" a="1"/>
  <c r="L51" i="17" s="1"/>
  <c r="M51" i="17" a="1"/>
  <c r="M51" i="17" s="1"/>
  <c r="T51" i="17" a="1"/>
  <c r="T51" i="17" s="1"/>
  <c r="C8" i="22" s="1"/>
  <c r="V46" i="17"/>
  <c r="U51" i="17" a="1"/>
  <c r="U51" i="17" s="1"/>
  <c r="D8" i="22" s="1"/>
  <c r="F42" i="17"/>
  <c r="D51" i="17" a="1"/>
  <c r="D51" i="17" s="1"/>
  <c r="C6" i="22" s="1"/>
  <c r="E6" i="22" s="1"/>
  <c r="T20" i="17" a="1"/>
  <c r="T20" i="17" s="1"/>
  <c r="C5" i="22" s="1"/>
  <c r="E5" i="22" s="1"/>
  <c r="V11" i="17"/>
  <c r="L20" i="17" a="1"/>
  <c r="L20" i="17" s="1"/>
  <c r="C4" i="22" s="1"/>
  <c r="F18" i="17"/>
  <c r="P6" i="3"/>
  <c r="F16" i="17"/>
  <c r="J6" i="3"/>
  <c r="F15" i="17"/>
  <c r="F14" i="17"/>
  <c r="E39" i="22" l="1"/>
  <c r="D114" i="17"/>
  <c r="F8" i="21"/>
  <c r="E24" i="22"/>
  <c r="E10" i="22"/>
  <c r="D393" i="17"/>
  <c r="V42" i="3" s="1"/>
  <c r="L269" i="17"/>
  <c r="V31" i="3" s="1"/>
  <c r="F5" i="21"/>
  <c r="L238" i="17"/>
  <c r="V28" i="3" s="1"/>
  <c r="F6" i="21"/>
  <c r="E238" i="17"/>
  <c r="W27" i="3" s="1"/>
  <c r="M83" i="17"/>
  <c r="W13" i="3" s="1"/>
  <c r="F3" i="21"/>
  <c r="D7" i="22"/>
  <c r="E7" i="21"/>
  <c r="C7" i="22"/>
  <c r="D7" i="21"/>
  <c r="D579" i="17"/>
  <c r="V60" i="3" s="1"/>
  <c r="X60" i="3" s="1"/>
  <c r="T46" i="3"/>
  <c r="T29" i="3"/>
  <c r="E4" i="22"/>
  <c r="R7" i="3" a="1"/>
  <c r="R7" i="3" s="1"/>
  <c r="R11" i="3" a="1"/>
  <c r="R11" i="3" s="1"/>
  <c r="T11" i="3" s="1"/>
  <c r="E8" i="22"/>
  <c r="N8" i="3"/>
  <c r="R8" i="3" a="1"/>
  <c r="R8" i="3" s="1"/>
  <c r="T8" i="3" s="1"/>
  <c r="N9" i="3"/>
  <c r="R9" i="3" a="1"/>
  <c r="R9" i="3" s="1"/>
  <c r="T9" i="3" s="1"/>
  <c r="T58" i="3"/>
  <c r="U455" i="17"/>
  <c r="W50" i="3" s="1"/>
  <c r="X50" i="3" s="1"/>
  <c r="T300" i="17"/>
  <c r="V300" i="17" s="1"/>
  <c r="U207" i="17"/>
  <c r="W26" i="3" s="1"/>
  <c r="M455" i="17"/>
  <c r="W49" i="3" s="1"/>
  <c r="X49" i="3" s="1"/>
  <c r="M176" i="17"/>
  <c r="W22" i="3" s="1"/>
  <c r="X22" i="3" s="1"/>
  <c r="T207" i="17"/>
  <c r="V26" i="3" s="1"/>
  <c r="G626" i="17"/>
  <c r="G624" i="17" s="1"/>
  <c r="D60" i="6" s="1"/>
  <c r="M517" i="17"/>
  <c r="W55" i="3" s="1"/>
  <c r="X55" i="3" s="1"/>
  <c r="E610" i="17"/>
  <c r="W63" i="3" s="1"/>
  <c r="G595" i="17"/>
  <c r="G593" i="17" s="1"/>
  <c r="D57" i="6" s="1"/>
  <c r="T62" i="3"/>
  <c r="T57" i="3"/>
  <c r="D486" i="17"/>
  <c r="V51" i="3" s="1"/>
  <c r="X51" i="3" s="1"/>
  <c r="G564" i="17"/>
  <c r="G562" i="17" s="1"/>
  <c r="D54" i="6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T56" i="3"/>
  <c r="D424" i="17"/>
  <c r="V45" i="3" s="1"/>
  <c r="X45" i="3" s="1"/>
  <c r="D455" i="17"/>
  <c r="V48" i="3" s="1"/>
  <c r="X48" i="3" s="1"/>
  <c r="V63" i="3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517" i="17"/>
  <c r="L486" i="17"/>
  <c r="O626" i="17"/>
  <c r="O624" i="17" s="1"/>
  <c r="D61" i="6" s="1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E114" i="17"/>
  <c r="W15" i="3" s="1"/>
  <c r="L393" i="17"/>
  <c r="V43" i="3" s="1"/>
  <c r="M393" i="17"/>
  <c r="W43" i="3" s="1"/>
  <c r="T362" i="17"/>
  <c r="U362" i="17"/>
  <c r="T10" i="3"/>
  <c r="L83" i="17"/>
  <c r="V13" i="3" s="1"/>
  <c r="X13" i="3" s="1"/>
  <c r="E83" i="17"/>
  <c r="W12" i="3" s="1"/>
  <c r="X12" i="3" s="1"/>
  <c r="U424" i="17"/>
  <c r="T18" i="3"/>
  <c r="V15" i="3"/>
  <c r="D176" i="17"/>
  <c r="V21" i="3" s="1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N517" i="17"/>
  <c r="F51" i="17"/>
  <c r="N20" i="17"/>
  <c r="M21" i="17" s="1"/>
  <c r="W7" i="3" s="1"/>
  <c r="V20" i="17"/>
  <c r="N51" i="17"/>
  <c r="F7" i="21" s="1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E7" i="22" l="1"/>
  <c r="F579" i="17"/>
  <c r="X27" i="3"/>
  <c r="V455" i="17"/>
  <c r="N455" i="17"/>
  <c r="X26" i="3"/>
  <c r="X63" i="3"/>
  <c r="F610" i="17"/>
  <c r="V35" i="3"/>
  <c r="X35" i="3" s="1"/>
  <c r="N176" i="17"/>
  <c r="V207" i="17"/>
  <c r="V83" i="17"/>
  <c r="N548" i="17"/>
  <c r="F548" i="17"/>
  <c r="V579" i="17"/>
  <c r="F486" i="17"/>
  <c r="N207" i="17"/>
  <c r="V25" i="3"/>
  <c r="X25" i="3" s="1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D7" i="4" l="1"/>
  <c r="G56" i="17"/>
  <c r="W27" i="17"/>
  <c r="W26" i="17"/>
  <c r="C5" i="6" s="1"/>
  <c r="K6" i="3"/>
  <c r="G58" i="17" l="1"/>
  <c r="G57" i="17"/>
  <c r="C6" i="6" s="1"/>
  <c r="D8" i="4"/>
  <c r="O56" i="17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M6" i="3"/>
  <c r="S6" i="3" s="1" a="1"/>
  <c r="S6" i="3" s="1"/>
  <c r="F17" i="17"/>
  <c r="F20" i="17" l="1"/>
  <c r="E21" i="17" s="1"/>
  <c r="D3" i="22"/>
  <c r="E3" i="22" s="1"/>
  <c r="G89" i="17"/>
  <c r="G88" i="17"/>
  <c r="C9" i="6" s="1"/>
  <c r="D11" i="4"/>
  <c r="O87" i="17"/>
  <c r="N6" i="3"/>
  <c r="T6" i="3"/>
  <c r="G26" i="17" l="1"/>
  <c r="D21" i="17"/>
  <c r="O89" i="17"/>
  <c r="O88" i="17"/>
  <c r="C10" i="6" s="1"/>
  <c r="D12" i="4"/>
  <c r="W87" i="17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<sst xmlns="http://schemas.openxmlformats.org/spreadsheetml/2006/main" count="2101" uniqueCount="164">
  <si>
    <t>Serial</t>
  </si>
  <si>
    <t xml:space="preserve">Hazard Category </t>
  </si>
  <si>
    <t>Level A</t>
  </si>
  <si>
    <t>Level B</t>
  </si>
  <si>
    <t>Level C</t>
  </si>
  <si>
    <t>CR/C</t>
  </si>
  <si>
    <t xml:space="preserve">ATS By Hazard </t>
  </si>
  <si>
    <t xml:space="preserve"> CR By Hazard</t>
  </si>
  <si>
    <t>Adverse CR</t>
  </si>
  <si>
    <t>Positive
  CR</t>
  </si>
  <si>
    <t>STOP   
CR</t>
  </si>
  <si>
    <t>Escalated
 CR</t>
  </si>
  <si>
    <t>S</t>
  </si>
  <si>
    <t>F</t>
  </si>
  <si>
    <t>R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</si>
  <si>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</si>
  <si>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</si>
  <si>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</si>
  <si>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</si>
  <si>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</si>
  <si>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</si>
  <si>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</si>
  <si>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</si>
  <si>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</si>
  <si>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</si>
  <si>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</si>
  <si>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</si>
  <si>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</si>
  <si>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</si>
  <si>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</si>
  <si>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</si>
  <si>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</si>
  <si>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</si>
  <si>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</si>
  <si>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</si>
  <si>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</si>
  <si>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 xml:space="preserve">Level Ds </t>
  </si>
  <si>
    <t xml:space="preserve">NMs </t>
  </si>
  <si>
    <t xml:space="preserve">CR / C Risk Ranking </t>
  </si>
  <si>
    <t>PSEs</t>
  </si>
  <si>
    <t xml:space="preserve"> Recordables </t>
  </si>
  <si>
    <t xml:space="preserve">Risk Ranking By Leading indicators Contrbution </t>
  </si>
  <si>
    <t>Risk Ranking By Lagging indicators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</si>
  <si>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</si>
  <si>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</si>
  <si>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</si>
  <si>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</si>
  <si>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</si>
  <si>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</si>
  <si>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Driving Safety - LSR</t>
  </si>
  <si>
    <t>Emergency Preparedness &amp; Response</t>
  </si>
  <si>
    <t>Energy Isolation - LSR</t>
  </si>
  <si>
    <t>Environment</t>
  </si>
  <si>
    <t>Environment/Spill/Waste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</si>
  <si>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</si>
  <si>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</si>
  <si>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</si>
  <si>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</si>
  <si>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</si>
  <si>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</si>
  <si>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</si>
  <si>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</si>
  <si>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Machine / Equipment</t>
  </si>
  <si>
    <t>Mechanical Lifting - LSR</t>
  </si>
  <si>
    <t>Non-powered Hand Tools</t>
  </si>
  <si>
    <t>Personal Protective Equipment (PPE)</t>
  </si>
  <si>
    <t>Pedestrian and Vehicle Traffic Management</t>
  </si>
  <si>
    <t>Pinch Point/Sharp Objects</t>
  </si>
  <si>
    <t>Site Welfare Facilities</t>
  </si>
  <si>
    <t>Systems &amp; Procedures</t>
  </si>
  <si>
    <t>Walking Working Surfaces</t>
  </si>
  <si>
    <t>Work at Height - LSR</t>
  </si>
  <si>
    <t>Work Authorization - LSR</t>
  </si>
  <si>
    <t>Working Alone</t>
  </si>
  <si>
    <t>Working at Heights</t>
  </si>
  <si>
    <t xml:space="preserve">  PSEs</t>
  </si>
  <si>
    <t xml:space="preserve"> NMs</t>
  </si>
  <si>
    <t>Level Ds</t>
  </si>
  <si>
    <t>Total ATS</t>
  </si>
  <si>
    <t>Hazard</t>
  </si>
  <si>
    <t>ATS contrbution</t>
  </si>
  <si>
    <t xml:space="preserve">CR contrbution </t>
  </si>
  <si>
    <t>AT/C</t>
  </si>
  <si>
    <t xml:space="preserve">ATS / C Risk Ranking </t>
  </si>
  <si>
    <t>Hazard of Concern</t>
  </si>
  <si>
    <t>APAC
Severity</t>
  </si>
  <si>
    <t>APAC 
Frequency</t>
  </si>
  <si>
    <t>APAC 
Risk</t>
  </si>
  <si>
    <t>EU
Severity</t>
  </si>
  <si>
    <t>EU 
Frequency</t>
  </si>
  <si>
    <t>EU 
Risk</t>
  </si>
  <si>
    <t>LATAM
Severity</t>
  </si>
  <si>
    <t>LATAM 
Frequency</t>
  </si>
  <si>
    <t>LATAM 
Risk</t>
  </si>
  <si>
    <t>MEA
Severity</t>
  </si>
  <si>
    <t>MEA
Frequency</t>
  </si>
  <si>
    <t>MEA
Risk</t>
  </si>
  <si>
    <t>NAM
Severity</t>
  </si>
  <si>
    <t>NAM 
Frequency</t>
  </si>
  <si>
    <t>NAM 
Risk</t>
  </si>
  <si>
    <t>Global
Severity
TRA</t>
  </si>
  <si>
    <t>Global
Frequency
TRA</t>
  </si>
  <si>
    <t>Global
Risk
TRA</t>
  </si>
  <si>
    <t>Use of Tooling</t>
  </si>
  <si>
    <t>Pinch Point / Sharp Objects</t>
  </si>
  <si>
    <t>Walking Surfaces</t>
  </si>
  <si>
    <t>Lifting Operations</t>
  </si>
  <si>
    <t>Motor Vehicle Operations</t>
  </si>
  <si>
    <t>Motor Vehicle Safety</t>
  </si>
  <si>
    <t>Pinch Point / LOF</t>
  </si>
  <si>
    <t>Oil Spill</t>
  </si>
  <si>
    <t>Personal Protective Equip (PPE)</t>
  </si>
  <si>
    <t>Manual Handling / Ergo</t>
  </si>
  <si>
    <t>Dropped Objects</t>
  </si>
  <si>
    <t>Dust, Grit &amp; Fume</t>
  </si>
  <si>
    <t>Electrical</t>
  </si>
  <si>
    <t>Powered Industrial Vehicles</t>
  </si>
  <si>
    <t>Uncontrolled Energy (LOTO)</t>
  </si>
  <si>
    <t>ASIA
Severity</t>
  </si>
  <si>
    <t>ASIA
Frequency</t>
  </si>
  <si>
    <t>ASIA
Risk</t>
  </si>
  <si>
    <t>Lifting Operations/ Mechanical Lifting -LSR</t>
  </si>
  <si>
    <t>Hydraulic Tools / Jacks</t>
  </si>
  <si>
    <r>
      <t xml:space="preserve">Manual Handling </t>
    </r>
    <r>
      <rPr>
        <sz val="12"/>
        <rFont val="Aptos Narrow"/>
        <family val="2"/>
        <scheme val="minor"/>
      </rPr>
      <t>(Ergonomics)</t>
    </r>
  </si>
  <si>
    <t>Walking Working Surfaces / Fall Same Levels</t>
  </si>
  <si>
    <t>Hand &amp; Power Tools</t>
  </si>
  <si>
    <t xml:space="preserve">PPE </t>
  </si>
  <si>
    <t xml:space="preserve">Scaffolding </t>
  </si>
  <si>
    <t>Driving Safety/ Motor Vehicle/ Pedestrian and Vehicle Traffic Management</t>
  </si>
  <si>
    <t xml:space="preserve">Dropped Objects </t>
  </si>
  <si>
    <t>Electrical Safety -LSR/Live Electrical</t>
  </si>
  <si>
    <t>Debris, Dust, Fume or Grit (Foreing material / flying particles)</t>
  </si>
  <si>
    <t>Lock Out Tag Out (LOTO)/ Energy Isolation - LSR</t>
  </si>
  <si>
    <t xml:space="preserve">Working with Contractor </t>
  </si>
  <si>
    <t>Forklift and Material Handling</t>
  </si>
  <si>
    <t>Line of Fire -LSR</t>
  </si>
  <si>
    <t>Confined Space -LSR</t>
  </si>
  <si>
    <t>Spill / Release</t>
  </si>
  <si>
    <t xml:space="preserve">Fire prevention &amp; Protection </t>
  </si>
  <si>
    <t>Hot work / Hot Surfaces</t>
  </si>
  <si>
    <t>Extreme Weather</t>
  </si>
  <si>
    <t>Hazardous substances/Chemicals/IH</t>
  </si>
  <si>
    <t>System or Procedure Violations</t>
  </si>
  <si>
    <t>Manual Handling (Ergonomics)</t>
  </si>
  <si>
    <t>Pinch Point/Sharp Objects/Line of Fire - LSR</t>
  </si>
  <si>
    <t>Powered &amp; Hand Tools</t>
  </si>
  <si>
    <t>Forklift and Material Handling  / Industrial Trucks</t>
  </si>
  <si>
    <t>Scaffolding, Formwork, etc. (Temporary Works)</t>
  </si>
  <si>
    <t>Live Electrical -LSR</t>
  </si>
  <si>
    <t>GEV OFS RISK REGISTER 2022</t>
  </si>
  <si>
    <t>GEV OFS RISK REGISTER 2024</t>
  </si>
  <si>
    <t>GEV OFS RISK REGISTER 2025</t>
  </si>
  <si>
    <t>COVID/Infectious Disease</t>
  </si>
  <si>
    <t>Ergonomics</t>
  </si>
  <si>
    <t>Line of Fire - LSR</t>
  </si>
  <si>
    <t>Live Electrical - LSR</t>
  </si>
  <si>
    <t>Manual Handling</t>
  </si>
  <si>
    <t>Powered Hand Tools</t>
  </si>
  <si>
    <t>Radiation</t>
  </si>
  <si>
    <t>Weather</t>
  </si>
  <si>
    <t xml:space="preserve">
Severity</t>
  </si>
  <si>
    <t xml:space="preserve">
Frequency</t>
  </si>
  <si>
    <t xml:space="preserve"> 
Risk</t>
  </si>
  <si>
    <t>OFS Life Saving Rules Risk Ranking Q1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</si>
</sst>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name val="Montserrat"/>
    </font>
    <font>
      <b/>
      <sz val="10"/>
      <color rgb="FF000000"/>
      <name val="Montserrat"/>
    </font>
    <font>
      <sz val="1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name val="Montserra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6" fillId="0" borderId="0"/>
  </cellStyleXfs>
  <cellXfs count="167">
    <xf numFmtId="0" fontId="0" fillId="0" borderId="0" xfId="0"/>
    <xf numFmtId="1" fontId="7" fillId="0" borderId="1" xfId="0" applyNumberFormat="1" applyFont="1" applyBorder="1" applyAlignment="1" applyProtection="1">
      <alignment horizontal="center"/>
    </xf>
    <xf numFmtId="0" fontId="0" fillId="0" borderId="0" xfId="0" applyProtection="1"/>
    <xf numFmtId="1" fontId="5" fillId="0" borderId="24" xfId="1" applyNumberFormat="1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  <protection locked="0"/>
    </xf>
    <xf numFmtId="1" fontId="7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 vertical="center"/>
    </xf>
    <xf numFmtId="0" fontId="0" fillId="3" borderId="26" xfId="0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wrapText="1"/>
    </xf>
    <xf numFmtId="1" fontId="5" fillId="0" borderId="26" xfId="1" applyNumberFormat="1" applyFont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 wrapText="1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4" borderId="1" xfId="0" applyFont="1" applyFill="1" applyBorder="1" applyAlignment="1" applyProtection="1">
      <alignment horizontal="center"/>
    </xf>
    <xf numFmtId="1" fontId="3" fillId="0" borderId="23" xfId="1" applyNumberFormat="1" applyFont="1" applyBorder="1" applyAlignment="1" applyProtection="1">
      <alignment horizontal="center" vertical="center"/>
    </xf>
    <xf numFmtId="0" fontId="1" fillId="9" borderId="0" xfId="0" applyFont="1" applyFill="1" applyProtection="1"/>
    <xf numFmtId="0" fontId="0" fillId="0" borderId="0" xfId="0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4" xfId="1" applyFont="1" applyFill="1" applyBorder="1" applyAlignment="1" applyProtection="1">
      <alignment horizontal="center" vertical="center"/>
    </xf>
    <xf numFmtId="0" fontId="4" fillId="9" borderId="5" xfId="1" applyFont="1" applyFill="1" applyBorder="1" applyAlignment="1" applyProtection="1">
      <alignment horizontal="left" vertical="center" indent="1"/>
    </xf>
    <xf numFmtId="0" fontId="4" fillId="9" borderId="5" xfId="1" applyFont="1" applyFill="1" applyBorder="1" applyAlignment="1" applyProtection="1">
      <alignment horizontal="center" vertical="center"/>
    </xf>
    <xf numFmtId="0" fontId="3" fillId="0" borderId="8" xfId="1" applyFont="1" applyBorder="1" applyAlignment="1" applyProtection="1">
      <alignment horizontal="center" vertical="center"/>
    </xf>
    <xf numFmtId="1" fontId="3" fillId="0" borderId="8" xfId="1" applyNumberFormat="1" applyFont="1" applyBorder="1" applyAlignment="1" applyProtection="1">
      <alignment horizontal="center" vertical="center"/>
    </xf>
    <xf numFmtId="0" fontId="5" fillId="4" borderId="27" xfId="1" applyFont="1" applyFill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5" fillId="4" borderId="28" xfId="1" applyFont="1" applyFill="1" applyBorder="1" applyAlignment="1" applyProtection="1">
      <alignment horizontal="center" vertical="center"/>
    </xf>
    <xf numFmtId="0" fontId="5" fillId="4" borderId="32" xfId="1" applyFont="1" applyFill="1" applyBorder="1" applyAlignment="1" applyProtection="1">
      <alignment horizontal="center" vertical="center"/>
    </xf>
    <xf numFmtId="1" fontId="5" fillId="4" borderId="28" xfId="1" applyNumberFormat="1" applyFont="1" applyFill="1" applyBorder="1" applyAlignment="1" applyProtection="1">
      <alignment horizontal="center" vertical="center"/>
    </xf>
    <xf numFmtId="0" fontId="3" fillId="0" borderId="22" xfId="1" applyFont="1" applyBorder="1" applyAlignment="1" applyProtection="1">
      <alignment horizontal="center" vertical="center"/>
    </xf>
    <xf numFmtId="1" fontId="3" fillId="0" borderId="22" xfId="1" applyNumberFormat="1" applyFont="1" applyBorder="1" applyAlignment="1" applyProtection="1">
      <alignment horizontal="center" vertical="center"/>
    </xf>
    <xf numFmtId="1" fontId="5" fillId="4" borderId="29" xfId="1" applyNumberFormat="1" applyFont="1" applyFill="1" applyBorder="1" applyAlignment="1" applyProtection="1">
      <alignment horizontal="center" vertical="center"/>
    </xf>
    <xf numFmtId="0" fontId="4" fillId="9" borderId="19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</xf>
    <xf numFmtId="1" fontId="3" fillId="0" borderId="21" xfId="1" applyNumberFormat="1" applyFont="1" applyBorder="1" applyAlignment="1" applyProtection="1">
      <alignment horizontal="center" vertical="center"/>
    </xf>
    <xf numFmtId="1" fontId="3" fillId="0" borderId="32" xfId="1" applyNumberFormat="1" applyFont="1" applyBorder="1" applyAlignment="1" applyProtection="1">
      <alignment horizontal="center" vertical="center"/>
    </xf>
    <xf numFmtId="1" fontId="3" fillId="0" borderId="31" xfId="1" applyNumberFormat="1" applyFont="1" applyBorder="1" applyAlignment="1" applyProtection="1">
      <alignment horizontal="center" vertical="center"/>
    </xf>
    <xf numFmtId="1" fontId="3" fillId="0" borderId="14" xfId="1" applyNumberFormat="1" applyFont="1" applyBorder="1" applyAlignment="1" applyProtection="1">
      <alignment horizontal="center" vertical="center"/>
    </xf>
    <xf numFmtId="1" fontId="3" fillId="0" borderId="29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vertical="center"/>
    </xf>
    <xf numFmtId="0" fontId="3" fillId="0" borderId="0" xfId="1" applyFont="1" applyAlignment="1" applyProtection="1">
      <alignment horizontal="left" vertical="center" indent="1"/>
    </xf>
    <xf numFmtId="0" fontId="2" fillId="4" borderId="34" xfId="1" applyFill="1" applyBorder="1" applyAlignment="1" applyProtection="1">
      <alignment horizontal="center" vertical="center"/>
    </xf>
    <xf numFmtId="0" fontId="2" fillId="4" borderId="20" xfId="1" applyFill="1" applyBorder="1" applyAlignment="1" applyProtection="1">
      <alignment horizontal="center" vertical="center"/>
    </xf>
    <xf numFmtId="1" fontId="2" fillId="0" borderId="20" xfId="1" applyNumberFormat="1" applyBorder="1" applyAlignment="1" applyProtection="1">
      <alignment horizontal="center" vertical="center"/>
    </xf>
    <xf numFmtId="9" fontId="2" fillId="0" borderId="18" xfId="1" applyNumberFormat="1" applyBorder="1" applyAlignment="1" applyProtection="1">
      <alignment horizontal="center" vertical="center"/>
    </xf>
    <xf numFmtId="0" fontId="3" fillId="0" borderId="0" xfId="1" applyFont="1" applyProtection="1"/>
    <xf numFmtId="0" fontId="2" fillId="4" borderId="9" xfId="1" applyFill="1" applyBorder="1" applyAlignment="1" applyProtection="1">
      <alignment horizontal="center" vertical="center"/>
    </xf>
    <xf numFmtId="1" fontId="2" fillId="4" borderId="20" xfId="1" applyNumberFormat="1" applyFill="1" applyBorder="1" applyAlignment="1" applyProtection="1">
      <alignment horizontal="center" vertical="center"/>
    </xf>
    <xf numFmtId="9" fontId="2" fillId="0" borderId="20" xfId="1" applyNumberFormat="1" applyBorder="1" applyAlignment="1" applyProtection="1">
      <alignment horizontal="center" vertical="center"/>
    </xf>
    <xf numFmtId="0" fontId="2" fillId="0" borderId="18" xfId="1" applyBorder="1" applyAlignment="1" applyProtection="1">
      <alignment horizontal="center" vertical="center"/>
    </xf>
    <xf numFmtId="0" fontId="3" fillId="0" borderId="0" xfId="1" applyFont="1" applyAlignment="1">
      <alignment horizontal="left" vertical="center" wrapText="1" indent="1"/>
    </xf>
    <xf numFmtId="0" fontId="11" fillId="10" borderId="1" xfId="1" applyFont="1" applyFill="1" applyBorder="1" applyAlignment="1">
      <alignment horizontal="center" vertical="center" wrapText="1"/>
    </xf>
    <xf numFmtId="0" fontId="3" fillId="0" borderId="37" xfId="1" applyFont="1" applyBorder="1"/>
    <xf numFmtId="0" fontId="3" fillId="0" borderId="0" xfId="1" applyFont="1"/>
    <xf numFmtId="0" fontId="3" fillId="0" borderId="1" xfId="1" applyFont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2" applyFont="1" applyAlignment="1">
      <alignment horizontal="left" vertical="center" wrapText="1" indent="1"/>
    </xf>
    <xf numFmtId="0" fontId="11" fillId="10" borderId="1" xfId="2" applyFont="1" applyFill="1" applyBorder="1" applyAlignment="1">
      <alignment horizontal="center" vertical="center" wrapText="1"/>
    </xf>
    <xf numFmtId="0" fontId="3" fillId="0" borderId="37" xfId="2" applyFont="1" applyBorder="1"/>
    <xf numFmtId="0" fontId="3" fillId="0" borderId="0" xfId="2" applyFont="1"/>
    <xf numFmtId="0" fontId="3" fillId="0" borderId="1" xfId="2" applyFont="1" applyBorder="1" applyAlignment="1">
      <alignment horizontal="center" vertical="center" wrapText="1"/>
    </xf>
    <xf numFmtId="0" fontId="4" fillId="11" borderId="1" xfId="2" applyFont="1" applyFill="1" applyBorder="1" applyAlignment="1">
      <alignment horizontal="center" vertical="center" wrapText="1"/>
    </xf>
    <xf numFmtId="0" fontId="3" fillId="11" borderId="1" xfId="2" applyFont="1" applyFill="1" applyBorder="1" applyAlignment="1">
      <alignment horizontal="center" vertical="center" wrapText="1"/>
    </xf>
    <xf numFmtId="1" fontId="4" fillId="11" borderId="1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 indent="1"/>
    </xf>
    <xf numFmtId="0" fontId="3" fillId="0" borderId="0" xfId="2" applyFont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1" fontId="3" fillId="0" borderId="1" xfId="1" applyNumberFormat="1" applyFont="1" applyBorder="1" applyAlignment="1">
      <alignment horizontal="center" vertical="center"/>
    </xf>
    <xf numFmtId="1" fontId="3" fillId="0" borderId="23" xfId="1" applyNumberFormat="1" applyFont="1" applyBorder="1" applyAlignment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2" fillId="5" borderId="1" xfId="0" applyFont="1" applyFill="1" applyBorder="1" applyAlignment="1" applyProtection="1">
      <alignment horizontal="left"/>
    </xf>
    <xf numFmtId="1" fontId="3" fillId="0" borderId="1" xfId="2" applyNumberFormat="1" applyFont="1" applyBorder="1" applyAlignment="1">
      <alignment horizontal="center" vertical="center" wrapText="1"/>
    </xf>
    <xf numFmtId="0" fontId="13" fillId="4" borderId="1" xfId="0" applyFont="1" applyFill="1" applyBorder="1" applyAlignment="1" applyProtection="1">
      <alignment horizontal="center"/>
      <protection locked="0"/>
    </xf>
    <xf numFmtId="0" fontId="0" fillId="6" borderId="1" xfId="0" applyNumberFormat="1" applyFill="1" applyBorder="1" applyAlignment="1" applyProtection="1">
      <alignment horizontal="left" wrapText="1"/>
    </xf>
    <xf numFmtId="0" fontId="0" fillId="6" borderId="26" xfId="0" applyFill="1" applyBorder="1" applyAlignment="1" applyProtection="1">
      <alignment horizontal="center" vertical="center"/>
    </xf>
    <xf numFmtId="0" fontId="8" fillId="8" borderId="22" xfId="0" applyFont="1" applyFill="1" applyBorder="1" applyAlignment="1" applyProtection="1">
      <alignment horizontal="center" vertical="center" wrapText="1"/>
      <protection locked="0"/>
    </xf>
    <xf numFmtId="0" fontId="8" fillId="8" borderId="23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 applyProtection="1">
      <alignment horizontal="center" vertical="center" wrapText="1"/>
    </xf>
    <xf numFmtId="0" fontId="8" fillId="8" borderId="23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0" fillId="6" borderId="26" xfId="0" applyFill="1" applyBorder="1" applyAlignment="1" applyProtection="1">
      <alignment horizontal="center" wrapText="1"/>
    </xf>
    <xf numFmtId="0" fontId="0" fillId="6" borderId="11" xfId="0" applyFill="1" applyBorder="1" applyAlignment="1" applyProtection="1">
      <alignment horizontal="center" wrapText="1"/>
    </xf>
    <xf numFmtId="0" fontId="0" fillId="6" borderId="38" xfId="0" applyFill="1" applyBorder="1" applyAlignment="1" applyProtection="1">
      <alignment horizontal="center" wrapText="1"/>
    </xf>
    <xf numFmtId="0" fontId="0" fillId="7" borderId="1" xfId="0" applyFill="1" applyBorder="1" applyAlignment="1" applyProtection="1">
      <alignment horizontal="center" vertical="center" wrapText="1"/>
    </xf>
    <xf numFmtId="0" fontId="0" fillId="7" borderId="1" xfId="0" applyFill="1" applyBorder="1" applyAlignment="1" applyProtection="1">
      <alignment horizontal="center" wrapText="1"/>
    </xf>
    <xf numFmtId="0" fontId="2" fillId="0" borderId="31" xfId="1" applyBorder="1" applyAlignment="1" applyProtection="1">
      <alignment horizontal="center"/>
    </xf>
    <xf numFmtId="0" fontId="2" fillId="0" borderId="14" xfId="1" applyBorder="1" applyAlignment="1" applyProtection="1">
      <alignment horizontal="center"/>
    </xf>
    <xf numFmtId="0" fontId="2" fillId="0" borderId="31" xfId="1" applyBorder="1" applyAlignment="1" applyProtection="1">
      <alignment horizontal="left"/>
    </xf>
    <xf numFmtId="0" fontId="2" fillId="0" borderId="14" xfId="1" applyBorder="1" applyAlignment="1" applyProtection="1">
      <alignment horizontal="left"/>
    </xf>
    <xf numFmtId="0" fontId="2" fillId="0" borderId="21" xfId="1" applyBorder="1" applyAlignment="1" applyProtection="1">
      <alignment horizontal="center"/>
    </xf>
    <xf numFmtId="0" fontId="2" fillId="0" borderId="23" xfId="1" applyBorder="1" applyAlignment="1" applyProtection="1">
      <alignment horizontal="center"/>
    </xf>
    <xf numFmtId="0" fontId="2" fillId="0" borderId="30" xfId="1" applyBorder="1" applyAlignment="1" applyProtection="1">
      <alignment horizontal="center" vertical="center"/>
    </xf>
    <xf numFmtId="0" fontId="2" fillId="0" borderId="1" xfId="1" applyBorder="1" applyAlignment="1" applyProtection="1">
      <alignment horizontal="center" vertical="center"/>
    </xf>
    <xf numFmtId="0" fontId="2" fillId="0" borderId="30" xfId="1" applyBorder="1" applyAlignment="1" applyProtection="1">
      <alignment horizontal="left"/>
    </xf>
    <xf numFmtId="0" fontId="2" fillId="0" borderId="1" xfId="1" applyBorder="1" applyAlignment="1" applyProtection="1">
      <alignment horizontal="left"/>
    </xf>
    <xf numFmtId="0" fontId="2" fillId="0" borderId="2" xfId="1" applyBorder="1" applyAlignment="1" applyProtection="1">
      <alignment horizontal="left"/>
    </xf>
    <xf numFmtId="0" fontId="2" fillId="0" borderId="25" xfId="1" applyBorder="1" applyAlignment="1" applyProtection="1">
      <alignment horizontal="left"/>
    </xf>
    <xf numFmtId="0" fontId="2" fillId="0" borderId="3" xfId="1" applyBorder="1" applyAlignment="1" applyProtection="1">
      <alignment horizontal="left"/>
    </xf>
    <xf numFmtId="0" fontId="2" fillId="0" borderId="33" xfId="1" applyBorder="1" applyAlignment="1" applyProtection="1">
      <alignment horizontal="left"/>
    </xf>
    <xf numFmtId="0" fontId="2" fillId="0" borderId="8" xfId="1" applyBorder="1" applyAlignment="1" applyProtection="1">
      <alignment horizontal="left"/>
    </xf>
    <xf numFmtId="0" fontId="2" fillId="0" borderId="21" xfId="1" applyBorder="1" applyAlignment="1" applyProtection="1">
      <alignment horizontal="left"/>
    </xf>
    <xf numFmtId="0" fontId="2" fillId="0" borderId="23" xfId="1" applyBorder="1" applyAlignment="1" applyProtection="1">
      <alignment horizontal="left"/>
    </xf>
    <xf numFmtId="0" fontId="2" fillId="0" borderId="35" xfId="1" applyBorder="1" applyAlignment="1" applyProtection="1">
      <alignment horizontal="left"/>
    </xf>
    <xf numFmtId="0" fontId="2" fillId="0" borderId="22" xfId="1" applyBorder="1" applyAlignment="1" applyProtection="1">
      <alignment horizontal="left"/>
    </xf>
    <xf numFmtId="0" fontId="3" fillId="0" borderId="0" xfId="1" applyFont="1" applyAlignment="1" applyProtection="1">
      <alignment horizontal="left" vertical="center"/>
    </xf>
    <xf numFmtId="0" fontId="2" fillId="0" borderId="15" xfId="1" applyBorder="1" applyAlignment="1" applyProtection="1">
      <alignment horizontal="left"/>
    </xf>
    <xf numFmtId="0" fontId="2" fillId="0" borderId="16" xfId="1" applyBorder="1" applyAlignment="1" applyProtection="1">
      <alignment horizontal="left"/>
    </xf>
    <xf numFmtId="0" fontId="2" fillId="0" borderId="17" xfId="1" applyBorder="1" applyAlignment="1" applyProtection="1">
      <alignment horizontal="left"/>
    </xf>
    <xf numFmtId="0" fontId="3" fillId="0" borderId="10" xfId="1" applyFont="1" applyBorder="1" applyAlignment="1" applyProtection="1">
      <alignment horizontal="left" vertical="center"/>
    </xf>
    <xf numFmtId="0" fontId="3" fillId="0" borderId="11" xfId="1" applyFont="1" applyBorder="1" applyAlignment="1" applyProtection="1">
      <alignment horizontal="left" vertical="center"/>
    </xf>
    <xf numFmtId="0" fontId="3" fillId="0" borderId="12" xfId="1" applyFont="1" applyBorder="1" applyAlignment="1" applyProtection="1">
      <alignment horizontal="left" vertical="center"/>
    </xf>
    <xf numFmtId="0" fontId="3" fillId="0" borderId="13" xfId="1" applyFont="1" applyBorder="1" applyAlignment="1" applyProtection="1">
      <alignment horizontal="left" vertical="center"/>
    </xf>
    <xf numFmtId="0" fontId="3" fillId="0" borderId="6" xfId="1" applyFont="1" applyBorder="1" applyAlignment="1" applyProtection="1">
      <alignment horizontal="left" vertical="center"/>
    </xf>
    <xf numFmtId="0" fontId="3" fillId="0" borderId="7" xfId="1" applyFont="1" applyBorder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 wrapText="1"/>
    </xf>
    <xf numFmtId="0" fontId="4" fillId="9" borderId="3" xfId="1" applyFont="1" applyFill="1" applyBorder="1" applyAlignment="1" applyProtection="1">
      <alignment horizontal="center" vertical="center" wrapText="1"/>
    </xf>
    <xf numFmtId="0" fontId="4" fillId="9" borderId="2" xfId="1" applyFont="1" applyFill="1" applyBorder="1" applyAlignment="1" applyProtection="1">
      <alignment horizontal="center" vertical="center"/>
    </xf>
    <xf numFmtId="0" fontId="4" fillId="9" borderId="3" xfId="1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 vertical="center" wrapText="1"/>
    </xf>
    <xf numFmtId="0" fontId="10" fillId="10" borderId="36" xfId="1" applyFont="1" applyFill="1" applyBorder="1" applyAlignment="1">
      <alignment horizontal="center" vertical="center"/>
    </xf>
    <xf numFmtId="0" fontId="10" fillId="10" borderId="0" xfId="1" applyFont="1" applyFill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2" fillId="0" borderId="26" xfId="3" applyFont="1" applyBorder="1" applyAlignment="1">
      <alignment horizontal="left" vertical="center" wrapText="1"/>
    </xf>
    <xf numFmtId="0" fontId="2" fillId="0" borderId="38" xfId="3" applyFont="1" applyBorder="1" applyAlignment="1">
      <alignment horizontal="left" vertical="center" wrapText="1"/>
    </xf>
    <xf numFmtId="0" fontId="10" fillId="10" borderId="36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2" fillId="3" borderId="26" xfId="3" applyFont="1" applyFill="1" applyBorder="1" applyAlignment="1">
      <alignment horizontal="left" vertical="center" wrapText="1"/>
    </xf>
    <xf numFmtId="0" fontId="2" fillId="3" borderId="38" xfId="3" applyFont="1" applyFill="1" applyBorder="1" applyAlignment="1">
      <alignment horizontal="left" vertical="center" wrapText="1"/>
    </xf>
    <xf numFmtId="0" fontId="2" fillId="3" borderId="26" xfId="3" applyFont="1" applyFill="1" applyBorder="1" applyAlignment="1">
      <alignment horizontal="left" vertical="center"/>
    </xf>
    <xf numFmtId="0" fontId="2" fillId="3" borderId="38" xfId="3" applyFont="1" applyFill="1" applyBorder="1" applyAlignment="1">
      <alignment horizontal="left" vertical="center"/>
    </xf>
    <xf numFmtId="0" fontId="14" fillId="10" borderId="39" xfId="2" applyFont="1" applyFill="1" applyBorder="1" applyAlignment="1">
      <alignment horizontal="center" vertical="center"/>
    </xf>
    <xf numFmtId="0" fontId="14" fillId="10" borderId="40" xfId="2" applyFont="1" applyFill="1" applyBorder="1" applyAlignment="1">
      <alignment horizontal="center" vertical="center"/>
    </xf>
    <xf numFmtId="0" fontId="14" fillId="10" borderId="41" xfId="2" applyFont="1" applyFill="1" applyBorder="1" applyAlignment="1">
      <alignment horizontal="center" vertical="center"/>
    </xf>
  </cellXfs>
  <cellStyles count="4">
    <cellStyle name="Normal" xfId="0" builtinId="0"/>
    <cellStyle name="Normal 2" xfId="1" xr:uid="{B78ADDB1-6373-4E7A-85B6-A64F344D2075}"/>
    <cellStyle name="Normal 2 3" xfId="2" xr:uid="{A8BDD85D-FFD6-4A66-B6D2-E903A566EB9D}"/>
    <cellStyle name="Normal 3" xfId="3" xr:uid="{659FDAB5-CEBF-40C8-B249-80C4E69B3874}"/>
  </cellStyles>
  <dxfs count="39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6350</xdr:colOff>
      <xdr:row>0</xdr:row>
      <xdr:rowOff>0</xdr:rowOff>
    </xdr:from>
    <xdr:to>
      <xdr:col>10</xdr:col>
      <xdr:colOff>511175</xdr:colOff>
      <xdr:row>37</xdr:row>
      <xdr:rowOff>136525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6350" y="0"/>
          <a:ext cx="6600825" cy="6832600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85725</xdr:colOff>
      <xdr:row>29</xdr:row>
      <xdr:rowOff>38099</xdr:rowOff>
    </xdr:from>
    <xdr:to>
      <xdr:col>3</xdr:col>
      <xdr:colOff>112903</xdr:colOff>
      <xdr:row>34</xdr:row>
      <xdr:rowOff>47624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695325" y="5286374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4</xdr:col>
      <xdr:colOff>133350</xdr:colOff>
      <xdr:row>29</xdr:row>
      <xdr:rowOff>6350</xdr:rowOff>
    </xdr:from>
    <xdr:to>
      <xdr:col>6</xdr:col>
      <xdr:colOff>160528</xdr:colOff>
      <xdr:row>34</xdr:row>
      <xdr:rowOff>19050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2571750" y="52546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66675</xdr:colOff>
      <xdr:row>15</xdr:row>
      <xdr:rowOff>63500</xdr:rowOff>
    </xdr:from>
    <xdr:to>
      <xdr:col>6</xdr:col>
      <xdr:colOff>93853</xdr:colOff>
      <xdr:row>20</xdr:row>
      <xdr:rowOff>73025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05075" y="27781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85725</xdr:colOff>
      <xdr:row>15</xdr:row>
      <xdr:rowOff>38100</xdr:rowOff>
    </xdr:from>
    <xdr:to>
      <xdr:col>3</xdr:col>
      <xdr:colOff>112903</xdr:colOff>
      <xdr:row>20</xdr:row>
      <xdr:rowOff>44450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695325" y="2752725"/>
          <a:ext cx="1246378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8</xdr:row>
      <xdr:rowOff>47625</xdr:rowOff>
    </xdr:from>
    <xdr:to>
      <xdr:col>8</xdr:col>
      <xdr:colOff>560578</xdr:colOff>
      <xdr:row>13</xdr:row>
      <xdr:rowOff>57150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14954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47625</xdr:colOff>
      <xdr:row>8</xdr:row>
      <xdr:rowOff>73025</xdr:rowOff>
    </xdr:from>
    <xdr:to>
      <xdr:col>6</xdr:col>
      <xdr:colOff>74803</xdr:colOff>
      <xdr:row>13</xdr:row>
      <xdr:rowOff>85725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6025" y="15208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8</xdr:row>
      <xdr:rowOff>63500</xdr:rowOff>
    </xdr:from>
    <xdr:to>
      <xdr:col>3</xdr:col>
      <xdr:colOff>84328</xdr:colOff>
      <xdr:row>13</xdr:row>
      <xdr:rowOff>73025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1511300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4</xdr:col>
      <xdr:colOff>95250</xdr:colOff>
      <xdr:row>22</xdr:row>
      <xdr:rowOff>95250</xdr:rowOff>
    </xdr:from>
    <xdr:to>
      <xdr:col>6</xdr:col>
      <xdr:colOff>125603</xdr:colOff>
      <xdr:row>27</xdr:row>
      <xdr:rowOff>104775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2533650" y="40767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1</xdr:col>
      <xdr:colOff>92075</xdr:colOff>
      <xdr:row>22</xdr:row>
      <xdr:rowOff>63500</xdr:rowOff>
    </xdr:from>
    <xdr:to>
      <xdr:col>3</xdr:col>
      <xdr:colOff>125603</xdr:colOff>
      <xdr:row>27</xdr:row>
      <xdr:rowOff>76200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701675" y="4044950"/>
          <a:ext cx="125272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530225</xdr:colOff>
      <xdr:row>15</xdr:row>
      <xdr:rowOff>63500</xdr:rowOff>
    </xdr:from>
    <xdr:to>
      <xdr:col>8</xdr:col>
      <xdr:colOff>563753</xdr:colOff>
      <xdr:row>20</xdr:row>
      <xdr:rowOff>73025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187825" y="2778125"/>
          <a:ext cx="125272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6</xdr:col>
      <xdr:colOff>542925</xdr:colOff>
      <xdr:row>29</xdr:row>
      <xdr:rowOff>34925</xdr:rowOff>
    </xdr:from>
    <xdr:to>
      <xdr:col>8</xdr:col>
      <xdr:colOff>542925</xdr:colOff>
      <xdr:row>30</xdr:row>
      <xdr:rowOff>114300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303CA5-C389-57BC-8A3D-A79D9DCED5B8}"/>
            </a:ext>
          </a:extLst>
        </xdr:cNvPr>
        <xdr:cNvSpPr/>
      </xdr:nvSpPr>
      <xdr:spPr>
        <a:xfrm>
          <a:off x="4200525" y="5283200"/>
          <a:ext cx="1219200" cy="2603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OFS Risk Register</a:t>
          </a:r>
        </a:p>
      </xdr:txBody>
    </xdr:sp>
    <xdr:clientData/>
  </xdr:twoCellAnchor>
  <xdr:twoCellAnchor>
    <xdr:from>
      <xdr:col>6</xdr:col>
      <xdr:colOff>552449</xdr:colOff>
      <xdr:row>22</xdr:row>
      <xdr:rowOff>57150</xdr:rowOff>
    </xdr:from>
    <xdr:to>
      <xdr:col>8</xdr:col>
      <xdr:colOff>582802</xdr:colOff>
      <xdr:row>27</xdr:row>
      <xdr:rowOff>66675</xdr:rowOff>
    </xdr:to>
    <xdr:sp macro="[0]!Go_OFS_LSR_Risk_Ran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DCFF6B8-BCA3-7EFA-859A-F595FFC9680F}"/>
            </a:ext>
          </a:extLst>
        </xdr:cNvPr>
        <xdr:cNvSpPr/>
      </xdr:nvSpPr>
      <xdr:spPr>
        <a:xfrm>
          <a:off x="4210049" y="4038600"/>
          <a:ext cx="1249553" cy="9144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kern="1200">
              <a:solidFill>
                <a:sysClr val="windowText" lastClr="000000"/>
              </a:solidFill>
            </a:rPr>
            <a:t>OFS Life Saving Rules Risk Ranking</a:t>
          </a:r>
        </a:p>
      </xdr:txBody>
    </xdr:sp>
    <xdr:clientData/>
  </xdr:twoCellAnchor>
  <xdr:twoCellAnchor>
    <xdr:from>
      <xdr:col>6</xdr:col>
      <xdr:colOff>606425</xdr:colOff>
      <xdr:row>30</xdr:row>
      <xdr:rowOff>142875</xdr:rowOff>
    </xdr:from>
    <xdr:to>
      <xdr:col>7</xdr:col>
      <xdr:colOff>545465</xdr:colOff>
      <xdr:row>32</xdr:row>
      <xdr:rowOff>97790</xdr:rowOff>
    </xdr:to>
    <xdr:sp macro="[0]!Go_OFS_Risk_Register_202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AC97509-E983-9F21-4874-E4F0EFC7DDDB}"/>
            </a:ext>
          </a:extLst>
        </xdr:cNvPr>
        <xdr:cNvSpPr/>
      </xdr:nvSpPr>
      <xdr:spPr>
        <a:xfrm>
          <a:off x="4264025" y="5572125"/>
          <a:ext cx="548640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7</xdr:col>
      <xdr:colOff>0</xdr:colOff>
      <xdr:row>32</xdr:row>
      <xdr:rowOff>114300</xdr:rowOff>
    </xdr:from>
    <xdr:to>
      <xdr:col>7</xdr:col>
      <xdr:colOff>542290</xdr:colOff>
      <xdr:row>34</xdr:row>
      <xdr:rowOff>66040</xdr:rowOff>
    </xdr:to>
    <xdr:sp macro="[0]!Go_OFS_Risk_Register_202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75515F6-6F34-4F04-B670-FA365CA68235}"/>
            </a:ext>
          </a:extLst>
        </xdr:cNvPr>
        <xdr:cNvSpPr/>
      </xdr:nvSpPr>
      <xdr:spPr>
        <a:xfrm>
          <a:off x="4267200" y="5905500"/>
          <a:ext cx="542290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kern="1200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twoCellAnchor>
    <xdr:from>
      <xdr:col>7</xdr:col>
      <xdr:colOff>558800</xdr:colOff>
      <xdr:row>30</xdr:row>
      <xdr:rowOff>139700</xdr:rowOff>
    </xdr:from>
    <xdr:to>
      <xdr:col>8</xdr:col>
      <xdr:colOff>494665</xdr:colOff>
      <xdr:row>32</xdr:row>
      <xdr:rowOff>94615</xdr:rowOff>
    </xdr:to>
    <xdr:sp macro="[0]!Go_OFS_Risk_Register_2024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E262E5-0F2F-4FE3-B7DF-124496E17CF3}"/>
            </a:ext>
          </a:extLst>
        </xdr:cNvPr>
        <xdr:cNvSpPr/>
      </xdr:nvSpPr>
      <xdr:spPr>
        <a:xfrm>
          <a:off x="4826000" y="5568950"/>
          <a:ext cx="545465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2024</a:t>
          </a:r>
        </a:p>
      </xdr:txBody>
    </xdr:sp>
    <xdr:clientData/>
  </xdr:twoCellAnchor>
  <xdr:twoCellAnchor>
    <xdr:from>
      <xdr:col>7</xdr:col>
      <xdr:colOff>561975</xdr:colOff>
      <xdr:row>32</xdr:row>
      <xdr:rowOff>114300</xdr:rowOff>
    </xdr:from>
    <xdr:to>
      <xdr:col>8</xdr:col>
      <xdr:colOff>497840</xdr:colOff>
      <xdr:row>34</xdr:row>
      <xdr:rowOff>66040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3102D0A-DB05-42E9-8B53-9EA5212BB79C}"/>
            </a:ext>
          </a:extLst>
        </xdr:cNvPr>
        <xdr:cNvSpPr/>
      </xdr:nvSpPr>
      <xdr:spPr>
        <a:xfrm>
          <a:off x="4829175" y="5905500"/>
          <a:ext cx="545465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561975</xdr:colOff>
      <xdr:row>4</xdr:row>
      <xdr:rowOff>114300</xdr:rowOff>
    </xdr:from>
    <xdr:to>
      <xdr:col>22</xdr:col>
      <xdr:colOff>530225</xdr:colOff>
      <xdr:row>26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99DBF03-04F8-47B1-BFB2-A456EA3CFD2F}"/>
            </a:ext>
          </a:extLst>
        </xdr:cNvPr>
        <xdr:cNvSpPr txBox="1"/>
      </xdr:nvSpPr>
      <xdr:spPr>
        <a:xfrm>
          <a:off x="9096375" y="838200"/>
          <a:ext cx="4845050" cy="3933825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22</xdr:row>
      <xdr:rowOff>66912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219494</xdr:colOff>
      <xdr:row>22</xdr:row>
      <xdr:rowOff>124061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22</xdr:row>
      <xdr:rowOff>47851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524277</xdr:colOff>
      <xdr:row>22</xdr:row>
      <xdr:rowOff>254227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24</xdr:row>
      <xdr:rowOff>38336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165100</xdr:rowOff>
        </xdr:from>
        <xdr:to>
          <xdr:col>12</xdr:col>
          <xdr:colOff>12700</xdr:colOff>
          <xdr:row>4</xdr:row>
          <xdr:rowOff>222250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81</xdr:row>
      <xdr:rowOff>105002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826708-ADB2-4C45-8FE9-59DBDDA66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6303" cy="44166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603250</xdr:colOff>
          <xdr:row>0</xdr:row>
          <xdr:rowOff>165100</xdr:rowOff>
        </xdr:from>
        <xdr:to>
          <xdr:col>31</xdr:col>
          <xdr:colOff>19050</xdr:colOff>
          <xdr:row>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7</xdr:row>
      <xdr:rowOff>0</xdr:rowOff>
    </xdr:from>
    <xdr:to>
      <xdr:col>37</xdr:col>
      <xdr:colOff>521103</xdr:colOff>
      <xdr:row>71</xdr:row>
      <xdr:rowOff>136525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7609C-876F-4876-B51A-B60AB809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285875"/>
          <a:ext cx="7836303" cy="44261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0</xdr:row>
      <xdr:rowOff>103717</xdr:rowOff>
    </xdr:from>
    <xdr:to>
      <xdr:col>15</xdr:col>
      <xdr:colOff>74083</xdr:colOff>
      <xdr:row>0</xdr:row>
      <xdr:rowOff>677334</xdr:rowOff>
    </xdr:to>
    <xdr:sp macro="[0]!Sheet1.BackTo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931FE-FB27-1D1C-51BC-6009F801536B}"/>
            </a:ext>
          </a:extLst>
        </xdr:cNvPr>
        <xdr:cNvSpPr/>
      </xdr:nvSpPr>
      <xdr:spPr>
        <a:xfrm>
          <a:off x="13451417" y="103717"/>
          <a:ext cx="963083" cy="57361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5C47C6-B6F7-5D6C-E9FF-5BA8384FE93D}"/>
            </a:ext>
          </a:extLst>
        </xdr:cNvPr>
        <xdr:cNvSpPr/>
      </xdr:nvSpPr>
      <xdr:spPr>
        <a:xfrm>
          <a:off x="13359342" y="87842"/>
          <a:ext cx="981075" cy="5969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82FD53-71E8-4BD4-B9FC-ABA7638D6037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240241</xdr:colOff>
      <xdr:row>0</xdr:row>
      <xdr:rowOff>211667</xdr:rowOff>
    </xdr:from>
    <xdr:to>
      <xdr:col>8</xdr:col>
      <xdr:colOff>666749</xdr:colOff>
      <xdr:row>1</xdr:row>
      <xdr:rowOff>317500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70EE4-1DBE-4850-A62C-BFC6D9ABC0AF}"/>
            </a:ext>
          </a:extLst>
        </xdr:cNvPr>
        <xdr:cNvSpPr/>
      </xdr:nvSpPr>
      <xdr:spPr>
        <a:xfrm>
          <a:off x="6844241" y="211667"/>
          <a:ext cx="1262591" cy="846666"/>
        </a:xfrm>
        <a:prstGeom prst="roundRect">
          <a:avLst/>
        </a:prstGeom>
        <a:solidFill>
          <a:schemeClr val="bg1">
            <a:lumMod val="85000"/>
          </a:schemeClr>
        </a:solidFill>
        <a:ln>
          <a:gradFill>
            <a:gsLst>
              <a:gs pos="0">
                <a:schemeClr val="bg2"/>
              </a:gs>
              <a:gs pos="74000">
                <a:schemeClr val="bg2"/>
              </a:gs>
              <a:gs pos="83000">
                <a:schemeClr val="bg2"/>
              </a:gs>
              <a:gs pos="100000">
                <a:schemeClr val="bg2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solidFill>
            <a:schemeClr val="bg1"/>
          </a:solidFill>
        </a:ln>
      </a:spPr>
      <a:bodyPr vertOverflow="clip" horzOverflow="clip" rtlCol="0" anchor="ctr"/>
      <a:lstStyle>
        <a:defPPr algn="ctr">
          <a:defRPr sz="1600" kern="12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topLeftCell="A10" zoomScale="80" zoomScaleNormal="80" workbookViewId="0">
      <selection activeCell="L34" sqref="L34"/>
    </sheetView>
  </sheetViews>
  <sheetFormatPr defaultRowHeight="14.5" x14ac:dyDescent="0.35"/>
  <cols>
    <col min="6" max="7" width="8.7265625" customWidth="1"/>
  </cols>
  <sheetData/>
  <sheetProtection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topLeftCell="A30" zoomScaleNormal="100" workbookViewId="0">
      <selection activeCell="B39" sqref="B39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3" width="13.6328125" style="2" customWidth="1"/>
    <col min="4" max="6" width="8.6328125" style="4" customWidth="1"/>
    <col min="7" max="16384" width="8.7265625" style="4"/>
  </cols>
  <sheetData>
    <row r="1" spans="1:6" x14ac:dyDescent="0.35">
      <c r="A1" s="93" t="s">
        <v>0</v>
      </c>
      <c r="B1" s="95" t="s">
        <v>1</v>
      </c>
      <c r="C1" s="93" t="s">
        <v>40</v>
      </c>
      <c r="D1" s="91" t="s">
        <v>2</v>
      </c>
      <c r="E1" s="91" t="s">
        <v>3</v>
      </c>
      <c r="F1" s="91" t="s">
        <v>4</v>
      </c>
    </row>
    <row r="2" spans="1:6" x14ac:dyDescent="0.35">
      <c r="A2" s="94"/>
      <c r="B2" s="95"/>
      <c r="C2" s="94"/>
      <c r="D2" s="92"/>
      <c r="E2" s="92"/>
      <c r="F2" s="92"/>
    </row>
    <row r="3" spans="1:6" ht="21.65" customHeight="1" x14ac:dyDescent="0.4">
      <c r="A3" s="12">
        <v>1</v>
      </c>
      <c r="B3" s="86" t="s">
        <v>43</v>
      </c>
      <c r="C3" s="9">
        <f t="shared" ref="C3:C33" si="0">D3+E3+F3</f>
        <v>0</v>
      </c>
      <c r="D3" s="6"/>
      <c r="E3" s="6"/>
      <c r="F3" s="6"/>
    </row>
    <row r="4" spans="1:6" ht="17.149999999999999" customHeight="1" x14ac:dyDescent="0.4">
      <c r="A4" s="20">
        <v>2</v>
      </c>
      <c r="B4" s="86" t="s">
        <v>44</v>
      </c>
      <c r="C4" s="9">
        <f t="shared" si="0"/>
        <v>0</v>
      </c>
      <c r="D4" s="6"/>
      <c r="E4" s="6"/>
      <c r="F4" s="6"/>
    </row>
    <row r="5" spans="1:6" ht="20.5" customHeight="1" x14ac:dyDescent="0.4">
      <c r="A5" s="20">
        <v>3</v>
      </c>
      <c r="B5" s="86" t="s">
        <v>45</v>
      </c>
      <c r="C5" s="9">
        <f t="shared" si="0"/>
        <v>0</v>
      </c>
      <c r="D5" s="6"/>
      <c r="E5" s="6"/>
      <c r="F5" s="6"/>
    </row>
    <row r="6" spans="1:6" ht="33" customHeight="1" x14ac:dyDescent="0.4">
      <c r="A6" s="12">
        <v>4</v>
      </c>
      <c r="B6" s="19" t="s">
        <v>46</v>
      </c>
      <c r="C6" s="9">
        <f t="shared" si="0"/>
        <v>0</v>
      </c>
      <c r="D6" s="6"/>
      <c r="E6" s="6"/>
      <c r="F6" s="6"/>
    </row>
    <row r="7" spans="1:6" ht="17.149999999999999" customHeight="1" x14ac:dyDescent="0.4">
      <c r="A7" s="12">
        <v>5</v>
      </c>
      <c r="B7" s="86" t="s">
        <v>47</v>
      </c>
      <c r="C7" s="10">
        <f t="shared" si="0"/>
        <v>0</v>
      </c>
      <c r="D7" s="6"/>
      <c r="E7" s="6"/>
      <c r="F7" s="6"/>
    </row>
    <row r="8" spans="1:6" ht="23.15" customHeight="1" x14ac:dyDescent="0.4">
      <c r="A8" s="20">
        <v>6</v>
      </c>
      <c r="B8" s="86" t="s">
        <v>48</v>
      </c>
      <c r="C8" s="10">
        <f t="shared" si="0"/>
        <v>0</v>
      </c>
      <c r="D8" s="6"/>
      <c r="E8" s="6"/>
      <c r="F8" s="6"/>
    </row>
    <row r="9" spans="1:6" ht="19" customHeight="1" x14ac:dyDescent="0.4">
      <c r="A9" s="20">
        <v>7</v>
      </c>
      <c r="B9" s="86" t="s">
        <v>152</v>
      </c>
      <c r="C9" s="10">
        <f t="shared" si="0"/>
        <v>0</v>
      </c>
      <c r="D9" s="6"/>
      <c r="E9" s="6"/>
      <c r="F9" s="6"/>
    </row>
    <row r="10" spans="1:6" ht="34" customHeight="1" x14ac:dyDescent="0.4">
      <c r="A10" s="12">
        <v>8</v>
      </c>
      <c r="B10" s="86" t="s">
        <v>49</v>
      </c>
      <c r="C10" s="10">
        <f t="shared" si="0"/>
        <v>0</v>
      </c>
      <c r="D10" s="6"/>
      <c r="E10" s="6"/>
      <c r="F10" s="6"/>
    </row>
    <row r="11" spans="1:6" ht="36" customHeight="1" x14ac:dyDescent="0.4">
      <c r="A11" s="12">
        <v>9</v>
      </c>
      <c r="B11" s="19" t="s">
        <v>50</v>
      </c>
      <c r="C11" s="10">
        <f t="shared" si="0"/>
        <v>0</v>
      </c>
      <c r="D11" s="6"/>
      <c r="E11" s="6"/>
      <c r="F11" s="6"/>
    </row>
    <row r="12" spans="1:6" ht="18" customHeight="1" x14ac:dyDescent="0.4">
      <c r="A12" s="20">
        <v>10</v>
      </c>
      <c r="B12" s="86" t="s">
        <v>51</v>
      </c>
      <c r="C12" s="10">
        <f t="shared" si="0"/>
        <v>0</v>
      </c>
      <c r="D12" s="6"/>
      <c r="E12" s="6"/>
      <c r="F12" s="6"/>
    </row>
    <row r="13" spans="1:6" ht="20.5" customHeight="1" x14ac:dyDescent="0.4">
      <c r="A13" s="20">
        <v>11</v>
      </c>
      <c r="B13" s="86" t="s">
        <v>52</v>
      </c>
      <c r="C13" s="10">
        <f t="shared" si="0"/>
        <v>0</v>
      </c>
      <c r="D13" s="6"/>
      <c r="E13" s="6"/>
      <c r="F13" s="6"/>
    </row>
    <row r="14" spans="1:6" ht="32.5" customHeight="1" x14ac:dyDescent="0.4">
      <c r="A14" s="12">
        <v>12</v>
      </c>
      <c r="B14" s="86" t="s">
        <v>53</v>
      </c>
      <c r="C14" s="10">
        <f t="shared" si="0"/>
        <v>0</v>
      </c>
      <c r="D14" s="6"/>
      <c r="E14" s="6"/>
      <c r="F14" s="6"/>
    </row>
    <row r="15" spans="1:6" ht="21.65" customHeight="1" x14ac:dyDescent="0.4">
      <c r="A15" s="12">
        <v>13</v>
      </c>
      <c r="B15" s="86" t="s">
        <v>153</v>
      </c>
      <c r="C15" s="10">
        <f t="shared" si="0"/>
        <v>0</v>
      </c>
      <c r="D15" s="6"/>
      <c r="E15" s="6"/>
      <c r="F15" s="6"/>
    </row>
    <row r="16" spans="1:6" ht="20.5" customHeight="1" x14ac:dyDescent="0.4">
      <c r="A16" s="20">
        <v>14</v>
      </c>
      <c r="B16" s="86" t="s">
        <v>54</v>
      </c>
      <c r="C16" s="10">
        <f t="shared" si="0"/>
        <v>0</v>
      </c>
      <c r="D16" s="6"/>
      <c r="E16" s="6"/>
      <c r="F16" s="6"/>
    </row>
    <row r="17" spans="1:6" ht="19.5" customHeight="1" x14ac:dyDescent="0.4">
      <c r="A17" s="20">
        <v>15</v>
      </c>
      <c r="B17" s="86" t="s">
        <v>55</v>
      </c>
      <c r="C17" s="10">
        <f t="shared" si="0"/>
        <v>0</v>
      </c>
      <c r="D17" s="6"/>
      <c r="E17" s="6"/>
      <c r="F17" s="6"/>
    </row>
    <row r="18" spans="1:6" ht="16" x14ac:dyDescent="0.4">
      <c r="A18" s="12">
        <v>16</v>
      </c>
      <c r="B18" s="86" t="s">
        <v>56</v>
      </c>
      <c r="C18" s="10">
        <f t="shared" si="0"/>
        <v>0</v>
      </c>
      <c r="D18" s="6"/>
      <c r="E18" s="6"/>
      <c r="F18" s="6"/>
    </row>
    <row r="19" spans="1:6" ht="21.65" customHeight="1" x14ac:dyDescent="0.4">
      <c r="A19" s="12">
        <v>17</v>
      </c>
      <c r="B19" s="86" t="s">
        <v>57</v>
      </c>
      <c r="C19" s="10">
        <f t="shared" si="0"/>
        <v>0</v>
      </c>
      <c r="D19" s="6"/>
      <c r="E19" s="6"/>
      <c r="F19" s="6"/>
    </row>
    <row r="20" spans="1:6" ht="20.149999999999999" customHeight="1" x14ac:dyDescent="0.4">
      <c r="A20" s="20">
        <v>18</v>
      </c>
      <c r="B20" s="86" t="s">
        <v>58</v>
      </c>
      <c r="C20" s="10">
        <f t="shared" si="0"/>
        <v>0</v>
      </c>
      <c r="D20" s="6"/>
      <c r="E20" s="6"/>
      <c r="F20" s="6"/>
    </row>
    <row r="21" spans="1:6" ht="16" x14ac:dyDescent="0.4">
      <c r="A21" s="12">
        <v>19</v>
      </c>
      <c r="B21" s="86" t="s">
        <v>59</v>
      </c>
      <c r="C21" s="10">
        <f t="shared" si="0"/>
        <v>0</v>
      </c>
      <c r="D21" s="6"/>
      <c r="E21" s="6"/>
      <c r="F21" s="6"/>
    </row>
    <row r="22" spans="1:6" ht="16" x14ac:dyDescent="0.4">
      <c r="A22" s="12">
        <v>20</v>
      </c>
      <c r="B22" s="86" t="s">
        <v>60</v>
      </c>
      <c r="C22" s="10">
        <f t="shared" si="0"/>
        <v>0</v>
      </c>
      <c r="D22" s="6"/>
      <c r="E22" s="6"/>
      <c r="F22" s="6"/>
    </row>
    <row r="23" spans="1:6" ht="32" x14ac:dyDescent="0.4">
      <c r="A23" s="20">
        <v>21</v>
      </c>
      <c r="B23" s="19" t="s">
        <v>61</v>
      </c>
      <c r="C23" s="10">
        <f t="shared" si="0"/>
        <v>0</v>
      </c>
      <c r="D23" s="6"/>
      <c r="E23" s="6"/>
      <c r="F23" s="6"/>
    </row>
    <row r="24" spans="1:6" ht="16" x14ac:dyDescent="0.4">
      <c r="A24" s="12">
        <v>22</v>
      </c>
      <c r="B24" s="86" t="s">
        <v>154</v>
      </c>
      <c r="C24" s="10">
        <f t="shared" si="0"/>
        <v>1</v>
      </c>
      <c r="D24" s="6"/>
      <c r="E24" s="6"/>
      <c r="F24" s="6">
        <v>1</v>
      </c>
    </row>
    <row r="25" spans="1:6" ht="16" x14ac:dyDescent="0.4">
      <c r="A25" s="12">
        <v>23</v>
      </c>
      <c r="B25" s="86" t="s">
        <v>155</v>
      </c>
      <c r="C25" s="10">
        <f t="shared" si="0"/>
        <v>0</v>
      </c>
      <c r="D25" s="6"/>
      <c r="E25" s="6"/>
      <c r="F25" s="6"/>
    </row>
    <row r="26" spans="1:6" ht="16" x14ac:dyDescent="0.4">
      <c r="A26" s="20">
        <v>24</v>
      </c>
      <c r="B26" s="86" t="s">
        <v>62</v>
      </c>
      <c r="C26" s="10">
        <f t="shared" si="0"/>
        <v>0</v>
      </c>
      <c r="D26" s="6"/>
      <c r="E26" s="6"/>
      <c r="F26" s="6"/>
    </row>
    <row r="27" spans="1:6" ht="16" x14ac:dyDescent="0.4">
      <c r="A27" s="12">
        <v>25</v>
      </c>
      <c r="B27" s="86" t="s">
        <v>156</v>
      </c>
      <c r="C27" s="10">
        <f t="shared" si="0"/>
        <v>0</v>
      </c>
      <c r="D27" s="6"/>
      <c r="E27" s="6"/>
      <c r="F27" s="6"/>
    </row>
    <row r="28" spans="1:6" ht="16" x14ac:dyDescent="0.4">
      <c r="A28" s="12">
        <v>26</v>
      </c>
      <c r="B28" s="86" t="s">
        <v>63</v>
      </c>
      <c r="C28" s="10">
        <f t="shared" si="0"/>
        <v>0</v>
      </c>
      <c r="D28" s="6"/>
      <c r="E28" s="6"/>
      <c r="F28" s="6"/>
    </row>
    <row r="29" spans="1:6" ht="16" x14ac:dyDescent="0.4">
      <c r="A29" s="12">
        <v>27</v>
      </c>
      <c r="B29" s="86" t="s">
        <v>64</v>
      </c>
      <c r="C29" s="10">
        <f t="shared" si="0"/>
        <v>0</v>
      </c>
      <c r="D29" s="6"/>
      <c r="E29" s="6"/>
      <c r="F29" s="6"/>
    </row>
    <row r="30" spans="1:6" ht="32" x14ac:dyDescent="0.4">
      <c r="A30" s="20">
        <v>28</v>
      </c>
      <c r="B30" s="19" t="s">
        <v>66</v>
      </c>
      <c r="C30" s="10">
        <f t="shared" si="0"/>
        <v>0</v>
      </c>
      <c r="D30" s="6"/>
      <c r="E30" s="6"/>
      <c r="F30" s="6"/>
    </row>
    <row r="31" spans="1:6" ht="32" x14ac:dyDescent="0.4">
      <c r="A31" s="12">
        <v>29</v>
      </c>
      <c r="B31" s="19" t="s">
        <v>65</v>
      </c>
      <c r="C31" s="10">
        <f t="shared" si="0"/>
        <v>0</v>
      </c>
      <c r="D31" s="6"/>
      <c r="E31" s="6"/>
      <c r="F31" s="6"/>
    </row>
    <row r="32" spans="1:6" ht="16" x14ac:dyDescent="0.4">
      <c r="A32" s="12">
        <v>30</v>
      </c>
      <c r="B32" s="86" t="s">
        <v>67</v>
      </c>
      <c r="C32" s="10">
        <f>D32+E32+F32</f>
        <v>0</v>
      </c>
      <c r="D32" s="6"/>
      <c r="E32" s="6"/>
      <c r="F32" s="6"/>
    </row>
    <row r="33" spans="1:6" ht="16" x14ac:dyDescent="0.4">
      <c r="A33" s="20">
        <v>31</v>
      </c>
      <c r="B33" s="86" t="s">
        <v>157</v>
      </c>
      <c r="C33" s="10">
        <f t="shared" si="0"/>
        <v>0</v>
      </c>
      <c r="D33" s="6"/>
      <c r="E33" s="6"/>
      <c r="F33" s="6"/>
    </row>
    <row r="34" spans="1:6" ht="16" x14ac:dyDescent="0.4">
      <c r="A34" s="12">
        <v>32</v>
      </c>
      <c r="B34" s="86" t="s">
        <v>158</v>
      </c>
      <c r="C34" s="10">
        <f>D34+E34+F34</f>
        <v>0</v>
      </c>
      <c r="D34" s="6"/>
      <c r="E34" s="6"/>
      <c r="F34" s="6"/>
    </row>
    <row r="35" spans="1:6" ht="16" x14ac:dyDescent="0.4">
      <c r="A35" s="12">
        <v>33</v>
      </c>
      <c r="B35" s="86" t="s">
        <v>68</v>
      </c>
      <c r="C35" s="10">
        <f>D35+E35+F35</f>
        <v>0</v>
      </c>
      <c r="D35" s="6"/>
      <c r="E35" s="6"/>
      <c r="F35" s="6"/>
    </row>
    <row r="36" spans="1:6" ht="16" x14ac:dyDescent="0.4">
      <c r="A36" s="20">
        <v>34</v>
      </c>
      <c r="B36" s="86" t="s">
        <v>69</v>
      </c>
      <c r="C36" s="10">
        <f t="shared" ref="C36" si="1">D36+E36+F36</f>
        <v>0</v>
      </c>
      <c r="D36" s="6"/>
      <c r="E36" s="6"/>
      <c r="F36" s="6"/>
    </row>
    <row r="37" spans="1:6" ht="16" x14ac:dyDescent="0.4">
      <c r="A37" s="12">
        <v>35</v>
      </c>
      <c r="B37" s="86" t="s">
        <v>70</v>
      </c>
      <c r="C37" s="10">
        <f>D37+E37+F37</f>
        <v>0</v>
      </c>
      <c r="D37" s="6"/>
      <c r="E37" s="6"/>
      <c r="F37" s="6"/>
    </row>
    <row r="38" spans="1:6" ht="16" x14ac:dyDescent="0.4">
      <c r="A38" s="12">
        <v>36</v>
      </c>
      <c r="B38" s="86" t="s">
        <v>159</v>
      </c>
      <c r="C38" s="10">
        <f>D38+E38+F38</f>
        <v>0</v>
      </c>
      <c r="D38" s="6"/>
      <c r="E38" s="6"/>
      <c r="F38" s="6"/>
    </row>
    <row r="39" spans="1:6" ht="16" x14ac:dyDescent="0.4">
      <c r="A39" s="20">
        <v>37</v>
      </c>
      <c r="B39" s="86" t="s">
        <v>71</v>
      </c>
      <c r="C39" s="10">
        <f t="shared" ref="C39:C52" si="2">D39+E39+F39</f>
        <v>0</v>
      </c>
      <c r="D39" s="6"/>
      <c r="E39" s="6"/>
      <c r="F39" s="6"/>
    </row>
    <row r="40" spans="1:6" ht="16" x14ac:dyDescent="0.4">
      <c r="A40" s="12">
        <v>38</v>
      </c>
      <c r="B40" s="86" t="s">
        <v>72</v>
      </c>
      <c r="C40" s="10">
        <f t="shared" si="2"/>
        <v>0</v>
      </c>
      <c r="D40" s="6"/>
      <c r="E40" s="6"/>
      <c r="F40" s="6"/>
    </row>
    <row r="41" spans="1:6" ht="16" x14ac:dyDescent="0.4">
      <c r="A41" s="12">
        <v>39</v>
      </c>
      <c r="B41" s="86" t="s">
        <v>73</v>
      </c>
      <c r="C41" s="10">
        <f t="shared" si="2"/>
        <v>0</v>
      </c>
      <c r="D41" s="6"/>
      <c r="E41" s="6"/>
      <c r="F41" s="6"/>
    </row>
    <row r="42" spans="1:6" ht="16" x14ac:dyDescent="0.4">
      <c r="A42" s="12">
        <v>40</v>
      </c>
      <c r="B42" s="19"/>
      <c r="C42" s="10">
        <f t="shared" si="2"/>
        <v>0</v>
      </c>
      <c r="D42" s="6"/>
      <c r="E42" s="6"/>
      <c r="F42" s="6"/>
    </row>
    <row r="43" spans="1:6" ht="16" x14ac:dyDescent="0.4">
      <c r="A43" s="12">
        <v>41</v>
      </c>
      <c r="B43" s="19"/>
      <c r="C43" s="10">
        <f t="shared" si="2"/>
        <v>0</v>
      </c>
      <c r="D43" s="6"/>
      <c r="E43" s="6"/>
      <c r="F43" s="6"/>
    </row>
    <row r="44" spans="1:6" ht="16" x14ac:dyDescent="0.4">
      <c r="A44" s="12">
        <v>42</v>
      </c>
      <c r="B44" s="19"/>
      <c r="C44" s="10">
        <f t="shared" si="2"/>
        <v>0</v>
      </c>
      <c r="D44" s="6"/>
      <c r="E44" s="6"/>
      <c r="F44" s="6"/>
    </row>
    <row r="45" spans="1:6" ht="16" x14ac:dyDescent="0.4">
      <c r="A45" s="12">
        <v>43</v>
      </c>
      <c r="B45" s="19"/>
      <c r="C45" s="10">
        <f t="shared" si="2"/>
        <v>0</v>
      </c>
      <c r="D45" s="6"/>
      <c r="E45" s="6"/>
      <c r="F45" s="6"/>
    </row>
    <row r="46" spans="1:6" ht="16" x14ac:dyDescent="0.4">
      <c r="A46" s="12">
        <v>44</v>
      </c>
      <c r="B46" s="19"/>
      <c r="C46" s="10">
        <f t="shared" si="2"/>
        <v>0</v>
      </c>
      <c r="D46" s="79"/>
      <c r="E46" s="79"/>
      <c r="F46" s="79"/>
    </row>
    <row r="47" spans="1:6" ht="16" x14ac:dyDescent="0.4">
      <c r="A47" s="12">
        <v>45</v>
      </c>
      <c r="B47" s="19"/>
      <c r="C47" s="10">
        <f t="shared" si="2"/>
        <v>0</v>
      </c>
      <c r="D47" s="6"/>
      <c r="E47" s="6"/>
      <c r="F47" s="6"/>
    </row>
    <row r="48" spans="1:6" ht="16" x14ac:dyDescent="0.4">
      <c r="A48" s="12">
        <v>46</v>
      </c>
      <c r="B48" s="19"/>
      <c r="C48" s="10">
        <f t="shared" si="2"/>
        <v>0</v>
      </c>
      <c r="D48" s="6"/>
      <c r="E48" s="6"/>
      <c r="F48" s="6"/>
    </row>
    <row r="49" spans="1:6" ht="16" x14ac:dyDescent="0.4">
      <c r="A49" s="12">
        <v>47</v>
      </c>
      <c r="B49" s="19"/>
      <c r="C49" s="10">
        <f t="shared" si="2"/>
        <v>0</v>
      </c>
      <c r="D49" s="6"/>
      <c r="E49" s="6"/>
      <c r="F49" s="6"/>
    </row>
    <row r="50" spans="1:6" ht="16" x14ac:dyDescent="0.4">
      <c r="A50" s="12">
        <v>48</v>
      </c>
      <c r="B50" s="19"/>
      <c r="C50" s="10">
        <f t="shared" si="2"/>
        <v>0</v>
      </c>
      <c r="D50" s="6"/>
      <c r="E50" s="6"/>
      <c r="F50" s="6"/>
    </row>
    <row r="51" spans="1:6" ht="16" x14ac:dyDescent="0.4">
      <c r="A51" s="12">
        <v>49</v>
      </c>
      <c r="B51" s="19"/>
      <c r="C51" s="10">
        <f t="shared" si="2"/>
        <v>0</v>
      </c>
      <c r="D51" s="6"/>
      <c r="E51" s="6"/>
      <c r="F51" s="6"/>
    </row>
    <row r="52" spans="1:6" ht="16" x14ac:dyDescent="0.4">
      <c r="A52" s="12">
        <v>50</v>
      </c>
      <c r="B52" s="19"/>
      <c r="C52" s="10">
        <f t="shared" si="2"/>
        <v>0</v>
      </c>
      <c r="D52" s="6"/>
      <c r="E52" s="6"/>
      <c r="F52" s="6"/>
    </row>
    <row r="53" spans="1:6" ht="16" x14ac:dyDescent="0.4">
      <c r="A53" s="12">
        <v>51</v>
      </c>
      <c r="B53" s="19"/>
      <c r="C53" s="10">
        <f t="shared" ref="C53:C62" si="3">D53+E53+F53</f>
        <v>0</v>
      </c>
      <c r="D53" s="6"/>
      <c r="E53" s="6"/>
      <c r="F53" s="6"/>
    </row>
    <row r="54" spans="1:6" ht="16" x14ac:dyDescent="0.4">
      <c r="A54" s="12">
        <v>52</v>
      </c>
      <c r="B54" s="19"/>
      <c r="C54" s="10">
        <f t="shared" si="3"/>
        <v>0</v>
      </c>
      <c r="D54" s="6"/>
      <c r="E54" s="6"/>
      <c r="F54" s="6"/>
    </row>
    <row r="55" spans="1:6" ht="16" x14ac:dyDescent="0.4">
      <c r="A55" s="12">
        <v>53</v>
      </c>
      <c r="B55" s="19"/>
      <c r="C55" s="10">
        <f t="shared" si="3"/>
        <v>0</v>
      </c>
      <c r="D55" s="6"/>
      <c r="E55" s="6"/>
      <c r="F55" s="6"/>
    </row>
    <row r="56" spans="1:6" ht="16" x14ac:dyDescent="0.4">
      <c r="A56" s="12">
        <v>54</v>
      </c>
      <c r="B56" s="19"/>
      <c r="C56" s="10">
        <f t="shared" si="3"/>
        <v>0</v>
      </c>
      <c r="D56" s="6"/>
      <c r="E56" s="6"/>
      <c r="F56" s="6"/>
    </row>
    <row r="57" spans="1:6" ht="16" x14ac:dyDescent="0.4">
      <c r="A57" s="12">
        <v>55</v>
      </c>
      <c r="B57" s="19"/>
      <c r="C57" s="10">
        <f t="shared" si="3"/>
        <v>0</v>
      </c>
      <c r="D57" s="6"/>
      <c r="E57" s="6"/>
      <c r="F57" s="6"/>
    </row>
    <row r="58" spans="1:6" ht="16" x14ac:dyDescent="0.4">
      <c r="A58" s="12">
        <v>56</v>
      </c>
      <c r="B58" s="19"/>
      <c r="C58" s="10">
        <f t="shared" si="3"/>
        <v>0</v>
      </c>
      <c r="D58" s="6"/>
      <c r="E58" s="6"/>
      <c r="F58" s="6"/>
    </row>
    <row r="59" spans="1:6" ht="16" x14ac:dyDescent="0.4">
      <c r="A59" s="12">
        <v>57</v>
      </c>
      <c r="B59" s="19"/>
      <c r="C59" s="10">
        <f t="shared" si="3"/>
        <v>0</v>
      </c>
      <c r="D59" s="6"/>
      <c r="E59" s="6"/>
      <c r="F59" s="6"/>
    </row>
    <row r="60" spans="1:6" ht="16" x14ac:dyDescent="0.4">
      <c r="A60" s="12">
        <v>58</v>
      </c>
      <c r="B60" s="19"/>
      <c r="C60" s="10">
        <f t="shared" si="3"/>
        <v>0</v>
      </c>
      <c r="D60" s="6"/>
      <c r="E60" s="6"/>
      <c r="F60" s="6"/>
    </row>
    <row r="61" spans="1:6" ht="16" x14ac:dyDescent="0.4">
      <c r="A61" s="12">
        <v>59</v>
      </c>
      <c r="B61" s="19"/>
      <c r="C61" s="10">
        <f t="shared" si="3"/>
        <v>0</v>
      </c>
      <c r="D61" s="6"/>
      <c r="E61" s="6"/>
      <c r="F61" s="6"/>
    </row>
    <row r="62" spans="1:6" ht="16" x14ac:dyDescent="0.4">
      <c r="A62" s="12">
        <v>60</v>
      </c>
      <c r="B62" s="19"/>
      <c r="C62" s="10">
        <f t="shared" si="3"/>
        <v>0</v>
      </c>
      <c r="D62" s="6"/>
      <c r="E62" s="6"/>
      <c r="F62" s="6"/>
    </row>
  </sheetData>
  <autoFilter ref="A1:F62" xr:uid="{3120E22A-E773-43C3-88DE-303043C78E84}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zoomScaleNormal="100" workbookViewId="0">
      <selection activeCell="J39" sqref="J39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5" width="8.6328125" style="4" customWidth="1"/>
    <col min="6" max="16384" width="8.7265625" style="4"/>
  </cols>
  <sheetData>
    <row r="1" spans="1:5" x14ac:dyDescent="0.35">
      <c r="A1" s="93" t="s">
        <v>0</v>
      </c>
      <c r="B1" s="95" t="s">
        <v>1</v>
      </c>
      <c r="C1" s="91" t="s">
        <v>77</v>
      </c>
      <c r="D1" s="91" t="s">
        <v>75</v>
      </c>
      <c r="E1" s="91" t="s">
        <v>76</v>
      </c>
    </row>
    <row r="2" spans="1:5" x14ac:dyDescent="0.35">
      <c r="A2" s="94"/>
      <c r="B2" s="95"/>
      <c r="C2" s="92"/>
      <c r="D2" s="92"/>
      <c r="E2" s="92"/>
    </row>
    <row r="3" spans="1:5" ht="21.65" customHeight="1" x14ac:dyDescent="0.4">
      <c r="A3" s="12">
        <v>1</v>
      </c>
      <c r="B3" s="19" t="str">
        <f>Recordables!B3</f>
        <v>Access / Egress</v>
      </c>
      <c r="C3" s="6"/>
      <c r="D3" s="6"/>
      <c r="E3" s="6"/>
    </row>
    <row r="4" spans="1:5" ht="17.149999999999999" customHeight="1" x14ac:dyDescent="0.4">
      <c r="A4" s="20">
        <v>2</v>
      </c>
      <c r="B4" s="19" t="str">
        <f>Recordables!B4</f>
        <v>Animals/Insects</v>
      </c>
      <c r="C4" s="6"/>
      <c r="D4" s="6"/>
      <c r="E4" s="6"/>
    </row>
    <row r="5" spans="1:5" ht="20.5" customHeight="1" x14ac:dyDescent="0.4">
      <c r="A5" s="20">
        <v>3</v>
      </c>
      <c r="B5" s="19" t="str">
        <f>Recordables!B5</f>
        <v>Accommodation/Lodging</v>
      </c>
      <c r="C5" s="6"/>
      <c r="D5" s="6"/>
      <c r="E5" s="6"/>
    </row>
    <row r="6" spans="1:5" ht="33" customHeight="1" x14ac:dyDescent="0.4">
      <c r="A6" s="12">
        <v>4</v>
      </c>
      <c r="B6" s="19" t="str">
        <f>Recordables!B6</f>
        <v>Aquatic Works / Working over, on, in or near water</v>
      </c>
      <c r="C6" s="6"/>
      <c r="D6" s="6"/>
      <c r="E6" s="6"/>
    </row>
    <row r="7" spans="1:5" ht="17.149999999999999" customHeight="1" x14ac:dyDescent="0.4">
      <c r="A7" s="12">
        <v>5</v>
      </c>
      <c r="B7" s="19" t="str">
        <f>Recordables!B7</f>
        <v>Confined Space - LSR</v>
      </c>
      <c r="C7" s="6"/>
      <c r="D7" s="6"/>
      <c r="E7" s="6"/>
    </row>
    <row r="8" spans="1:5" ht="23.15" customHeight="1" x14ac:dyDescent="0.4">
      <c r="A8" s="20">
        <v>6</v>
      </c>
      <c r="B8" s="19" t="str">
        <f>Recordables!B8</f>
        <v>Congested Work Area</v>
      </c>
      <c r="C8" s="6"/>
      <c r="D8" s="6"/>
      <c r="E8" s="6"/>
    </row>
    <row r="9" spans="1:5" ht="19" customHeight="1" x14ac:dyDescent="0.4">
      <c r="A9" s="20">
        <v>7</v>
      </c>
      <c r="B9" s="19" t="str">
        <f>Recordables!B9</f>
        <v>COVID/Infectious Disease</v>
      </c>
      <c r="C9" s="6"/>
      <c r="D9" s="6"/>
      <c r="E9" s="6"/>
    </row>
    <row r="10" spans="1:5" ht="30" customHeight="1" x14ac:dyDescent="0.4">
      <c r="A10" s="12">
        <v>8</v>
      </c>
      <c r="B10" s="19" t="str">
        <f>Recordables!B10</f>
        <v>Driving Safety - LSR</v>
      </c>
      <c r="C10" s="6"/>
      <c r="D10" s="6"/>
      <c r="E10" s="6"/>
    </row>
    <row r="11" spans="1:5" ht="31.5" customHeight="1" x14ac:dyDescent="0.4">
      <c r="A11" s="12">
        <v>9</v>
      </c>
      <c r="B11" s="19" t="str">
        <f>Recordables!B11</f>
        <v>Emergency Preparedness &amp; Response</v>
      </c>
      <c r="C11" s="6"/>
      <c r="D11" s="6"/>
      <c r="E11" s="6"/>
    </row>
    <row r="12" spans="1:5" ht="18" customHeight="1" x14ac:dyDescent="0.4">
      <c r="A12" s="20">
        <v>10</v>
      </c>
      <c r="B12" s="19" t="str">
        <f>Recordables!B12</f>
        <v>Energy Isolation - LSR</v>
      </c>
      <c r="C12" s="6"/>
      <c r="D12" s="6"/>
      <c r="E12" s="6"/>
    </row>
    <row r="13" spans="1:5" ht="20.5" customHeight="1" x14ac:dyDescent="0.4">
      <c r="A13" s="20">
        <v>11</v>
      </c>
      <c r="B13" s="19" t="str">
        <f>Recordables!B13</f>
        <v>Environment</v>
      </c>
      <c r="C13" s="6"/>
      <c r="D13" s="6"/>
      <c r="E13" s="6"/>
    </row>
    <row r="14" spans="1:5" ht="32.5" customHeight="1" x14ac:dyDescent="0.4">
      <c r="A14" s="12">
        <v>12</v>
      </c>
      <c r="B14" s="19" t="str">
        <f>Recordables!B14</f>
        <v>Environment/Spill/Waste</v>
      </c>
      <c r="C14" s="6"/>
      <c r="D14" s="6"/>
      <c r="E14" s="6"/>
    </row>
    <row r="15" spans="1:5" ht="21.65" customHeight="1" x14ac:dyDescent="0.4">
      <c r="A15" s="12">
        <v>13</v>
      </c>
      <c r="B15" s="19" t="str">
        <f>Recordables!B15</f>
        <v>Ergonomics</v>
      </c>
      <c r="C15" s="6"/>
      <c r="D15" s="6"/>
      <c r="E15" s="6"/>
    </row>
    <row r="16" spans="1:5" ht="20.5" customHeight="1" x14ac:dyDescent="0.4">
      <c r="A16" s="20">
        <v>14</v>
      </c>
      <c r="B16" s="19" t="str">
        <f>Recordables!B16</f>
        <v>Excavation</v>
      </c>
      <c r="C16" s="6"/>
      <c r="D16" s="6"/>
      <c r="E16" s="6"/>
    </row>
    <row r="17" spans="1:5" ht="19.5" customHeight="1" x14ac:dyDescent="0.4">
      <c r="A17" s="20">
        <v>15</v>
      </c>
      <c r="B17" s="19" t="str">
        <f>Recordables!B17</f>
        <v>Fatigue/Work Stress</v>
      </c>
      <c r="C17" s="6"/>
      <c r="D17" s="6"/>
      <c r="E17" s="6"/>
    </row>
    <row r="18" spans="1:5" ht="16" x14ac:dyDescent="0.4">
      <c r="A18" s="12">
        <v>16</v>
      </c>
      <c r="B18" s="19" t="str">
        <f>Recordables!B18</f>
        <v>Fire and Explosion - LSR</v>
      </c>
      <c r="C18" s="6"/>
      <c r="D18" s="6"/>
      <c r="E18" s="6"/>
    </row>
    <row r="19" spans="1:5" ht="21.65" customHeight="1" x14ac:dyDescent="0.4">
      <c r="A19" s="12">
        <v>17</v>
      </c>
      <c r="B19" s="19" t="str">
        <f>Recordables!B19</f>
        <v>Hazardous Substances</v>
      </c>
      <c r="C19" s="6"/>
      <c r="D19" s="6"/>
      <c r="E19" s="6"/>
    </row>
    <row r="20" spans="1:5" ht="20.149999999999999" customHeight="1" x14ac:dyDescent="0.4">
      <c r="A20" s="20">
        <v>18</v>
      </c>
      <c r="B20" s="19" t="str">
        <f>Recordables!B20</f>
        <v>Housekeeping</v>
      </c>
      <c r="C20" s="6"/>
      <c r="D20" s="6"/>
      <c r="E20" s="6"/>
    </row>
    <row r="21" spans="1:5" ht="16" x14ac:dyDescent="0.4">
      <c r="A21" s="12">
        <v>19</v>
      </c>
      <c r="B21" s="19" t="str">
        <f>Recordables!B21</f>
        <v>Industrial Hygiene - Biological</v>
      </c>
      <c r="C21" s="6"/>
      <c r="D21" s="6"/>
      <c r="E21" s="6"/>
    </row>
    <row r="22" spans="1:5" ht="23" customHeight="1" x14ac:dyDescent="0.4">
      <c r="A22" s="12">
        <v>20</v>
      </c>
      <c r="B22" s="19" t="str">
        <f>Recordables!B22</f>
        <v>Industrial Hygiene - Chemical</v>
      </c>
      <c r="C22" s="6"/>
      <c r="D22" s="6"/>
      <c r="E22" s="6"/>
    </row>
    <row r="23" spans="1:5" ht="31" customHeight="1" x14ac:dyDescent="0.4">
      <c r="A23" s="20">
        <v>21</v>
      </c>
      <c r="B23" s="19" t="str">
        <f>Recordables!B23</f>
        <v>Industrial Hygiene - Physical (Noise, Vibration, Lighting etc.)</v>
      </c>
      <c r="C23" s="6"/>
      <c r="D23" s="6"/>
      <c r="E23" s="6"/>
    </row>
    <row r="24" spans="1:5" ht="16" x14ac:dyDescent="0.4">
      <c r="A24" s="12">
        <v>22</v>
      </c>
      <c r="B24" s="19" t="str">
        <f>Recordables!B24</f>
        <v>Line of Fire - LSR</v>
      </c>
      <c r="C24" s="6"/>
      <c r="D24" s="6"/>
      <c r="E24" s="6"/>
    </row>
    <row r="25" spans="1:5" ht="16" x14ac:dyDescent="0.4">
      <c r="A25" s="12">
        <v>23</v>
      </c>
      <c r="B25" s="19" t="str">
        <f>Recordables!B25</f>
        <v>Live Electrical - LSR</v>
      </c>
      <c r="C25" s="6"/>
      <c r="D25" s="6"/>
      <c r="E25" s="6"/>
    </row>
    <row r="26" spans="1:5" ht="20.5" customHeight="1" x14ac:dyDescent="0.4">
      <c r="A26" s="20">
        <v>24</v>
      </c>
      <c r="B26" s="19" t="str">
        <f>Recordables!B26</f>
        <v>Machine / Equipment</v>
      </c>
      <c r="C26" s="6"/>
      <c r="D26" s="6"/>
      <c r="E26" s="6"/>
    </row>
    <row r="27" spans="1:5" ht="16" x14ac:dyDescent="0.4">
      <c r="A27" s="12">
        <v>25</v>
      </c>
      <c r="B27" s="19" t="str">
        <f>Recordables!B27</f>
        <v>Manual Handling</v>
      </c>
      <c r="C27" s="6"/>
      <c r="D27" s="6"/>
      <c r="E27" s="6"/>
    </row>
    <row r="28" spans="1:5" ht="16" x14ac:dyDescent="0.4">
      <c r="A28" s="12">
        <v>26</v>
      </c>
      <c r="B28" s="19" t="str">
        <f>Recordables!B28</f>
        <v>Mechanical Lifting - LSR</v>
      </c>
      <c r="C28" s="6">
        <v>1</v>
      </c>
      <c r="D28" s="6"/>
      <c r="E28" s="6"/>
    </row>
    <row r="29" spans="1:5" ht="20" customHeight="1" x14ac:dyDescent="0.4">
      <c r="A29" s="12">
        <v>27</v>
      </c>
      <c r="B29" s="19" t="str">
        <f>Recordables!B29</f>
        <v>Non-powered Hand Tools</v>
      </c>
      <c r="C29" s="6"/>
      <c r="D29" s="6"/>
      <c r="E29" s="6"/>
    </row>
    <row r="30" spans="1:5" ht="32" x14ac:dyDescent="0.4">
      <c r="A30" s="20">
        <v>28</v>
      </c>
      <c r="B30" s="19" t="str">
        <f>Recordables!B30</f>
        <v>Pedestrian and Vehicle Traffic Management</v>
      </c>
      <c r="C30" s="6"/>
      <c r="D30" s="6"/>
      <c r="E30" s="6"/>
    </row>
    <row r="31" spans="1:5" ht="32" x14ac:dyDescent="0.4">
      <c r="A31" s="12">
        <v>29</v>
      </c>
      <c r="B31" s="19" t="str">
        <f>Recordables!B31</f>
        <v>Personal Protective Equipment (PPE)</v>
      </c>
      <c r="C31" s="6"/>
      <c r="D31" s="6"/>
      <c r="E31" s="6"/>
    </row>
    <row r="32" spans="1:5" ht="16" x14ac:dyDescent="0.4">
      <c r="A32" s="12">
        <v>30</v>
      </c>
      <c r="B32" s="19" t="str">
        <f>Recordables!B32</f>
        <v>Pinch Point/Sharp Objects</v>
      </c>
      <c r="C32" s="6"/>
      <c r="D32" s="6"/>
      <c r="E32" s="6"/>
    </row>
    <row r="33" spans="1:5" ht="16" x14ac:dyDescent="0.4">
      <c r="A33" s="20">
        <v>31</v>
      </c>
      <c r="B33" s="19" t="str">
        <f>Recordables!B33</f>
        <v>Powered Hand Tools</v>
      </c>
      <c r="C33" s="6">
        <v>1</v>
      </c>
      <c r="D33" s="6"/>
      <c r="E33" s="6"/>
    </row>
    <row r="34" spans="1:5" ht="16" x14ac:dyDescent="0.4">
      <c r="A34" s="12">
        <v>32</v>
      </c>
      <c r="B34" s="19" t="str">
        <f>Recordables!B34</f>
        <v>Radiation</v>
      </c>
      <c r="C34" s="6"/>
      <c r="D34" s="6"/>
      <c r="E34" s="6"/>
    </row>
    <row r="35" spans="1:5" ht="16" x14ac:dyDescent="0.4">
      <c r="A35" s="12">
        <v>33</v>
      </c>
      <c r="B35" s="19" t="str">
        <f>Recordables!B35</f>
        <v>Site Welfare Facilities</v>
      </c>
      <c r="C35" s="6"/>
      <c r="D35" s="6"/>
      <c r="E35" s="6"/>
    </row>
    <row r="36" spans="1:5" ht="16" x14ac:dyDescent="0.4">
      <c r="A36" s="20">
        <v>34</v>
      </c>
      <c r="B36" s="19" t="str">
        <f>Recordables!B36</f>
        <v>Systems &amp; Procedures</v>
      </c>
      <c r="C36" s="6"/>
      <c r="D36" s="6"/>
      <c r="E36" s="6"/>
    </row>
    <row r="37" spans="1:5" ht="16" x14ac:dyDescent="0.4">
      <c r="A37" s="12">
        <v>35</v>
      </c>
      <c r="B37" s="19" t="str">
        <f>Recordables!B37</f>
        <v>Walking Working Surfaces</v>
      </c>
      <c r="C37" s="6"/>
      <c r="D37" s="6"/>
      <c r="E37" s="6"/>
    </row>
    <row r="38" spans="1:5" ht="16" x14ac:dyDescent="0.4">
      <c r="A38" s="12">
        <v>36</v>
      </c>
      <c r="B38" s="19" t="str">
        <f>Recordables!B38</f>
        <v>Weather</v>
      </c>
      <c r="C38" s="6">
        <v>1</v>
      </c>
      <c r="D38" s="6"/>
      <c r="E38" s="6"/>
    </row>
    <row r="39" spans="1:5" ht="16" x14ac:dyDescent="0.4">
      <c r="A39" s="20">
        <v>37</v>
      </c>
      <c r="B39" s="19" t="str">
        <f>Recordables!B39</f>
        <v>Work at Height - LSR</v>
      </c>
      <c r="C39" s="6"/>
      <c r="D39" s="6"/>
      <c r="E39" s="6">
        <v>1</v>
      </c>
    </row>
    <row r="40" spans="1:5" ht="16" x14ac:dyDescent="0.4">
      <c r="A40" s="12">
        <v>38</v>
      </c>
      <c r="B40" s="19" t="str">
        <f>Recordables!B40</f>
        <v>Work Authorization - LSR</v>
      </c>
      <c r="C40" s="6"/>
      <c r="D40" s="6"/>
      <c r="E40" s="6"/>
    </row>
    <row r="41" spans="1:5" ht="16" x14ac:dyDescent="0.4">
      <c r="A41" s="12">
        <v>39</v>
      </c>
      <c r="B41" s="19" t="str">
        <f>Recordables!B41</f>
        <v>Working Alone</v>
      </c>
      <c r="C41" s="6"/>
      <c r="D41" s="6"/>
      <c r="E41" s="6"/>
    </row>
    <row r="42" spans="1:5" ht="16" x14ac:dyDescent="0.4">
      <c r="A42" s="12">
        <v>40</v>
      </c>
      <c r="B42" s="19">
        <f>Recordables!B42</f>
        <v>0</v>
      </c>
      <c r="C42" s="88"/>
      <c r="D42" s="6"/>
      <c r="E42" s="6"/>
    </row>
    <row r="43" spans="1:5" ht="16" x14ac:dyDescent="0.4">
      <c r="A43" s="12">
        <v>41</v>
      </c>
      <c r="B43" s="19">
        <f>Recordables!B43</f>
        <v>0</v>
      </c>
      <c r="C43" s="6"/>
      <c r="D43" s="6"/>
      <c r="E43" s="6"/>
    </row>
    <row r="44" spans="1:5" ht="16" x14ac:dyDescent="0.4">
      <c r="A44" s="12">
        <v>42</v>
      </c>
      <c r="B44" s="19">
        <f>Recordables!B44</f>
        <v>0</v>
      </c>
      <c r="C44" s="6"/>
      <c r="D44" s="6"/>
      <c r="E44" s="6"/>
    </row>
    <row r="45" spans="1:5" ht="16" x14ac:dyDescent="0.4">
      <c r="A45" s="12">
        <v>43</v>
      </c>
      <c r="B45" s="19">
        <f>Recordables!B45</f>
        <v>0</v>
      </c>
      <c r="C45" s="6"/>
      <c r="D45" s="6"/>
      <c r="E45" s="6"/>
    </row>
    <row r="46" spans="1:5" ht="16" x14ac:dyDescent="0.4">
      <c r="A46" s="12">
        <v>44</v>
      </c>
      <c r="B46" s="19">
        <f>Recordables!B46</f>
        <v>0</v>
      </c>
      <c r="C46" s="79"/>
      <c r="D46" s="79"/>
      <c r="E46" s="79"/>
    </row>
    <row r="47" spans="1:5" ht="16" x14ac:dyDescent="0.4">
      <c r="A47" s="12">
        <v>45</v>
      </c>
      <c r="B47" s="19">
        <f>Recordables!B47</f>
        <v>0</v>
      </c>
      <c r="C47" s="6"/>
      <c r="D47" s="6"/>
      <c r="E47" s="6"/>
    </row>
    <row r="48" spans="1:5" ht="16" x14ac:dyDescent="0.4">
      <c r="A48" s="12">
        <v>46</v>
      </c>
      <c r="B48" s="19">
        <f>Recordables!B48</f>
        <v>0</v>
      </c>
      <c r="C48" s="6"/>
      <c r="D48" s="6"/>
      <c r="E48" s="6"/>
    </row>
    <row r="49" spans="1:5" ht="16" x14ac:dyDescent="0.4">
      <c r="A49" s="12">
        <v>47</v>
      </c>
      <c r="B49" s="19">
        <f>Recordables!B49</f>
        <v>0</v>
      </c>
      <c r="C49" s="6"/>
      <c r="D49" s="6"/>
      <c r="E49" s="6"/>
    </row>
    <row r="50" spans="1:5" ht="16" x14ac:dyDescent="0.4">
      <c r="A50" s="12">
        <v>48</v>
      </c>
      <c r="B50" s="19">
        <f>Recordables!B50</f>
        <v>0</v>
      </c>
      <c r="C50" s="6"/>
      <c r="D50" s="6"/>
      <c r="E50" s="6"/>
    </row>
    <row r="51" spans="1:5" ht="16" x14ac:dyDescent="0.4">
      <c r="A51" s="12">
        <v>49</v>
      </c>
      <c r="B51" s="19">
        <f>Recordables!B51</f>
        <v>0</v>
      </c>
      <c r="C51" s="6"/>
      <c r="D51" s="6"/>
      <c r="E51" s="6"/>
    </row>
    <row r="52" spans="1:5" ht="16" x14ac:dyDescent="0.4">
      <c r="A52" s="12">
        <v>50</v>
      </c>
      <c r="B52" s="19">
        <f>Recordables!B52</f>
        <v>0</v>
      </c>
      <c r="C52" s="6"/>
      <c r="D52" s="6"/>
      <c r="E52" s="6"/>
    </row>
    <row r="53" spans="1:5" ht="16" x14ac:dyDescent="0.4">
      <c r="A53" s="12">
        <v>51</v>
      </c>
      <c r="B53" s="19">
        <f>Recordables!B53</f>
        <v>0</v>
      </c>
      <c r="C53" s="6"/>
      <c r="D53" s="6"/>
      <c r="E53" s="6"/>
    </row>
    <row r="54" spans="1:5" ht="16" x14ac:dyDescent="0.4">
      <c r="A54" s="12">
        <v>52</v>
      </c>
      <c r="B54" s="19">
        <f>Recordables!B54</f>
        <v>0</v>
      </c>
      <c r="C54" s="6"/>
      <c r="D54" s="6"/>
      <c r="E54" s="6"/>
    </row>
    <row r="55" spans="1:5" ht="16" x14ac:dyDescent="0.4">
      <c r="A55" s="12">
        <v>53</v>
      </c>
      <c r="B55" s="19">
        <f>Recordables!B55</f>
        <v>0</v>
      </c>
      <c r="C55" s="6"/>
      <c r="D55" s="6"/>
      <c r="E55" s="6"/>
    </row>
    <row r="56" spans="1:5" ht="16" x14ac:dyDescent="0.4">
      <c r="A56" s="12">
        <v>54</v>
      </c>
      <c r="B56" s="19">
        <f>Recordables!B56</f>
        <v>0</v>
      </c>
      <c r="C56" s="6"/>
      <c r="D56" s="6"/>
      <c r="E56" s="6"/>
    </row>
    <row r="57" spans="1:5" ht="16" x14ac:dyDescent="0.4">
      <c r="A57" s="12">
        <v>55</v>
      </c>
      <c r="B57" s="19">
        <f>Recordables!B57</f>
        <v>0</v>
      </c>
      <c r="C57" s="6"/>
      <c r="D57" s="6"/>
      <c r="E57" s="6"/>
    </row>
    <row r="58" spans="1:5" ht="16" x14ac:dyDescent="0.4">
      <c r="A58" s="12">
        <v>56</v>
      </c>
      <c r="B58" s="19">
        <f>Recordables!B58</f>
        <v>0</v>
      </c>
      <c r="C58" s="6"/>
      <c r="D58" s="6"/>
      <c r="E58" s="6"/>
    </row>
    <row r="59" spans="1:5" ht="16" x14ac:dyDescent="0.4">
      <c r="A59" s="12">
        <v>57</v>
      </c>
      <c r="B59" s="19">
        <f>Recordables!B59</f>
        <v>0</v>
      </c>
      <c r="C59" s="6"/>
      <c r="D59" s="6"/>
      <c r="E59" s="6"/>
    </row>
    <row r="60" spans="1:5" ht="16" x14ac:dyDescent="0.4">
      <c r="A60" s="12">
        <v>58</v>
      </c>
      <c r="B60" s="19">
        <f>Recordables!B60</f>
        <v>0</v>
      </c>
      <c r="C60" s="6"/>
      <c r="D60" s="6"/>
      <c r="E60" s="6"/>
    </row>
    <row r="61" spans="1:5" ht="16" x14ac:dyDescent="0.4">
      <c r="A61" s="12">
        <v>59</v>
      </c>
      <c r="B61" s="19">
        <f>Recordables!B61</f>
        <v>0</v>
      </c>
      <c r="C61" s="6"/>
      <c r="D61" s="6"/>
      <c r="E61" s="6"/>
    </row>
    <row r="62" spans="1:5" ht="16" x14ac:dyDescent="0.4">
      <c r="A62" s="12">
        <v>60</v>
      </c>
      <c r="B62" s="19">
        <f>Recordables!B62</f>
        <v>0</v>
      </c>
      <c r="C62" s="6"/>
      <c r="D62" s="6"/>
      <c r="E62" s="6"/>
    </row>
  </sheetData>
  <sheetProtection sheet="1" objects="1" scenarios="1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topLeftCell="A30" zoomScaleNormal="100" workbookViewId="0">
      <selection activeCell="C69" sqref="C69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4" width="8.6328125" style="4" customWidth="1"/>
    <col min="5" max="7" width="8.7265625" style="4"/>
    <col min="8" max="8" width="8.7265625" style="4" customWidth="1"/>
    <col min="9" max="16384" width="8.7265625" style="4"/>
  </cols>
  <sheetData>
    <row r="1" spans="1:4" x14ac:dyDescent="0.35">
      <c r="A1" s="93" t="s">
        <v>0</v>
      </c>
      <c r="B1" s="95" t="s">
        <v>1</v>
      </c>
      <c r="C1" s="91" t="s">
        <v>6</v>
      </c>
      <c r="D1" s="91" t="s">
        <v>78</v>
      </c>
    </row>
    <row r="2" spans="1:4" x14ac:dyDescent="0.35">
      <c r="A2" s="94"/>
      <c r="B2" s="95"/>
      <c r="C2" s="92"/>
      <c r="D2" s="92"/>
    </row>
    <row r="3" spans="1:4" ht="21.65" customHeight="1" x14ac:dyDescent="0.4">
      <c r="A3" s="12">
        <v>1</v>
      </c>
      <c r="B3" s="19" t="str">
        <f>Recordables!B3</f>
        <v>Access / Egress</v>
      </c>
      <c r="C3" s="6">
        <v>9</v>
      </c>
      <c r="D3" s="14">
        <v>95</v>
      </c>
    </row>
    <row r="4" spans="1:4" ht="17.149999999999999" customHeight="1" x14ac:dyDescent="0.4">
      <c r="A4" s="20">
        <v>2</v>
      </c>
      <c r="B4" s="19" t="str">
        <f>Recordables!B4</f>
        <v>Animals/Insects</v>
      </c>
      <c r="C4" s="6">
        <v>4</v>
      </c>
      <c r="D4" s="22">
        <f>D3</f>
        <v>95</v>
      </c>
    </row>
    <row r="5" spans="1:4" ht="20.5" customHeight="1" x14ac:dyDescent="0.4">
      <c r="A5" s="20">
        <v>3</v>
      </c>
      <c r="B5" s="19" t="str">
        <f>Recordables!B5</f>
        <v>Accommodation/Lodging</v>
      </c>
      <c r="C5" s="6">
        <v>1</v>
      </c>
      <c r="D5" s="22">
        <f>D4</f>
        <v>95</v>
      </c>
    </row>
    <row r="6" spans="1:4" ht="33" customHeight="1" x14ac:dyDescent="0.4">
      <c r="A6" s="12">
        <v>4</v>
      </c>
      <c r="B6" s="19" t="str">
        <f>Recordables!B6</f>
        <v>Aquatic Works / Working over, on, in or near water</v>
      </c>
      <c r="C6" s="6">
        <v>1</v>
      </c>
      <c r="D6" s="22">
        <f t="shared" ref="D6:D62" si="0">D5</f>
        <v>95</v>
      </c>
    </row>
    <row r="7" spans="1:4" ht="17.149999999999999" customHeight="1" x14ac:dyDescent="0.4">
      <c r="A7" s="12">
        <v>5</v>
      </c>
      <c r="B7" s="19" t="str">
        <f>Recordables!B7</f>
        <v>Confined Space - LSR</v>
      </c>
      <c r="C7" s="6"/>
      <c r="D7" s="22">
        <f t="shared" si="0"/>
        <v>95</v>
      </c>
    </row>
    <row r="8" spans="1:4" ht="23.15" customHeight="1" x14ac:dyDescent="0.4">
      <c r="A8" s="20">
        <v>6</v>
      </c>
      <c r="B8" s="19" t="str">
        <f>Recordables!B8</f>
        <v>Congested Work Area</v>
      </c>
      <c r="C8" s="6"/>
      <c r="D8" s="22">
        <f t="shared" si="0"/>
        <v>95</v>
      </c>
    </row>
    <row r="9" spans="1:4" ht="19" customHeight="1" x14ac:dyDescent="0.4">
      <c r="A9" s="20">
        <v>7</v>
      </c>
      <c r="B9" s="19" t="str">
        <f>Recordables!B9</f>
        <v>COVID/Infectious Disease</v>
      </c>
      <c r="C9" s="6"/>
      <c r="D9" s="22">
        <f t="shared" si="0"/>
        <v>95</v>
      </c>
    </row>
    <row r="10" spans="1:4" ht="33" customHeight="1" x14ac:dyDescent="0.4">
      <c r="A10" s="12">
        <v>8</v>
      </c>
      <c r="B10" s="19" t="str">
        <f>Recordables!B10</f>
        <v>Driving Safety - LSR</v>
      </c>
      <c r="C10" s="6">
        <v>6</v>
      </c>
      <c r="D10" s="22">
        <f t="shared" si="0"/>
        <v>95</v>
      </c>
    </row>
    <row r="11" spans="1:4" ht="31.5" customHeight="1" x14ac:dyDescent="0.4">
      <c r="A11" s="12">
        <v>9</v>
      </c>
      <c r="B11" s="19" t="str">
        <f>Recordables!B11</f>
        <v>Emergency Preparedness &amp; Response</v>
      </c>
      <c r="C11" s="6"/>
      <c r="D11" s="22">
        <f t="shared" si="0"/>
        <v>95</v>
      </c>
    </row>
    <row r="12" spans="1:4" ht="18" customHeight="1" x14ac:dyDescent="0.4">
      <c r="A12" s="20">
        <v>10</v>
      </c>
      <c r="B12" s="19" t="str">
        <f>Recordables!B12</f>
        <v>Energy Isolation - LSR</v>
      </c>
      <c r="C12" s="6"/>
      <c r="D12" s="22">
        <f t="shared" si="0"/>
        <v>95</v>
      </c>
    </row>
    <row r="13" spans="1:4" ht="20.5" customHeight="1" x14ac:dyDescent="0.4">
      <c r="A13" s="20">
        <v>11</v>
      </c>
      <c r="B13" s="19" t="str">
        <f>Recordables!B13</f>
        <v>Environment</v>
      </c>
      <c r="C13" s="6"/>
      <c r="D13" s="22">
        <f t="shared" si="0"/>
        <v>95</v>
      </c>
    </row>
    <row r="14" spans="1:4" ht="21.5" customHeight="1" x14ac:dyDescent="0.4">
      <c r="A14" s="12">
        <v>12</v>
      </c>
      <c r="B14" s="19" t="str">
        <f>Recordables!B14</f>
        <v>Environment/Spill/Waste</v>
      </c>
      <c r="C14" s="6">
        <v>6</v>
      </c>
      <c r="D14" s="22">
        <f t="shared" si="0"/>
        <v>95</v>
      </c>
    </row>
    <row r="15" spans="1:4" ht="21.65" customHeight="1" x14ac:dyDescent="0.4">
      <c r="A15" s="12">
        <v>13</v>
      </c>
      <c r="B15" s="19" t="str">
        <f>Recordables!B15</f>
        <v>Ergonomics</v>
      </c>
      <c r="C15" s="6"/>
      <c r="D15" s="22">
        <f t="shared" si="0"/>
        <v>95</v>
      </c>
    </row>
    <row r="16" spans="1:4" ht="20.5" customHeight="1" x14ac:dyDescent="0.4">
      <c r="A16" s="20">
        <v>14</v>
      </c>
      <c r="B16" s="19" t="str">
        <f>Recordables!B16</f>
        <v>Excavation</v>
      </c>
      <c r="C16" s="6"/>
      <c r="D16" s="22">
        <f t="shared" si="0"/>
        <v>95</v>
      </c>
    </row>
    <row r="17" spans="1:4" ht="19.5" customHeight="1" x14ac:dyDescent="0.4">
      <c r="A17" s="20">
        <v>15</v>
      </c>
      <c r="B17" s="19" t="str">
        <f>Recordables!B17</f>
        <v>Fatigue/Work Stress</v>
      </c>
      <c r="C17" s="6">
        <v>1</v>
      </c>
      <c r="D17" s="22">
        <f t="shared" si="0"/>
        <v>95</v>
      </c>
    </row>
    <row r="18" spans="1:4" ht="16" x14ac:dyDescent="0.4">
      <c r="A18" s="12">
        <v>16</v>
      </c>
      <c r="B18" s="19" t="str">
        <f>Recordables!B18</f>
        <v>Fire and Explosion - LSR</v>
      </c>
      <c r="C18" s="6"/>
      <c r="D18" s="22">
        <f t="shared" si="0"/>
        <v>95</v>
      </c>
    </row>
    <row r="19" spans="1:4" ht="21.65" customHeight="1" x14ac:dyDescent="0.4">
      <c r="A19" s="12">
        <v>17</v>
      </c>
      <c r="B19" s="19" t="str">
        <f>Recordables!B19</f>
        <v>Hazardous Substances</v>
      </c>
      <c r="C19" s="6">
        <v>1</v>
      </c>
      <c r="D19" s="22">
        <f t="shared" si="0"/>
        <v>95</v>
      </c>
    </row>
    <row r="20" spans="1:4" ht="20.149999999999999" customHeight="1" x14ac:dyDescent="0.4">
      <c r="A20" s="20">
        <v>18</v>
      </c>
      <c r="B20" s="19" t="str">
        <f>Recordables!B20</f>
        <v>Housekeeping</v>
      </c>
      <c r="C20" s="6">
        <v>6</v>
      </c>
      <c r="D20" s="22">
        <f t="shared" si="0"/>
        <v>95</v>
      </c>
    </row>
    <row r="21" spans="1:4" ht="16" x14ac:dyDescent="0.4">
      <c r="A21" s="12">
        <v>19</v>
      </c>
      <c r="B21" s="19" t="str">
        <f>Recordables!B21</f>
        <v>Industrial Hygiene - Biological</v>
      </c>
      <c r="C21" s="6"/>
      <c r="D21" s="22">
        <f t="shared" si="0"/>
        <v>95</v>
      </c>
    </row>
    <row r="22" spans="1:4" ht="23" customHeight="1" x14ac:dyDescent="0.4">
      <c r="A22" s="12">
        <v>20</v>
      </c>
      <c r="B22" s="19" t="str">
        <f>Recordables!B22</f>
        <v>Industrial Hygiene - Chemical</v>
      </c>
      <c r="C22" s="6"/>
      <c r="D22" s="22">
        <f t="shared" si="0"/>
        <v>95</v>
      </c>
    </row>
    <row r="23" spans="1:4" ht="33.5" customHeight="1" x14ac:dyDescent="0.4">
      <c r="A23" s="20">
        <v>21</v>
      </c>
      <c r="B23" s="19" t="str">
        <f>Recordables!B23</f>
        <v>Industrial Hygiene - Physical (Noise, Vibration, Lighting etc.)</v>
      </c>
      <c r="C23" s="6"/>
      <c r="D23" s="22">
        <f t="shared" si="0"/>
        <v>95</v>
      </c>
    </row>
    <row r="24" spans="1:4" ht="16" x14ac:dyDescent="0.4">
      <c r="A24" s="12">
        <v>22</v>
      </c>
      <c r="B24" s="19" t="str">
        <f>Recordables!B24</f>
        <v>Line of Fire - LSR</v>
      </c>
      <c r="C24" s="6"/>
      <c r="D24" s="22">
        <f t="shared" si="0"/>
        <v>95</v>
      </c>
    </row>
    <row r="25" spans="1:4" ht="16" x14ac:dyDescent="0.4">
      <c r="A25" s="12">
        <v>23</v>
      </c>
      <c r="B25" s="19" t="str">
        <f>Recordables!B25</f>
        <v>Live Electrical - LSR</v>
      </c>
      <c r="C25" s="6"/>
      <c r="D25" s="22">
        <f t="shared" si="0"/>
        <v>95</v>
      </c>
    </row>
    <row r="26" spans="1:4" ht="18.5" customHeight="1" x14ac:dyDescent="0.4">
      <c r="A26" s="20">
        <v>24</v>
      </c>
      <c r="B26" s="19" t="str">
        <f>Recordables!B26</f>
        <v>Machine / Equipment</v>
      </c>
      <c r="C26" s="6">
        <v>6</v>
      </c>
      <c r="D26" s="22">
        <f t="shared" si="0"/>
        <v>95</v>
      </c>
    </row>
    <row r="27" spans="1:4" ht="16" x14ac:dyDescent="0.4">
      <c r="A27" s="12">
        <v>25</v>
      </c>
      <c r="B27" s="19" t="str">
        <f>Recordables!B27</f>
        <v>Manual Handling</v>
      </c>
      <c r="C27" s="6"/>
      <c r="D27" s="22">
        <f t="shared" si="0"/>
        <v>95</v>
      </c>
    </row>
    <row r="28" spans="1:4" ht="16" x14ac:dyDescent="0.4">
      <c r="A28" s="12">
        <v>26</v>
      </c>
      <c r="B28" s="19" t="str">
        <f>Recordables!B28</f>
        <v>Mechanical Lifting - LSR</v>
      </c>
      <c r="C28" s="6">
        <v>1</v>
      </c>
      <c r="D28" s="22">
        <f t="shared" si="0"/>
        <v>95</v>
      </c>
    </row>
    <row r="29" spans="1:4" ht="21" customHeight="1" x14ac:dyDescent="0.4">
      <c r="A29" s="12">
        <v>27</v>
      </c>
      <c r="B29" s="19" t="str">
        <f>Recordables!B29</f>
        <v>Non-powered Hand Tools</v>
      </c>
      <c r="C29" s="6"/>
      <c r="D29" s="22">
        <f t="shared" si="0"/>
        <v>95</v>
      </c>
    </row>
    <row r="30" spans="1:4" ht="32" x14ac:dyDescent="0.4">
      <c r="A30" s="20">
        <v>28</v>
      </c>
      <c r="B30" s="19" t="str">
        <f>Recordables!B30</f>
        <v>Pedestrian and Vehicle Traffic Management</v>
      </c>
      <c r="C30" s="6">
        <v>4</v>
      </c>
      <c r="D30" s="22">
        <f t="shared" si="0"/>
        <v>95</v>
      </c>
    </row>
    <row r="31" spans="1:4" ht="32" x14ac:dyDescent="0.4">
      <c r="A31" s="12">
        <v>29</v>
      </c>
      <c r="B31" s="19" t="str">
        <f>Recordables!B31</f>
        <v>Personal Protective Equipment (PPE)</v>
      </c>
      <c r="C31" s="6">
        <v>6</v>
      </c>
      <c r="D31" s="22">
        <f t="shared" si="0"/>
        <v>95</v>
      </c>
    </row>
    <row r="32" spans="1:4" ht="16" x14ac:dyDescent="0.4">
      <c r="A32" s="12">
        <v>30</v>
      </c>
      <c r="B32" s="19" t="str">
        <f>Recordables!B32</f>
        <v>Pinch Point/Sharp Objects</v>
      </c>
      <c r="C32" s="6">
        <v>7</v>
      </c>
      <c r="D32" s="22">
        <f t="shared" si="0"/>
        <v>95</v>
      </c>
    </row>
    <row r="33" spans="1:4" ht="16" x14ac:dyDescent="0.4">
      <c r="A33" s="20">
        <v>31</v>
      </c>
      <c r="B33" s="19" t="str">
        <f>Recordables!B33</f>
        <v>Powered Hand Tools</v>
      </c>
      <c r="C33" s="6">
        <v>1</v>
      </c>
      <c r="D33" s="22">
        <f t="shared" si="0"/>
        <v>95</v>
      </c>
    </row>
    <row r="34" spans="1:4" ht="16" x14ac:dyDescent="0.4">
      <c r="A34" s="12">
        <v>32</v>
      </c>
      <c r="B34" s="19" t="str">
        <f>Recordables!B34</f>
        <v>Radiation</v>
      </c>
      <c r="C34" s="6"/>
      <c r="D34" s="22">
        <f t="shared" si="0"/>
        <v>95</v>
      </c>
    </row>
    <row r="35" spans="1:4" ht="16" x14ac:dyDescent="0.4">
      <c r="A35" s="12">
        <v>33</v>
      </c>
      <c r="B35" s="19" t="str">
        <f>Recordables!B35</f>
        <v>Site Welfare Facilities</v>
      </c>
      <c r="C35" s="6">
        <v>1</v>
      </c>
      <c r="D35" s="22">
        <f t="shared" si="0"/>
        <v>95</v>
      </c>
    </row>
    <row r="36" spans="1:4" ht="16" x14ac:dyDescent="0.4">
      <c r="A36" s="20">
        <v>34</v>
      </c>
      <c r="B36" s="19" t="str">
        <f>Recordables!B36</f>
        <v>Systems &amp; Procedures</v>
      </c>
      <c r="C36" s="6">
        <v>2</v>
      </c>
      <c r="D36" s="22">
        <f t="shared" si="0"/>
        <v>95</v>
      </c>
    </row>
    <row r="37" spans="1:4" ht="16" x14ac:dyDescent="0.4">
      <c r="A37" s="12">
        <v>35</v>
      </c>
      <c r="B37" s="19" t="str">
        <f>Recordables!B37</f>
        <v>Walking Working Surfaces</v>
      </c>
      <c r="C37" s="6">
        <v>16</v>
      </c>
      <c r="D37" s="22">
        <f t="shared" si="0"/>
        <v>95</v>
      </c>
    </row>
    <row r="38" spans="1:4" ht="16" x14ac:dyDescent="0.4">
      <c r="A38" s="12">
        <v>36</v>
      </c>
      <c r="B38" s="19" t="str">
        <f>Recordables!B38</f>
        <v>Weather</v>
      </c>
      <c r="C38" s="6">
        <v>11</v>
      </c>
      <c r="D38" s="22">
        <f t="shared" si="0"/>
        <v>95</v>
      </c>
    </row>
    <row r="39" spans="1:4" ht="16" x14ac:dyDescent="0.4">
      <c r="A39" s="20">
        <v>37</v>
      </c>
      <c r="B39" s="19" t="str">
        <f>Recordables!B39</f>
        <v>Work at Height - LSR</v>
      </c>
      <c r="C39" s="6">
        <v>5</v>
      </c>
      <c r="D39" s="22">
        <f t="shared" si="0"/>
        <v>95</v>
      </c>
    </row>
    <row r="40" spans="1:4" ht="16" x14ac:dyDescent="0.4">
      <c r="A40" s="12">
        <v>38</v>
      </c>
      <c r="B40" s="19" t="str">
        <f>Recordables!B40</f>
        <v>Work Authorization - LSR</v>
      </c>
      <c r="C40" s="6"/>
      <c r="D40" s="22">
        <f t="shared" si="0"/>
        <v>95</v>
      </c>
    </row>
    <row r="41" spans="1:4" ht="24" customHeight="1" x14ac:dyDescent="0.4">
      <c r="A41" s="12">
        <v>39</v>
      </c>
      <c r="B41" s="19" t="str">
        <f>Recordables!B41</f>
        <v>Working Alone</v>
      </c>
      <c r="C41" s="6"/>
      <c r="D41" s="22">
        <f t="shared" si="0"/>
        <v>95</v>
      </c>
    </row>
    <row r="42" spans="1:4" ht="16" x14ac:dyDescent="0.4">
      <c r="A42" s="12">
        <v>40</v>
      </c>
      <c r="B42" s="19">
        <f>Recordables!B42</f>
        <v>0</v>
      </c>
      <c r="C42" s="6"/>
      <c r="D42" s="22">
        <f t="shared" si="0"/>
        <v>95</v>
      </c>
    </row>
    <row r="43" spans="1:4" ht="16" x14ac:dyDescent="0.4">
      <c r="A43" s="12">
        <v>41</v>
      </c>
      <c r="B43" s="19">
        <f>Recordables!B43</f>
        <v>0</v>
      </c>
      <c r="C43" s="6"/>
      <c r="D43" s="22">
        <f t="shared" si="0"/>
        <v>95</v>
      </c>
    </row>
    <row r="44" spans="1:4" ht="23" customHeight="1" x14ac:dyDescent="0.4">
      <c r="A44" s="12">
        <v>42</v>
      </c>
      <c r="B44" s="19">
        <f>Recordables!B44</f>
        <v>0</v>
      </c>
      <c r="C44" s="6"/>
      <c r="D44" s="22">
        <f t="shared" si="0"/>
        <v>95</v>
      </c>
    </row>
    <row r="45" spans="1:4" ht="16" x14ac:dyDescent="0.4">
      <c r="A45" s="12">
        <v>43</v>
      </c>
      <c r="B45" s="19">
        <f>Recordables!B45</f>
        <v>0</v>
      </c>
      <c r="C45" s="6"/>
      <c r="D45" s="22">
        <f t="shared" si="0"/>
        <v>95</v>
      </c>
    </row>
    <row r="46" spans="1:4" ht="16" x14ac:dyDescent="0.4">
      <c r="A46" s="12">
        <v>44</v>
      </c>
      <c r="B46" s="19">
        <f>Recordables!B46</f>
        <v>0</v>
      </c>
      <c r="C46" s="79"/>
      <c r="D46" s="22">
        <f t="shared" si="0"/>
        <v>95</v>
      </c>
    </row>
    <row r="47" spans="1:4" ht="16" x14ac:dyDescent="0.4">
      <c r="A47" s="12">
        <v>45</v>
      </c>
      <c r="B47" s="19">
        <f>Recordables!B47</f>
        <v>0</v>
      </c>
      <c r="C47" s="6"/>
      <c r="D47" s="22">
        <f t="shared" si="0"/>
        <v>95</v>
      </c>
    </row>
    <row r="48" spans="1:4" ht="16" x14ac:dyDescent="0.4">
      <c r="A48" s="12">
        <v>46</v>
      </c>
      <c r="B48" s="19">
        <f>Recordables!B48</f>
        <v>0</v>
      </c>
      <c r="C48" s="6"/>
      <c r="D48" s="22">
        <f t="shared" si="0"/>
        <v>95</v>
      </c>
    </row>
    <row r="49" spans="1:4" ht="16" x14ac:dyDescent="0.4">
      <c r="A49" s="12">
        <v>47</v>
      </c>
      <c r="B49" s="19">
        <f>Recordables!B49</f>
        <v>0</v>
      </c>
      <c r="C49" s="6"/>
      <c r="D49" s="22">
        <f t="shared" si="0"/>
        <v>95</v>
      </c>
    </row>
    <row r="50" spans="1:4" ht="16" x14ac:dyDescent="0.4">
      <c r="A50" s="12">
        <v>48</v>
      </c>
      <c r="B50" s="19">
        <f>Recordables!B50</f>
        <v>0</v>
      </c>
      <c r="C50" s="6"/>
      <c r="D50" s="22">
        <f t="shared" si="0"/>
        <v>95</v>
      </c>
    </row>
    <row r="51" spans="1:4" ht="16" x14ac:dyDescent="0.4">
      <c r="A51" s="12">
        <v>49</v>
      </c>
      <c r="B51" s="19">
        <f>Recordables!B51</f>
        <v>0</v>
      </c>
      <c r="C51" s="6"/>
      <c r="D51" s="22">
        <f t="shared" si="0"/>
        <v>95</v>
      </c>
    </row>
    <row r="52" spans="1:4" ht="16" x14ac:dyDescent="0.4">
      <c r="A52" s="12">
        <v>50</v>
      </c>
      <c r="B52" s="19">
        <f>Recordables!B52</f>
        <v>0</v>
      </c>
      <c r="C52" s="6"/>
      <c r="D52" s="22">
        <f t="shared" si="0"/>
        <v>95</v>
      </c>
    </row>
    <row r="53" spans="1:4" ht="16" x14ac:dyDescent="0.4">
      <c r="A53" s="12">
        <v>51</v>
      </c>
      <c r="B53" s="19">
        <f>Recordables!B53</f>
        <v>0</v>
      </c>
      <c r="C53" s="6"/>
      <c r="D53" s="22">
        <f t="shared" si="0"/>
        <v>95</v>
      </c>
    </row>
    <row r="54" spans="1:4" ht="16" x14ac:dyDescent="0.4">
      <c r="A54" s="12">
        <v>52</v>
      </c>
      <c r="B54" s="19">
        <f>Recordables!B54</f>
        <v>0</v>
      </c>
      <c r="C54" s="6"/>
      <c r="D54" s="22">
        <f t="shared" si="0"/>
        <v>95</v>
      </c>
    </row>
    <row r="55" spans="1:4" ht="16" x14ac:dyDescent="0.4">
      <c r="A55" s="12">
        <v>53</v>
      </c>
      <c r="B55" s="19">
        <f>Recordables!B55</f>
        <v>0</v>
      </c>
      <c r="C55" s="6"/>
      <c r="D55" s="22">
        <f t="shared" si="0"/>
        <v>95</v>
      </c>
    </row>
    <row r="56" spans="1:4" ht="16" x14ac:dyDescent="0.4">
      <c r="A56" s="12">
        <v>54</v>
      </c>
      <c r="B56" s="19">
        <f>Recordables!B56</f>
        <v>0</v>
      </c>
      <c r="C56" s="6"/>
      <c r="D56" s="22">
        <f t="shared" si="0"/>
        <v>95</v>
      </c>
    </row>
    <row r="57" spans="1:4" ht="16" x14ac:dyDescent="0.4">
      <c r="A57" s="12">
        <v>55</v>
      </c>
      <c r="B57" s="19">
        <f>Recordables!B57</f>
        <v>0</v>
      </c>
      <c r="C57" s="6"/>
      <c r="D57" s="22">
        <f t="shared" si="0"/>
        <v>95</v>
      </c>
    </row>
    <row r="58" spans="1:4" ht="16" x14ac:dyDescent="0.4">
      <c r="A58" s="12">
        <v>56</v>
      </c>
      <c r="B58" s="19">
        <f>Recordables!B58</f>
        <v>0</v>
      </c>
      <c r="C58" s="6"/>
      <c r="D58" s="22">
        <f t="shared" si="0"/>
        <v>95</v>
      </c>
    </row>
    <row r="59" spans="1:4" ht="16" x14ac:dyDescent="0.4">
      <c r="A59" s="12">
        <v>57</v>
      </c>
      <c r="B59" s="19">
        <f>Recordables!B59</f>
        <v>0</v>
      </c>
      <c r="C59" s="6"/>
      <c r="D59" s="22">
        <f t="shared" si="0"/>
        <v>95</v>
      </c>
    </row>
    <row r="60" spans="1:4" ht="16" x14ac:dyDescent="0.4">
      <c r="A60" s="12">
        <v>58</v>
      </c>
      <c r="B60" s="19">
        <f>Recordables!B60</f>
        <v>0</v>
      </c>
      <c r="C60" s="6"/>
      <c r="D60" s="22">
        <f t="shared" si="0"/>
        <v>95</v>
      </c>
    </row>
    <row r="61" spans="1:4" ht="16" x14ac:dyDescent="0.4">
      <c r="A61" s="12">
        <v>59</v>
      </c>
      <c r="B61" s="19">
        <f>Recordables!B61</f>
        <v>0</v>
      </c>
      <c r="C61" s="6"/>
      <c r="D61" s="22">
        <f t="shared" si="0"/>
        <v>95</v>
      </c>
    </row>
    <row r="62" spans="1:4" ht="16" x14ac:dyDescent="0.4">
      <c r="A62" s="12">
        <v>60</v>
      </c>
      <c r="B62" s="19">
        <f>Recordables!B62</f>
        <v>0</v>
      </c>
      <c r="C62" s="6"/>
      <c r="D62" s="22">
        <f t="shared" si="0"/>
        <v>95</v>
      </c>
    </row>
  </sheetData>
  <autoFilter ref="A1:D62" xr:uid="{88D138AC-0DAA-4BEF-9C51-88078754C727}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topLeftCell="A34" zoomScale="130" zoomScaleNormal="130" workbookViewId="0">
      <selection activeCell="K36" sqref="K36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3" width="8.6328125" style="2" customWidth="1"/>
    <col min="4" max="6" width="8.6328125" style="4" customWidth="1"/>
    <col min="7" max="7" width="9.6328125" style="4" customWidth="1"/>
    <col min="8" max="16384" width="8.7265625" style="4"/>
  </cols>
  <sheetData>
    <row r="1" spans="1:11" x14ac:dyDescent="0.35">
      <c r="A1" s="93" t="s">
        <v>0</v>
      </c>
      <c r="B1" s="95" t="s">
        <v>1</v>
      </c>
      <c r="C1" s="93" t="s">
        <v>7</v>
      </c>
      <c r="D1" s="91" t="s">
        <v>8</v>
      </c>
      <c r="E1" s="91" t="s">
        <v>9</v>
      </c>
      <c r="F1" s="91" t="s">
        <v>10</v>
      </c>
      <c r="G1" s="96" t="s">
        <v>11</v>
      </c>
    </row>
    <row r="2" spans="1:11" x14ac:dyDescent="0.35">
      <c r="A2" s="94"/>
      <c r="B2" s="95"/>
      <c r="C2" s="94"/>
      <c r="D2" s="92"/>
      <c r="E2" s="92"/>
      <c r="F2" s="92"/>
      <c r="G2" s="96"/>
    </row>
    <row r="3" spans="1:11" ht="21.65" customHeight="1" x14ac:dyDescent="0.4">
      <c r="A3" s="12">
        <v>1</v>
      </c>
      <c r="B3" s="19" t="str">
        <f>Recordables!B3</f>
        <v>Access / Egress</v>
      </c>
      <c r="C3" s="22">
        <f>D3+E3+F3</f>
        <v>41</v>
      </c>
      <c r="D3" s="6">
        <v>36</v>
      </c>
      <c r="E3" s="6">
        <v>5</v>
      </c>
      <c r="F3" s="6"/>
      <c r="G3" s="7"/>
      <c r="K3" s="13"/>
    </row>
    <row r="4" spans="1:11" ht="17.149999999999999" customHeight="1" x14ac:dyDescent="0.4">
      <c r="A4" s="20">
        <v>2</v>
      </c>
      <c r="B4" s="19" t="str">
        <f>Recordables!B4</f>
        <v>Animals/Insects</v>
      </c>
      <c r="C4" s="22">
        <f t="shared" ref="C4:C52" si="0">D4+E4+F4</f>
        <v>19</v>
      </c>
      <c r="D4" s="6">
        <v>12</v>
      </c>
      <c r="E4" s="6">
        <v>5</v>
      </c>
      <c r="F4" s="6">
        <v>2</v>
      </c>
      <c r="G4" s="7"/>
    </row>
    <row r="5" spans="1:11" ht="20.5" customHeight="1" x14ac:dyDescent="0.4">
      <c r="A5" s="20">
        <v>3</v>
      </c>
      <c r="B5" s="19" t="str">
        <f>Recordables!B5</f>
        <v>Accommodation/Lodging</v>
      </c>
      <c r="C5" s="22">
        <f t="shared" si="0"/>
        <v>9</v>
      </c>
      <c r="D5" s="6">
        <v>5</v>
      </c>
      <c r="E5" s="6">
        <v>4</v>
      </c>
      <c r="F5" s="6"/>
      <c r="G5" s="7"/>
    </row>
    <row r="6" spans="1:11" ht="33" customHeight="1" x14ac:dyDescent="0.4">
      <c r="A6" s="12">
        <v>4</v>
      </c>
      <c r="B6" s="19" t="str">
        <f>Recordables!B6</f>
        <v>Aquatic Works / Working over, on, in or near water</v>
      </c>
      <c r="C6" s="22">
        <f t="shared" si="0"/>
        <v>1</v>
      </c>
      <c r="D6" s="6">
        <v>1</v>
      </c>
      <c r="E6" s="6">
        <v>0</v>
      </c>
      <c r="F6" s="6"/>
      <c r="G6" s="7"/>
    </row>
    <row r="7" spans="1:11" ht="17.149999999999999" customHeight="1" x14ac:dyDescent="0.4">
      <c r="A7" s="12">
        <v>5</v>
      </c>
      <c r="B7" s="19" t="str">
        <f>Recordables!B7</f>
        <v>Confined Space - LSR</v>
      </c>
      <c r="C7" s="22">
        <f t="shared" si="0"/>
        <v>18</v>
      </c>
      <c r="D7" s="6">
        <v>10</v>
      </c>
      <c r="E7" s="6">
        <v>8</v>
      </c>
      <c r="F7" s="6"/>
      <c r="G7" s="7"/>
    </row>
    <row r="8" spans="1:11" ht="23.15" customHeight="1" x14ac:dyDescent="0.4">
      <c r="A8" s="20">
        <v>6</v>
      </c>
      <c r="B8" s="19" t="str">
        <f>Recordables!B8</f>
        <v>Congested Work Area</v>
      </c>
      <c r="C8" s="22">
        <f t="shared" si="0"/>
        <v>82</v>
      </c>
      <c r="D8" s="6">
        <v>72</v>
      </c>
      <c r="E8" s="6">
        <v>10</v>
      </c>
      <c r="F8" s="6"/>
      <c r="G8" s="7"/>
    </row>
    <row r="9" spans="1:11" ht="19" customHeight="1" x14ac:dyDescent="0.4">
      <c r="A9" s="20">
        <v>7</v>
      </c>
      <c r="B9" s="19" t="str">
        <f>Recordables!B9</f>
        <v>COVID/Infectious Disease</v>
      </c>
      <c r="C9" s="22">
        <f t="shared" si="0"/>
        <v>0</v>
      </c>
      <c r="D9" s="6"/>
      <c r="E9" s="6"/>
      <c r="F9" s="6"/>
      <c r="G9" s="7"/>
    </row>
    <row r="10" spans="1:11" ht="21" customHeight="1" x14ac:dyDescent="0.4">
      <c r="A10" s="12">
        <v>8</v>
      </c>
      <c r="B10" s="19" t="str">
        <f>Recordables!B10</f>
        <v>Driving Safety - LSR</v>
      </c>
      <c r="C10" s="22">
        <f t="shared" si="0"/>
        <v>29</v>
      </c>
      <c r="D10" s="6">
        <v>21</v>
      </c>
      <c r="E10" s="6">
        <v>8</v>
      </c>
      <c r="F10" s="6"/>
      <c r="G10" s="7"/>
    </row>
    <row r="11" spans="1:11" ht="31.5" customHeight="1" x14ac:dyDescent="0.4">
      <c r="A11" s="12">
        <v>9</v>
      </c>
      <c r="B11" s="19" t="str">
        <f>Recordables!B11</f>
        <v>Emergency Preparedness &amp; Response</v>
      </c>
      <c r="C11" s="22">
        <f t="shared" si="0"/>
        <v>41</v>
      </c>
      <c r="D11" s="6">
        <v>34</v>
      </c>
      <c r="E11" s="6">
        <v>5</v>
      </c>
      <c r="F11" s="6">
        <v>2</v>
      </c>
      <c r="G11" s="7"/>
    </row>
    <row r="12" spans="1:11" ht="18" customHeight="1" x14ac:dyDescent="0.4">
      <c r="A12" s="20">
        <v>10</v>
      </c>
      <c r="B12" s="19" t="str">
        <f>Recordables!B12</f>
        <v>Energy Isolation - LSR</v>
      </c>
      <c r="C12" s="22">
        <f t="shared" si="0"/>
        <v>59</v>
      </c>
      <c r="D12" s="6">
        <v>34</v>
      </c>
      <c r="E12" s="6">
        <v>21</v>
      </c>
      <c r="F12" s="6">
        <v>4</v>
      </c>
      <c r="G12" s="7"/>
    </row>
    <row r="13" spans="1:11" ht="20.5" customHeight="1" x14ac:dyDescent="0.4">
      <c r="A13" s="20">
        <v>11</v>
      </c>
      <c r="B13" s="19" t="str">
        <f>Recordables!B13</f>
        <v>Environment</v>
      </c>
      <c r="C13" s="22">
        <f t="shared" si="0"/>
        <v>27</v>
      </c>
      <c r="D13" s="6">
        <v>24</v>
      </c>
      <c r="E13" s="6">
        <v>3</v>
      </c>
      <c r="F13" s="6"/>
      <c r="G13" s="7"/>
    </row>
    <row r="14" spans="1:11" ht="19" customHeight="1" x14ac:dyDescent="0.4">
      <c r="A14" s="12">
        <v>12</v>
      </c>
      <c r="B14" s="19" t="str">
        <f>Recordables!B14</f>
        <v>Environment/Spill/Waste</v>
      </c>
      <c r="C14" s="22">
        <f t="shared" si="0"/>
        <v>93</v>
      </c>
      <c r="D14" s="6">
        <v>85</v>
      </c>
      <c r="E14" s="6">
        <v>8</v>
      </c>
      <c r="F14" s="6"/>
      <c r="G14" s="7"/>
    </row>
    <row r="15" spans="1:11" ht="21.65" customHeight="1" x14ac:dyDescent="0.4">
      <c r="A15" s="12">
        <v>13</v>
      </c>
      <c r="B15" s="19" t="str">
        <f>Recordables!B15</f>
        <v>Ergonomics</v>
      </c>
      <c r="C15" s="22">
        <f t="shared" si="0"/>
        <v>38</v>
      </c>
      <c r="D15" s="6">
        <v>26</v>
      </c>
      <c r="E15" s="6">
        <v>11</v>
      </c>
      <c r="F15" s="6">
        <v>1</v>
      </c>
      <c r="G15" s="7"/>
    </row>
    <row r="16" spans="1:11" ht="20.5" customHeight="1" x14ac:dyDescent="0.4">
      <c r="A16" s="20">
        <v>14</v>
      </c>
      <c r="B16" s="19" t="str">
        <f>Recordables!B16</f>
        <v>Excavation</v>
      </c>
      <c r="C16" s="22">
        <f t="shared" si="0"/>
        <v>0</v>
      </c>
      <c r="D16" s="6"/>
      <c r="E16" s="6"/>
      <c r="F16" s="6"/>
      <c r="G16" s="7"/>
    </row>
    <row r="17" spans="1:7" ht="19.5" customHeight="1" x14ac:dyDescent="0.4">
      <c r="A17" s="20">
        <v>15</v>
      </c>
      <c r="B17" s="19" t="str">
        <f>Recordables!B17</f>
        <v>Fatigue/Work Stress</v>
      </c>
      <c r="C17" s="22">
        <f t="shared" si="0"/>
        <v>9</v>
      </c>
      <c r="D17" s="6">
        <v>4</v>
      </c>
      <c r="E17" s="6">
        <v>5</v>
      </c>
      <c r="F17" s="6"/>
      <c r="G17" s="7"/>
    </row>
    <row r="18" spans="1:7" ht="16" x14ac:dyDescent="0.4">
      <c r="A18" s="12">
        <v>16</v>
      </c>
      <c r="B18" s="19" t="str">
        <f>Recordables!B18</f>
        <v>Fire and Explosion - LSR</v>
      </c>
      <c r="C18" s="22">
        <f t="shared" si="0"/>
        <v>62</v>
      </c>
      <c r="D18" s="6">
        <v>52</v>
      </c>
      <c r="E18" s="6">
        <v>7</v>
      </c>
      <c r="F18" s="6">
        <v>3</v>
      </c>
      <c r="G18" s="7"/>
    </row>
    <row r="19" spans="1:7" ht="21.65" customHeight="1" x14ac:dyDescent="0.4">
      <c r="A19" s="12">
        <v>17</v>
      </c>
      <c r="B19" s="19" t="str">
        <f>Recordables!B19</f>
        <v>Hazardous Substances</v>
      </c>
      <c r="C19" s="22">
        <f t="shared" si="0"/>
        <v>79</v>
      </c>
      <c r="D19" s="6">
        <v>61</v>
      </c>
      <c r="E19" s="6">
        <v>17</v>
      </c>
      <c r="F19" s="6">
        <v>1</v>
      </c>
      <c r="G19" s="7"/>
    </row>
    <row r="20" spans="1:7" ht="20.149999999999999" customHeight="1" x14ac:dyDescent="0.4">
      <c r="A20" s="20">
        <v>18</v>
      </c>
      <c r="B20" s="19" t="str">
        <f>Recordables!B20</f>
        <v>Housekeeping</v>
      </c>
      <c r="C20" s="22">
        <f t="shared" si="0"/>
        <v>249</v>
      </c>
      <c r="D20" s="6">
        <v>168</v>
      </c>
      <c r="E20" s="6">
        <v>81</v>
      </c>
      <c r="F20" s="6"/>
      <c r="G20" s="7"/>
    </row>
    <row r="21" spans="1:7" ht="16" x14ac:dyDescent="0.4">
      <c r="A21" s="12">
        <v>19</v>
      </c>
      <c r="B21" s="19" t="str">
        <f>Recordables!B21</f>
        <v>Industrial Hygiene - Biological</v>
      </c>
      <c r="C21" s="22">
        <f t="shared" si="0"/>
        <v>6</v>
      </c>
      <c r="D21" s="6">
        <v>6</v>
      </c>
      <c r="E21" s="6">
        <v>0</v>
      </c>
      <c r="F21" s="6"/>
      <c r="G21" s="7"/>
    </row>
    <row r="22" spans="1:7" ht="21.5" customHeight="1" x14ac:dyDescent="0.4">
      <c r="A22" s="12">
        <v>20</v>
      </c>
      <c r="B22" s="19" t="str">
        <f>Recordables!B22</f>
        <v>Industrial Hygiene - Chemical</v>
      </c>
      <c r="C22" s="22">
        <f t="shared" si="0"/>
        <v>50</v>
      </c>
      <c r="D22" s="6">
        <v>40</v>
      </c>
      <c r="E22" s="6">
        <v>10</v>
      </c>
      <c r="F22" s="6"/>
      <c r="G22" s="7"/>
    </row>
    <row r="23" spans="1:7" ht="34.5" customHeight="1" x14ac:dyDescent="0.4">
      <c r="A23" s="20">
        <v>21</v>
      </c>
      <c r="B23" s="19" t="str">
        <f>Recordables!B23</f>
        <v>Industrial Hygiene - Physical (Noise, Vibration, Lighting etc.)</v>
      </c>
      <c r="C23" s="22">
        <f t="shared" si="0"/>
        <v>49</v>
      </c>
      <c r="D23" s="6">
        <v>39</v>
      </c>
      <c r="E23" s="6">
        <v>10</v>
      </c>
      <c r="F23" s="6"/>
      <c r="G23" s="7"/>
    </row>
    <row r="24" spans="1:7" ht="16" x14ac:dyDescent="0.4">
      <c r="A24" s="12">
        <v>22</v>
      </c>
      <c r="B24" s="19" t="str">
        <f>Recordables!B24</f>
        <v>Line of Fire - LSR</v>
      </c>
      <c r="C24" s="22">
        <f t="shared" si="0"/>
        <v>122</v>
      </c>
      <c r="D24" s="6">
        <v>92</v>
      </c>
      <c r="E24" s="6">
        <v>30</v>
      </c>
      <c r="F24" s="6"/>
      <c r="G24" s="7"/>
    </row>
    <row r="25" spans="1:7" ht="16" x14ac:dyDescent="0.4">
      <c r="A25" s="12">
        <v>23</v>
      </c>
      <c r="B25" s="19" t="str">
        <f>Recordables!B25</f>
        <v>Live Electrical - LSR</v>
      </c>
      <c r="C25" s="22">
        <f t="shared" si="0"/>
        <v>26</v>
      </c>
      <c r="D25" s="6">
        <v>20</v>
      </c>
      <c r="E25" s="6">
        <v>6</v>
      </c>
      <c r="F25" s="6"/>
      <c r="G25" s="7"/>
    </row>
    <row r="26" spans="1:7" ht="22" customHeight="1" x14ac:dyDescent="0.4">
      <c r="A26" s="20">
        <v>24</v>
      </c>
      <c r="B26" s="19" t="str">
        <f>Recordables!B26</f>
        <v>Machine / Equipment</v>
      </c>
      <c r="C26" s="22">
        <f t="shared" si="0"/>
        <v>64</v>
      </c>
      <c r="D26" s="6">
        <v>45</v>
      </c>
      <c r="E26" s="6">
        <v>18</v>
      </c>
      <c r="F26" s="6">
        <v>1</v>
      </c>
      <c r="G26" s="7"/>
    </row>
    <row r="27" spans="1:7" ht="16" x14ac:dyDescent="0.4">
      <c r="A27" s="12">
        <v>25</v>
      </c>
      <c r="B27" s="19" t="str">
        <f>Recordables!B27</f>
        <v>Manual Handling</v>
      </c>
      <c r="C27" s="22">
        <f t="shared" si="0"/>
        <v>12</v>
      </c>
      <c r="D27" s="6">
        <v>6</v>
      </c>
      <c r="E27" s="6">
        <v>6</v>
      </c>
      <c r="F27" s="6"/>
      <c r="G27" s="7"/>
    </row>
    <row r="28" spans="1:7" ht="16" x14ac:dyDescent="0.4">
      <c r="A28" s="12">
        <v>26</v>
      </c>
      <c r="B28" s="19" t="str">
        <f>Recordables!B28</f>
        <v>Mechanical Lifting - LSR</v>
      </c>
      <c r="C28" s="22">
        <f t="shared" si="0"/>
        <v>219</v>
      </c>
      <c r="D28" s="6">
        <v>131</v>
      </c>
      <c r="E28" s="6">
        <v>74</v>
      </c>
      <c r="F28" s="6">
        <v>14</v>
      </c>
      <c r="G28" s="7"/>
    </row>
    <row r="29" spans="1:7" ht="22" customHeight="1" x14ac:dyDescent="0.4">
      <c r="A29" s="12">
        <v>27</v>
      </c>
      <c r="B29" s="19" t="str">
        <f>Recordables!B29</f>
        <v>Non-powered Hand Tools</v>
      </c>
      <c r="C29" s="22">
        <f t="shared" si="0"/>
        <v>16</v>
      </c>
      <c r="D29" s="6">
        <v>11</v>
      </c>
      <c r="E29" s="6">
        <v>5</v>
      </c>
      <c r="F29" s="6"/>
      <c r="G29" s="7"/>
    </row>
    <row r="30" spans="1:7" ht="32" x14ac:dyDescent="0.4">
      <c r="A30" s="20">
        <v>28</v>
      </c>
      <c r="B30" s="19" t="str">
        <f>Recordables!B30</f>
        <v>Pedestrian and Vehicle Traffic Management</v>
      </c>
      <c r="C30" s="22">
        <f t="shared" si="0"/>
        <v>18</v>
      </c>
      <c r="D30" s="6">
        <v>12</v>
      </c>
      <c r="E30" s="6">
        <v>5</v>
      </c>
      <c r="F30" s="6">
        <v>1</v>
      </c>
      <c r="G30" s="7"/>
    </row>
    <row r="31" spans="1:7" ht="32" x14ac:dyDescent="0.4">
      <c r="A31" s="12">
        <v>29</v>
      </c>
      <c r="B31" s="19" t="str">
        <f>Recordables!B31</f>
        <v>Personal Protective Equipment (PPE)</v>
      </c>
      <c r="C31" s="22">
        <f t="shared" si="0"/>
        <v>320</v>
      </c>
      <c r="D31" s="6">
        <v>220</v>
      </c>
      <c r="E31" s="6">
        <v>95</v>
      </c>
      <c r="F31" s="6">
        <v>5</v>
      </c>
      <c r="G31" s="7"/>
    </row>
    <row r="32" spans="1:7" ht="16" x14ac:dyDescent="0.4">
      <c r="A32" s="12">
        <v>30</v>
      </c>
      <c r="B32" s="19" t="str">
        <f>Recordables!B32</f>
        <v>Pinch Point/Sharp Objects</v>
      </c>
      <c r="C32" s="22">
        <f t="shared" si="0"/>
        <v>94</v>
      </c>
      <c r="D32" s="6">
        <v>83</v>
      </c>
      <c r="E32" s="6">
        <v>11</v>
      </c>
      <c r="F32" s="6"/>
      <c r="G32" s="7"/>
    </row>
    <row r="33" spans="1:7" ht="16" x14ac:dyDescent="0.4">
      <c r="A33" s="20">
        <v>31</v>
      </c>
      <c r="B33" s="19" t="str">
        <f>Recordables!B33</f>
        <v>Powered Hand Tools</v>
      </c>
      <c r="C33" s="22">
        <f t="shared" si="0"/>
        <v>23</v>
      </c>
      <c r="D33" s="6">
        <v>16</v>
      </c>
      <c r="E33" s="6">
        <v>6</v>
      </c>
      <c r="F33" s="6">
        <v>1</v>
      </c>
      <c r="G33" s="7"/>
    </row>
    <row r="34" spans="1:7" ht="16" x14ac:dyDescent="0.4">
      <c r="A34" s="12">
        <v>32</v>
      </c>
      <c r="B34" s="19" t="str">
        <f>Recordables!B34</f>
        <v>Radiation</v>
      </c>
      <c r="C34" s="22">
        <f t="shared" si="0"/>
        <v>3</v>
      </c>
      <c r="D34" s="6">
        <v>3</v>
      </c>
      <c r="E34" s="6">
        <v>0</v>
      </c>
      <c r="F34" s="6"/>
      <c r="G34" s="7"/>
    </row>
    <row r="35" spans="1:7" ht="16" x14ac:dyDescent="0.4">
      <c r="A35" s="12">
        <v>33</v>
      </c>
      <c r="B35" s="19" t="str">
        <f>Recordables!B35</f>
        <v>Site Welfare Facilities</v>
      </c>
      <c r="C35" s="22">
        <f t="shared" si="0"/>
        <v>51</v>
      </c>
      <c r="D35" s="6">
        <v>45</v>
      </c>
      <c r="E35" s="6">
        <v>6</v>
      </c>
      <c r="F35" s="6"/>
      <c r="G35" s="7"/>
    </row>
    <row r="36" spans="1:7" ht="16" x14ac:dyDescent="0.4">
      <c r="A36" s="20">
        <v>34</v>
      </c>
      <c r="B36" s="19" t="str">
        <f>Recordables!B36</f>
        <v>Systems &amp; Procedures</v>
      </c>
      <c r="C36" s="22">
        <f t="shared" si="0"/>
        <v>315</v>
      </c>
      <c r="D36" s="6">
        <v>200</v>
      </c>
      <c r="E36" s="6">
        <v>111</v>
      </c>
      <c r="F36" s="6">
        <v>4</v>
      </c>
      <c r="G36" s="7"/>
    </row>
    <row r="37" spans="1:7" ht="16" x14ac:dyDescent="0.4">
      <c r="A37" s="12">
        <v>35</v>
      </c>
      <c r="B37" s="19" t="str">
        <f>Recordables!B37</f>
        <v>Walking Working Surfaces</v>
      </c>
      <c r="C37" s="22">
        <f t="shared" si="0"/>
        <v>194</v>
      </c>
      <c r="D37" s="6">
        <v>171</v>
      </c>
      <c r="E37" s="6">
        <v>21</v>
      </c>
      <c r="F37" s="6">
        <v>2</v>
      </c>
      <c r="G37" s="7"/>
    </row>
    <row r="38" spans="1:7" ht="16" x14ac:dyDescent="0.4">
      <c r="A38" s="12">
        <v>36</v>
      </c>
      <c r="B38" s="19" t="str">
        <f>Recordables!B38</f>
        <v>Weather</v>
      </c>
      <c r="C38" s="22">
        <f t="shared" si="0"/>
        <v>39</v>
      </c>
      <c r="D38" s="6">
        <v>26</v>
      </c>
      <c r="E38" s="6">
        <v>9</v>
      </c>
      <c r="F38" s="6">
        <v>4</v>
      </c>
      <c r="G38" s="7"/>
    </row>
    <row r="39" spans="1:7" ht="16" x14ac:dyDescent="0.4">
      <c r="A39" s="20">
        <v>37</v>
      </c>
      <c r="B39" s="19" t="str">
        <f>Recordables!B39</f>
        <v>Work at Height - LSR</v>
      </c>
      <c r="C39" s="22">
        <f t="shared" si="0"/>
        <v>135</v>
      </c>
      <c r="D39" s="6">
        <v>102</v>
      </c>
      <c r="E39" s="6">
        <v>21</v>
      </c>
      <c r="F39" s="6">
        <v>12</v>
      </c>
      <c r="G39" s="7"/>
    </row>
    <row r="40" spans="1:7" ht="16" x14ac:dyDescent="0.4">
      <c r="A40" s="12">
        <v>38</v>
      </c>
      <c r="B40" s="19" t="str">
        <f>Recordables!B40</f>
        <v>Work Authorization - LSR</v>
      </c>
      <c r="C40" s="22">
        <f t="shared" si="0"/>
        <v>18</v>
      </c>
      <c r="D40" s="6">
        <v>13</v>
      </c>
      <c r="E40" s="6">
        <v>3</v>
      </c>
      <c r="F40" s="6">
        <v>2</v>
      </c>
      <c r="G40" s="7"/>
    </row>
    <row r="41" spans="1:7" ht="19" customHeight="1" x14ac:dyDescent="0.4">
      <c r="A41" s="12">
        <v>39</v>
      </c>
      <c r="B41" s="19" t="str">
        <f>Recordables!B41</f>
        <v>Working Alone</v>
      </c>
      <c r="C41" s="22">
        <f t="shared" si="0"/>
        <v>0</v>
      </c>
      <c r="D41" s="6"/>
      <c r="E41" s="6"/>
      <c r="F41" s="6"/>
      <c r="G41" s="7"/>
    </row>
    <row r="42" spans="1:7" ht="16" x14ac:dyDescent="0.4">
      <c r="A42" s="12">
        <v>40</v>
      </c>
      <c r="B42" s="19">
        <f>Recordables!B42</f>
        <v>0</v>
      </c>
      <c r="C42" s="22">
        <f t="shared" si="0"/>
        <v>0</v>
      </c>
      <c r="D42" s="6"/>
      <c r="E42" s="6"/>
      <c r="F42" s="6"/>
      <c r="G42" s="7"/>
    </row>
    <row r="43" spans="1:7" ht="16" x14ac:dyDescent="0.4">
      <c r="A43" s="12">
        <v>41</v>
      </c>
      <c r="B43" s="19">
        <f>Recordables!B43</f>
        <v>0</v>
      </c>
      <c r="C43" s="22">
        <f t="shared" si="0"/>
        <v>0</v>
      </c>
      <c r="D43" s="6"/>
      <c r="E43" s="6"/>
      <c r="F43" s="6"/>
      <c r="G43" s="7"/>
    </row>
    <row r="44" spans="1:7" ht="16" x14ac:dyDescent="0.4">
      <c r="A44" s="12">
        <v>42</v>
      </c>
      <c r="B44" s="19">
        <f>Recordables!B44</f>
        <v>0</v>
      </c>
      <c r="C44" s="22">
        <f t="shared" si="0"/>
        <v>0</v>
      </c>
      <c r="D44" s="6"/>
      <c r="E44" s="6"/>
      <c r="F44" s="6"/>
      <c r="G44" s="7"/>
    </row>
    <row r="45" spans="1:7" ht="16" x14ac:dyDescent="0.4">
      <c r="A45" s="12">
        <v>43</v>
      </c>
      <c r="B45" s="19">
        <f>Recordables!B45</f>
        <v>0</v>
      </c>
      <c r="C45" s="22">
        <f t="shared" si="0"/>
        <v>0</v>
      </c>
      <c r="D45" s="6"/>
      <c r="E45" s="6"/>
      <c r="F45" s="6"/>
      <c r="G45" s="7"/>
    </row>
    <row r="46" spans="1:7" ht="16" x14ac:dyDescent="0.4">
      <c r="A46" s="12">
        <v>44</v>
      </c>
      <c r="B46" s="19">
        <f>Recordables!B46</f>
        <v>0</v>
      </c>
      <c r="C46" s="22">
        <f t="shared" si="0"/>
        <v>0</v>
      </c>
      <c r="D46" s="79"/>
      <c r="E46" s="79"/>
      <c r="F46" s="79"/>
      <c r="G46" s="80"/>
    </row>
    <row r="47" spans="1:7" ht="16" x14ac:dyDescent="0.4">
      <c r="A47" s="12">
        <v>45</v>
      </c>
      <c r="B47" s="19">
        <f>Recordables!B47</f>
        <v>0</v>
      </c>
      <c r="C47" s="22">
        <f t="shared" si="0"/>
        <v>0</v>
      </c>
      <c r="D47" s="6"/>
      <c r="E47" s="6"/>
      <c r="F47" s="6"/>
      <c r="G47" s="7"/>
    </row>
    <row r="48" spans="1:7" ht="16" x14ac:dyDescent="0.4">
      <c r="A48" s="12">
        <v>46</v>
      </c>
      <c r="B48" s="19">
        <f>Recordables!B48</f>
        <v>0</v>
      </c>
      <c r="C48" s="22">
        <f t="shared" si="0"/>
        <v>0</v>
      </c>
      <c r="D48" s="6"/>
      <c r="E48" s="6"/>
      <c r="F48" s="6"/>
      <c r="G48" s="7"/>
    </row>
    <row r="49" spans="1:7" ht="16" x14ac:dyDescent="0.4">
      <c r="A49" s="12">
        <v>47</v>
      </c>
      <c r="B49" s="19">
        <f>Recordables!B49</f>
        <v>0</v>
      </c>
      <c r="C49" s="22">
        <f t="shared" si="0"/>
        <v>0</v>
      </c>
      <c r="D49" s="6"/>
      <c r="E49" s="6"/>
      <c r="F49" s="6"/>
      <c r="G49" s="7"/>
    </row>
    <row r="50" spans="1:7" ht="16" x14ac:dyDescent="0.4">
      <c r="A50" s="12">
        <v>48</v>
      </c>
      <c r="B50" s="19">
        <f>Recordables!B50</f>
        <v>0</v>
      </c>
      <c r="C50" s="22">
        <f t="shared" si="0"/>
        <v>0</v>
      </c>
      <c r="D50" s="6"/>
      <c r="E50" s="6"/>
      <c r="F50" s="6"/>
      <c r="G50" s="7"/>
    </row>
    <row r="51" spans="1:7" ht="16" x14ac:dyDescent="0.4">
      <c r="A51" s="12">
        <v>49</v>
      </c>
      <c r="B51" s="19">
        <f>Recordables!B51</f>
        <v>0</v>
      </c>
      <c r="C51" s="22">
        <f t="shared" si="0"/>
        <v>0</v>
      </c>
      <c r="D51" s="6"/>
      <c r="E51" s="6"/>
      <c r="F51" s="6"/>
      <c r="G51" s="7"/>
    </row>
    <row r="52" spans="1:7" ht="16" x14ac:dyDescent="0.4">
      <c r="A52" s="12">
        <v>50</v>
      </c>
      <c r="B52" s="19">
        <f>Recordables!B52</f>
        <v>0</v>
      </c>
      <c r="C52" s="22">
        <f t="shared" si="0"/>
        <v>0</v>
      </c>
      <c r="D52" s="6"/>
      <c r="E52" s="6"/>
      <c r="F52" s="6"/>
      <c r="G52" s="7"/>
    </row>
    <row r="53" spans="1:7" ht="16" x14ac:dyDescent="0.4">
      <c r="A53" s="12">
        <v>51</v>
      </c>
      <c r="B53" s="19">
        <f>Recordables!B53</f>
        <v>0</v>
      </c>
      <c r="C53" s="22">
        <f t="shared" ref="C53:C62" si="1">D53+E53+F53</f>
        <v>0</v>
      </c>
      <c r="D53" s="6"/>
      <c r="E53" s="6"/>
      <c r="F53" s="6"/>
      <c r="G53" s="7"/>
    </row>
    <row r="54" spans="1:7" ht="16" x14ac:dyDescent="0.4">
      <c r="A54" s="12">
        <v>52</v>
      </c>
      <c r="B54" s="19">
        <f>Recordables!B54</f>
        <v>0</v>
      </c>
      <c r="C54" s="22">
        <f t="shared" si="1"/>
        <v>0</v>
      </c>
      <c r="D54" s="6"/>
      <c r="E54" s="6"/>
      <c r="F54" s="6"/>
      <c r="G54" s="7"/>
    </row>
    <row r="55" spans="1:7" ht="16" x14ac:dyDescent="0.4">
      <c r="A55" s="12">
        <v>53</v>
      </c>
      <c r="B55" s="19">
        <f>Recordables!B55</f>
        <v>0</v>
      </c>
      <c r="C55" s="22">
        <f t="shared" si="1"/>
        <v>0</v>
      </c>
      <c r="D55" s="6"/>
      <c r="E55" s="6"/>
      <c r="F55" s="6"/>
      <c r="G55" s="7"/>
    </row>
    <row r="56" spans="1:7" ht="16" x14ac:dyDescent="0.4">
      <c r="A56" s="12">
        <v>54</v>
      </c>
      <c r="B56" s="19">
        <f>Recordables!B56</f>
        <v>0</v>
      </c>
      <c r="C56" s="22">
        <f t="shared" si="1"/>
        <v>0</v>
      </c>
      <c r="D56" s="6"/>
      <c r="E56" s="6"/>
      <c r="F56" s="6"/>
      <c r="G56" s="7"/>
    </row>
    <row r="57" spans="1:7" ht="16" x14ac:dyDescent="0.4">
      <c r="A57" s="12">
        <v>55</v>
      </c>
      <c r="B57" s="19">
        <f>Recordables!B57</f>
        <v>0</v>
      </c>
      <c r="C57" s="22">
        <f t="shared" si="1"/>
        <v>0</v>
      </c>
      <c r="D57" s="6"/>
      <c r="E57" s="6"/>
      <c r="F57" s="6"/>
      <c r="G57" s="7"/>
    </row>
    <row r="58" spans="1:7" ht="16" x14ac:dyDescent="0.4">
      <c r="A58" s="12">
        <v>56</v>
      </c>
      <c r="B58" s="19">
        <f>Recordables!B58</f>
        <v>0</v>
      </c>
      <c r="C58" s="22">
        <f t="shared" si="1"/>
        <v>0</v>
      </c>
      <c r="D58" s="6"/>
      <c r="E58" s="6"/>
      <c r="F58" s="6"/>
      <c r="G58" s="7"/>
    </row>
    <row r="59" spans="1:7" ht="16" x14ac:dyDescent="0.4">
      <c r="A59" s="12">
        <v>57</v>
      </c>
      <c r="B59" s="19">
        <f>Recordables!B59</f>
        <v>0</v>
      </c>
      <c r="C59" s="22">
        <f t="shared" si="1"/>
        <v>0</v>
      </c>
      <c r="D59" s="6"/>
      <c r="E59" s="6"/>
      <c r="F59" s="6"/>
      <c r="G59" s="7"/>
    </row>
    <row r="60" spans="1:7" ht="16" x14ac:dyDescent="0.4">
      <c r="A60" s="12">
        <v>58</v>
      </c>
      <c r="B60" s="19">
        <f>Recordables!B60</f>
        <v>0</v>
      </c>
      <c r="C60" s="22">
        <f t="shared" si="1"/>
        <v>0</v>
      </c>
      <c r="D60" s="6"/>
      <c r="E60" s="6"/>
      <c r="F60" s="6"/>
      <c r="G60" s="7"/>
    </row>
    <row r="61" spans="1:7" ht="16" x14ac:dyDescent="0.4">
      <c r="A61" s="12">
        <v>59</v>
      </c>
      <c r="B61" s="19">
        <f>Recordables!B61</f>
        <v>0</v>
      </c>
      <c r="C61" s="22">
        <f t="shared" si="1"/>
        <v>0</v>
      </c>
      <c r="D61" s="6"/>
      <c r="E61" s="6"/>
      <c r="F61" s="6"/>
      <c r="G61" s="7"/>
    </row>
    <row r="62" spans="1:7" ht="16" x14ac:dyDescent="0.4">
      <c r="A62" s="12">
        <v>60</v>
      </c>
      <c r="B62" s="19">
        <f>Recordables!B62</f>
        <v>0</v>
      </c>
      <c r="C62" s="22">
        <f t="shared" si="1"/>
        <v>0</v>
      </c>
      <c r="D62" s="6"/>
      <c r="E62" s="6"/>
      <c r="F62" s="6"/>
      <c r="G62" s="7"/>
    </row>
  </sheetData>
  <autoFilter ref="A1:G62" xr:uid="{1F060274-808E-4541-A036-13815C5B2515}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topLeftCell="A27" zoomScaleNormal="100" workbookViewId="0">
      <selection activeCell="E24" sqref="E24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12.26953125" style="2" customWidth="1"/>
    <col min="4" max="4" width="11.26953125" style="2" customWidth="1"/>
    <col min="5" max="16384" width="8.7265625" style="4"/>
  </cols>
  <sheetData>
    <row r="1" spans="1:6" ht="14.5" customHeight="1" x14ac:dyDescent="0.35">
      <c r="A1" s="93" t="s">
        <v>0</v>
      </c>
      <c r="B1" s="95" t="s">
        <v>1</v>
      </c>
      <c r="C1" s="93" t="s">
        <v>80</v>
      </c>
      <c r="D1" s="93" t="s">
        <v>81</v>
      </c>
      <c r="E1" s="91" t="s">
        <v>82</v>
      </c>
      <c r="F1" s="91" t="s">
        <v>5</v>
      </c>
    </row>
    <row r="2" spans="1:6" ht="14.5" customHeight="1" x14ac:dyDescent="0.35">
      <c r="A2" s="94"/>
      <c r="B2" s="95"/>
      <c r="C2" s="94"/>
      <c r="D2" s="94"/>
      <c r="E2" s="92"/>
      <c r="F2" s="92"/>
    </row>
    <row r="3" spans="1:6" ht="21.65" customHeight="1" x14ac:dyDescent="0.4">
      <c r="A3" s="12">
        <v>1</v>
      </c>
      <c r="B3" s="19" t="str">
        <f>Recordables!B3</f>
        <v>Access / Egress</v>
      </c>
      <c r="C3" s="3">
        <f>Calculation!G26</f>
        <v>4.7368421052631584</v>
      </c>
      <c r="D3" s="3">
        <f>Calculation!G35</f>
        <v>55.487804878048777</v>
      </c>
      <c r="E3" s="16">
        <v>5</v>
      </c>
      <c r="F3" s="16">
        <v>55</v>
      </c>
    </row>
    <row r="4" spans="1:6" ht="17.149999999999999" customHeight="1" x14ac:dyDescent="0.4">
      <c r="A4" s="20">
        <v>2</v>
      </c>
      <c r="B4" s="19" t="str">
        <f>Recordables!B4</f>
        <v>Animals/Insects</v>
      </c>
      <c r="C4" s="1">
        <f>Calculation!O26</f>
        <v>2.1052631578947367</v>
      </c>
      <c r="D4" s="1">
        <f>Calculation!O35</f>
        <v>78.684210526315795</v>
      </c>
      <c r="E4" s="16">
        <v>2</v>
      </c>
      <c r="F4" s="7">
        <v>42</v>
      </c>
    </row>
    <row r="5" spans="1:6" ht="20.5" customHeight="1" x14ac:dyDescent="0.4">
      <c r="A5" s="20">
        <v>3</v>
      </c>
      <c r="B5" s="19" t="str">
        <f>Recordables!B5</f>
        <v>Accommodation/Lodging</v>
      </c>
      <c r="C5" s="1">
        <f>Calculation!W26</f>
        <v>0.52631578947368418</v>
      </c>
      <c r="D5" s="1">
        <f>Calculation!W35</f>
        <v>30.333333333333332</v>
      </c>
      <c r="E5" s="16">
        <v>1</v>
      </c>
      <c r="F5" s="7">
        <v>30</v>
      </c>
    </row>
    <row r="6" spans="1:6" ht="33" customHeight="1" x14ac:dyDescent="0.4">
      <c r="A6" s="12">
        <v>4</v>
      </c>
      <c r="B6" s="19" t="str">
        <f>Recordables!B6</f>
        <v>Aquatic Works / Working over, on, in or near water</v>
      </c>
      <c r="C6" s="1">
        <f>Calculation!G57</f>
        <v>0.52631578947368418</v>
      </c>
      <c r="D6" s="1">
        <f>Calculation!G66</f>
        <v>65</v>
      </c>
      <c r="E6" s="16">
        <v>1</v>
      </c>
      <c r="F6" s="7">
        <v>65</v>
      </c>
    </row>
    <row r="7" spans="1:6" ht="17.149999999999999" customHeight="1" x14ac:dyDescent="0.4">
      <c r="A7" s="12">
        <v>5</v>
      </c>
      <c r="B7" s="19" t="str">
        <f>Recordables!B7</f>
        <v>Confined Space - LSR</v>
      </c>
      <c r="C7" s="1">
        <f>Calculation!O57</f>
        <v>0</v>
      </c>
      <c r="D7" s="1">
        <f>Calculation!O66</f>
        <v>30.333333333333332</v>
      </c>
      <c r="E7" s="16">
        <v>0</v>
      </c>
      <c r="F7" s="7">
        <v>30</v>
      </c>
    </row>
    <row r="8" spans="1:6" ht="23.15" customHeight="1" x14ac:dyDescent="0.4">
      <c r="A8" s="20">
        <v>6</v>
      </c>
      <c r="B8" s="19" t="str">
        <f>Recordables!B8</f>
        <v>Congested Work Area</v>
      </c>
      <c r="C8" s="1">
        <f>Calculation!W57</f>
        <v>0</v>
      </c>
      <c r="D8" s="1">
        <f>Calculation!W66</f>
        <v>55.487804878048777</v>
      </c>
      <c r="E8" s="16">
        <v>0</v>
      </c>
      <c r="F8" s="7">
        <v>55</v>
      </c>
    </row>
    <row r="9" spans="1:6" ht="19" customHeight="1" x14ac:dyDescent="0.4">
      <c r="A9" s="20">
        <v>7</v>
      </c>
      <c r="B9" s="19" t="str">
        <f>Recordables!B9</f>
        <v>COVID/Infectious Disease</v>
      </c>
      <c r="C9" s="1">
        <f>Calculation!G88</f>
        <v>0</v>
      </c>
      <c r="D9" s="1">
        <f>Calculation!G97</f>
        <v>0</v>
      </c>
      <c r="E9" s="16">
        <v>0</v>
      </c>
      <c r="F9" s="7">
        <v>0</v>
      </c>
    </row>
    <row r="10" spans="1:6" ht="21" customHeight="1" x14ac:dyDescent="0.4">
      <c r="A10" s="12">
        <v>8</v>
      </c>
      <c r="B10" s="19" t="str">
        <f>Recordables!B10</f>
        <v>Driving Safety - LSR</v>
      </c>
      <c r="C10" s="1">
        <f>Calculation!O88</f>
        <v>3.1578947368421053</v>
      </c>
      <c r="D10" s="1">
        <f>Calculation!O97</f>
        <v>43.482758620689658</v>
      </c>
      <c r="E10" s="16">
        <v>3</v>
      </c>
      <c r="F10" s="7">
        <v>43</v>
      </c>
    </row>
    <row r="11" spans="1:6" ht="31.5" customHeight="1" x14ac:dyDescent="0.4">
      <c r="A11" s="12">
        <v>9</v>
      </c>
      <c r="B11" s="19" t="str">
        <f>Recordables!B11</f>
        <v>Emergency Preparedness &amp; Response</v>
      </c>
      <c r="C11" s="1">
        <f>Calculation!W88</f>
        <v>0</v>
      </c>
      <c r="D11" s="1">
        <f>Calculation!W97</f>
        <v>71.341463414634148</v>
      </c>
      <c r="E11" s="16">
        <v>0</v>
      </c>
      <c r="F11" s="7">
        <v>55</v>
      </c>
    </row>
    <row r="12" spans="1:6" ht="18" customHeight="1" x14ac:dyDescent="0.4">
      <c r="A12" s="20">
        <v>10</v>
      </c>
      <c r="B12" s="19" t="str">
        <f>Recordables!B12</f>
        <v>Energy Isolation - LSR</v>
      </c>
      <c r="C12" s="1">
        <f>Calculation!G119</f>
        <v>0</v>
      </c>
      <c r="D12" s="1">
        <f>Calculation!G128</f>
        <v>59.271186440677965</v>
      </c>
      <c r="E12" s="16">
        <v>0</v>
      </c>
      <c r="F12" s="7">
        <v>35</v>
      </c>
    </row>
    <row r="13" spans="1:6" ht="20.5" customHeight="1" x14ac:dyDescent="0.4">
      <c r="A13" s="20">
        <v>11</v>
      </c>
      <c r="B13" s="19" t="str">
        <f>Recordables!B13</f>
        <v>Environment</v>
      </c>
      <c r="C13" s="1">
        <f>Calculation!O119</f>
        <v>0</v>
      </c>
      <c r="D13" s="1">
        <f>Calculation!O128</f>
        <v>56.333333333333329</v>
      </c>
      <c r="E13" s="7">
        <v>0</v>
      </c>
      <c r="F13" s="7">
        <v>56</v>
      </c>
    </row>
    <row r="14" spans="1:6" ht="19" customHeight="1" x14ac:dyDescent="0.4">
      <c r="A14" s="12">
        <v>12</v>
      </c>
      <c r="B14" s="19" t="str">
        <f>Recordables!B14</f>
        <v>Environment/Spill/Waste</v>
      </c>
      <c r="C14" s="1">
        <f>Calculation!W119</f>
        <v>3.1578947368421053</v>
      </c>
      <c r="D14" s="1">
        <f>Calculation!W128</f>
        <v>58.290322580645167</v>
      </c>
      <c r="E14" s="7">
        <v>3</v>
      </c>
      <c r="F14" s="7">
        <v>58</v>
      </c>
    </row>
    <row r="15" spans="1:6" ht="21.65" customHeight="1" x14ac:dyDescent="0.4">
      <c r="A15" s="12">
        <v>13</v>
      </c>
      <c r="B15" s="19" t="str">
        <f>Recordables!B15</f>
        <v>Ergonomics</v>
      </c>
      <c r="C15" s="1">
        <f>Calculation!G150</f>
        <v>0</v>
      </c>
      <c r="D15" s="1">
        <f>Calculation!G159</f>
        <v>50.973684210526315</v>
      </c>
      <c r="E15" s="7">
        <v>0</v>
      </c>
      <c r="F15" s="7">
        <v>42</v>
      </c>
    </row>
    <row r="16" spans="1:6" ht="20.5" customHeight="1" x14ac:dyDescent="0.4">
      <c r="A16" s="20">
        <v>14</v>
      </c>
      <c r="B16" s="19" t="str">
        <f>Recordables!B16</f>
        <v>Excavation</v>
      </c>
      <c r="C16" s="1">
        <f>Calculation!O150</f>
        <v>0</v>
      </c>
      <c r="D16" s="1">
        <f>Calculation!O159</f>
        <v>0</v>
      </c>
      <c r="E16" s="7">
        <v>0</v>
      </c>
      <c r="F16" s="7">
        <v>0</v>
      </c>
    </row>
    <row r="17" spans="1:6" ht="19.5" customHeight="1" x14ac:dyDescent="0.4">
      <c r="A17" s="20">
        <v>15</v>
      </c>
      <c r="B17" s="19" t="str">
        <f>Recordables!B17</f>
        <v>Fatigue/Work Stress</v>
      </c>
      <c r="C17" s="1">
        <f>Calculation!W150</f>
        <v>0.52631578947368418</v>
      </c>
      <c r="D17" s="1">
        <f>Calculation!W159</f>
        <v>21.666666666666664</v>
      </c>
      <c r="E17" s="7">
        <v>1</v>
      </c>
      <c r="F17" s="7">
        <v>22</v>
      </c>
    </row>
    <row r="18" spans="1:6" ht="16" x14ac:dyDescent="0.4">
      <c r="A18" s="12">
        <v>16</v>
      </c>
      <c r="B18" s="19" t="str">
        <f>Recordables!B18</f>
        <v>Fire and Explosion - LSR</v>
      </c>
      <c r="C18" s="1">
        <f>Calculation!G181</f>
        <v>0</v>
      </c>
      <c r="D18" s="1">
        <f>Calculation!G190</f>
        <v>71.91935483870968</v>
      </c>
      <c r="E18" s="7">
        <v>0</v>
      </c>
      <c r="F18" s="7">
        <v>56</v>
      </c>
    </row>
    <row r="19" spans="1:6" ht="21.65" customHeight="1" x14ac:dyDescent="0.4">
      <c r="A19" s="12">
        <v>17</v>
      </c>
      <c r="B19" s="19" t="str">
        <f>Recordables!B19</f>
        <v>Hazardous Substances</v>
      </c>
      <c r="C19" s="1">
        <f>Calculation!O181</f>
        <v>0.52631578947368418</v>
      </c>
      <c r="D19" s="1">
        <f>Calculation!O190</f>
        <v>52.329113924050638</v>
      </c>
      <c r="E19" s="7">
        <v>1</v>
      </c>
      <c r="F19" s="7">
        <v>48</v>
      </c>
    </row>
    <row r="20" spans="1:6" ht="20.149999999999999" customHeight="1" x14ac:dyDescent="0.4">
      <c r="A20" s="20">
        <v>18</v>
      </c>
      <c r="B20" s="19" t="str">
        <f>Recordables!B20</f>
        <v>Housekeeping</v>
      </c>
      <c r="C20" s="1">
        <f>Calculation!W181</f>
        <v>3.1578947368421053</v>
      </c>
      <c r="D20" s="1">
        <f>Calculation!W190</f>
        <v>39.626506024096386</v>
      </c>
      <c r="E20" s="7">
        <v>3</v>
      </c>
      <c r="F20" s="7">
        <v>40</v>
      </c>
    </row>
    <row r="21" spans="1:6" ht="16" x14ac:dyDescent="0.4">
      <c r="A21" s="12">
        <v>19</v>
      </c>
      <c r="B21" s="19" t="str">
        <f>Recordables!B21</f>
        <v>Industrial Hygiene - Biological</v>
      </c>
      <c r="C21" s="1">
        <f>Calculation!G212</f>
        <v>0</v>
      </c>
      <c r="D21" s="1">
        <f>Calculation!G221</f>
        <v>65</v>
      </c>
      <c r="E21" s="7">
        <v>0</v>
      </c>
      <c r="F21" s="7">
        <v>65</v>
      </c>
    </row>
    <row r="22" spans="1:6" ht="20.5" customHeight="1" x14ac:dyDescent="0.4">
      <c r="A22" s="12">
        <v>20</v>
      </c>
      <c r="B22" s="19" t="str">
        <f>Recordables!B22</f>
        <v>Industrial Hygiene - Chemical</v>
      </c>
      <c r="C22" s="1">
        <f>Calculation!O212</f>
        <v>0</v>
      </c>
      <c r="D22" s="1">
        <f>Calculation!O221</f>
        <v>49.4</v>
      </c>
      <c r="E22" s="7">
        <v>0</v>
      </c>
      <c r="F22" s="7">
        <v>49</v>
      </c>
    </row>
    <row r="23" spans="1:6" ht="36" customHeight="1" x14ac:dyDescent="0.4">
      <c r="A23" s="20">
        <v>21</v>
      </c>
      <c r="B23" s="19" t="str">
        <f>Recordables!B23</f>
        <v>Industrial Hygiene - Physical (Noise, Vibration, Lighting etc.)</v>
      </c>
      <c r="C23" s="1">
        <f>Calculation!W212</f>
        <v>0</v>
      </c>
      <c r="D23" s="1">
        <f>Calculation!W221</f>
        <v>49.08163265306122</v>
      </c>
      <c r="E23" s="7">
        <v>0</v>
      </c>
      <c r="F23" s="7">
        <v>49</v>
      </c>
    </row>
    <row r="24" spans="1:6" ht="16" x14ac:dyDescent="0.4">
      <c r="A24" s="12">
        <v>22</v>
      </c>
      <c r="B24" s="19" t="str">
        <f>Recordables!B24</f>
        <v>Line of Fire - LSR</v>
      </c>
      <c r="C24" s="1">
        <f>Calculation!G243</f>
        <v>0</v>
      </c>
      <c r="D24" s="1">
        <f>Calculation!G252</f>
        <v>45.819672131147541</v>
      </c>
      <c r="E24" s="7">
        <v>0</v>
      </c>
      <c r="F24" s="7">
        <v>46</v>
      </c>
    </row>
    <row r="25" spans="1:6" ht="16" x14ac:dyDescent="0.4">
      <c r="A25" s="12">
        <v>23</v>
      </c>
      <c r="B25" s="19" t="str">
        <f>Recordables!B25</f>
        <v>Live Electrical - LSR</v>
      </c>
      <c r="C25" s="1">
        <f>Calculation!O243</f>
        <v>0</v>
      </c>
      <c r="D25" s="1">
        <f>Calculation!O252</f>
        <v>47</v>
      </c>
      <c r="E25" s="7">
        <v>0</v>
      </c>
      <c r="F25" s="7">
        <v>47</v>
      </c>
    </row>
    <row r="26" spans="1:6" ht="21.5" customHeight="1" x14ac:dyDescent="0.4">
      <c r="A26" s="20">
        <v>24</v>
      </c>
      <c r="B26" s="19" t="str">
        <f>Recordables!B26</f>
        <v>Machine / Equipment</v>
      </c>
      <c r="C26" s="1">
        <f>Calculation!W243</f>
        <v>3.1578947368421053</v>
      </c>
      <c r="D26" s="1">
        <f>Calculation!W252</f>
        <v>48.140625</v>
      </c>
      <c r="E26" s="7">
        <v>3</v>
      </c>
      <c r="F26" s="7">
        <v>48</v>
      </c>
    </row>
    <row r="27" spans="1:6" ht="16" x14ac:dyDescent="0.4">
      <c r="A27" s="12">
        <v>25</v>
      </c>
      <c r="B27" s="19" t="str">
        <f>Recordables!B27</f>
        <v>Manual Handling</v>
      </c>
      <c r="C27" s="1">
        <f>Calculation!G274</f>
        <v>0</v>
      </c>
      <c r="D27" s="1">
        <f>Calculation!G283</f>
        <v>25.999999999999996</v>
      </c>
      <c r="E27" s="7">
        <v>0</v>
      </c>
      <c r="F27" s="7">
        <v>26</v>
      </c>
    </row>
    <row r="28" spans="1:6" ht="16" x14ac:dyDescent="0.4">
      <c r="A28" s="12">
        <v>26</v>
      </c>
      <c r="B28" s="19" t="str">
        <f>Recordables!B28</f>
        <v>Mechanical Lifting - LSR</v>
      </c>
      <c r="C28" s="1">
        <f>Calculation!O274</f>
        <v>0.52631578947368418</v>
      </c>
      <c r="D28" s="1">
        <f>Calculation!O283</f>
        <v>59.420091324200911</v>
      </c>
      <c r="E28" s="7">
        <v>1</v>
      </c>
      <c r="F28" s="7">
        <v>37</v>
      </c>
    </row>
    <row r="29" spans="1:6" ht="17.5" customHeight="1" x14ac:dyDescent="0.4">
      <c r="A29" s="12">
        <v>27</v>
      </c>
      <c r="B29" s="19" t="str">
        <f>Recordables!B29</f>
        <v>Non-powered Hand Tools</v>
      </c>
      <c r="C29" s="1">
        <f>Calculation!W274</f>
        <v>0</v>
      </c>
      <c r="D29" s="1">
        <f>Calculation!W283</f>
        <v>40.625</v>
      </c>
      <c r="E29" s="7">
        <v>0</v>
      </c>
      <c r="F29" s="7">
        <v>41</v>
      </c>
    </row>
    <row r="30" spans="1:6" ht="32" x14ac:dyDescent="0.4">
      <c r="A30" s="20">
        <v>28</v>
      </c>
      <c r="B30" s="19" t="str">
        <f>Recordables!B30</f>
        <v>Pedestrian and Vehicle Traffic Management</v>
      </c>
      <c r="C30" s="1">
        <f>Calculation!G305</f>
        <v>2.1052631578947367</v>
      </c>
      <c r="D30" s="1">
        <f>Calculation!G314</f>
        <v>61.388888888888886</v>
      </c>
      <c r="E30" s="7">
        <v>2</v>
      </c>
      <c r="F30" s="7">
        <v>42</v>
      </c>
    </row>
    <row r="31" spans="1:6" ht="32" x14ac:dyDescent="0.4">
      <c r="A31" s="12">
        <v>29</v>
      </c>
      <c r="B31" s="19" t="str">
        <f>Recordables!B31</f>
        <v>Personal Protective Equipment (PPE)</v>
      </c>
      <c r="C31" s="1">
        <f>Calculation!O305</f>
        <v>3.1578947368421053</v>
      </c>
      <c r="D31" s="1">
        <f>Calculation!O314</f>
        <v>46.921875</v>
      </c>
      <c r="E31" s="7">
        <v>3</v>
      </c>
      <c r="F31" s="7">
        <v>41</v>
      </c>
    </row>
    <row r="32" spans="1:6" ht="16" x14ac:dyDescent="0.4">
      <c r="A32" s="12">
        <v>30</v>
      </c>
      <c r="B32" s="19" t="str">
        <f>Recordables!B32</f>
        <v>Pinch Point/Sharp Objects</v>
      </c>
      <c r="C32" s="1">
        <f>Calculation!W305</f>
        <v>3.6842105263157889</v>
      </c>
      <c r="D32" s="1">
        <f>Calculation!W314</f>
        <v>55.872340425531917</v>
      </c>
      <c r="E32" s="7">
        <v>4</v>
      </c>
      <c r="F32" s="7">
        <v>56</v>
      </c>
    </row>
    <row r="33" spans="1:6" ht="16" x14ac:dyDescent="0.4">
      <c r="A33" s="20">
        <v>31</v>
      </c>
      <c r="B33" s="19" t="str">
        <f>Recordables!B33</f>
        <v>Powered Hand Tools</v>
      </c>
      <c r="C33" s="1">
        <f>Calculation!G336</f>
        <v>0.52631578947368418</v>
      </c>
      <c r="D33" s="1">
        <f>Calculation!G345</f>
        <v>58.782608695652172</v>
      </c>
      <c r="E33" s="7">
        <v>1</v>
      </c>
      <c r="F33" s="7">
        <v>44</v>
      </c>
    </row>
    <row r="34" spans="1:6" ht="16" x14ac:dyDescent="0.4">
      <c r="A34" s="12">
        <v>32</v>
      </c>
      <c r="B34" s="19" t="str">
        <f>Recordables!B34</f>
        <v>Radiation</v>
      </c>
      <c r="C34" s="1">
        <f>Calculation!O336</f>
        <v>0</v>
      </c>
      <c r="D34" s="1">
        <f>Calculation!O345</f>
        <v>65</v>
      </c>
      <c r="E34" s="7">
        <v>0</v>
      </c>
      <c r="F34" s="7">
        <v>65</v>
      </c>
    </row>
    <row r="35" spans="1:6" ht="16" x14ac:dyDescent="0.4">
      <c r="A35" s="12">
        <v>33</v>
      </c>
      <c r="B35" s="19" t="str">
        <f>Recordables!B35</f>
        <v>Site Welfare Facilities</v>
      </c>
      <c r="C35" s="1">
        <f>Calculation!W336</f>
        <v>0.52631578947368418</v>
      </c>
      <c r="D35" s="1">
        <f>Calculation!W345</f>
        <v>55.823529411764703</v>
      </c>
      <c r="E35" s="7">
        <v>1</v>
      </c>
      <c r="F35" s="7">
        <v>56</v>
      </c>
    </row>
    <row r="36" spans="1:6" ht="16" x14ac:dyDescent="0.4">
      <c r="A36" s="20">
        <v>34</v>
      </c>
      <c r="B36" s="19" t="str">
        <f>Recordables!B36</f>
        <v>Systems &amp; Procedures</v>
      </c>
      <c r="C36" s="1">
        <f>Calculation!G367</f>
        <v>1.0526315789473684</v>
      </c>
      <c r="D36" s="1">
        <f>Calculation!G376</f>
        <v>41.641269841269846</v>
      </c>
      <c r="E36" s="7">
        <v>0</v>
      </c>
      <c r="F36" s="7">
        <v>37</v>
      </c>
    </row>
    <row r="37" spans="1:6" ht="16" x14ac:dyDescent="0.4">
      <c r="A37" s="12">
        <v>35</v>
      </c>
      <c r="B37" s="19" t="str">
        <f>Recordables!B37</f>
        <v>Walking Working Surfaces</v>
      </c>
      <c r="C37" s="1">
        <f>Calculation!O367</f>
        <v>8.4210526315789469</v>
      </c>
      <c r="D37" s="1">
        <f>Calculation!O376</f>
        <v>59.907216494845365</v>
      </c>
      <c r="E37" s="7">
        <v>8</v>
      </c>
      <c r="F37" s="7">
        <v>56</v>
      </c>
    </row>
    <row r="38" spans="1:6" ht="16" x14ac:dyDescent="0.4">
      <c r="A38" s="12">
        <v>36</v>
      </c>
      <c r="B38" s="19" t="str">
        <f>Recordables!B38</f>
        <v>Weather</v>
      </c>
      <c r="C38" s="1">
        <f>Calculation!W367</f>
        <v>5.7894736842105265</v>
      </c>
      <c r="D38" s="1">
        <f>Calculation!W376</f>
        <v>80.333333333333343</v>
      </c>
      <c r="E38" s="7">
        <v>6</v>
      </c>
      <c r="F38" s="7">
        <v>45</v>
      </c>
    </row>
    <row r="39" spans="1:6" ht="16" x14ac:dyDescent="0.4">
      <c r="A39" s="20">
        <v>37</v>
      </c>
      <c r="B39" s="19" t="str">
        <f>Recordables!B39</f>
        <v>Work at Height - LSR</v>
      </c>
      <c r="C39" s="1">
        <f>Calculation!G398</f>
        <v>2.6315789473684208</v>
      </c>
      <c r="D39" s="1">
        <f>Calculation!G407</f>
        <v>81.75555555555556</v>
      </c>
      <c r="E39" s="7">
        <v>3</v>
      </c>
      <c r="F39" s="7">
        <v>52</v>
      </c>
    </row>
    <row r="40" spans="1:6" ht="16" x14ac:dyDescent="0.4">
      <c r="A40" s="12">
        <v>38</v>
      </c>
      <c r="B40" s="19" t="str">
        <f>Recordables!B40</f>
        <v>Work Authorization - LSR</v>
      </c>
      <c r="C40" s="1">
        <f>Calculation!O398</f>
        <v>0</v>
      </c>
      <c r="D40" s="1">
        <f>Calculation!O407</f>
        <v>88.1111111111111</v>
      </c>
      <c r="E40" s="7">
        <v>0</v>
      </c>
      <c r="F40" s="7">
        <v>50</v>
      </c>
    </row>
    <row r="41" spans="1:6" ht="25" customHeight="1" x14ac:dyDescent="0.4">
      <c r="A41" s="12">
        <v>39</v>
      </c>
      <c r="B41" s="19" t="str">
        <f>Recordables!B41</f>
        <v>Working Alone</v>
      </c>
      <c r="C41" s="1">
        <f>Calculation!W398</f>
        <v>0</v>
      </c>
      <c r="D41" s="1">
        <f>Calculation!W407</f>
        <v>0</v>
      </c>
      <c r="E41" s="7">
        <v>0</v>
      </c>
      <c r="F41" s="7"/>
    </row>
    <row r="42" spans="1:6" ht="16" x14ac:dyDescent="0.4">
      <c r="A42" s="12">
        <v>40</v>
      </c>
      <c r="B42" s="19">
        <f>Recordables!B42</f>
        <v>0</v>
      </c>
      <c r="C42" s="1">
        <f>Calculation!G429</f>
        <v>0</v>
      </c>
      <c r="D42" s="1">
        <f>Calculation!G438</f>
        <v>0</v>
      </c>
      <c r="E42" s="7">
        <v>0</v>
      </c>
      <c r="F42" s="7"/>
    </row>
    <row r="43" spans="1:6" ht="16" x14ac:dyDescent="0.4">
      <c r="A43" s="12">
        <v>41</v>
      </c>
      <c r="B43" s="19">
        <f>Recordables!B43</f>
        <v>0</v>
      </c>
      <c r="C43" s="1">
        <f>Calculation!O429</f>
        <v>0</v>
      </c>
      <c r="D43" s="1">
        <f>Calculation!O438</f>
        <v>0</v>
      </c>
      <c r="E43" s="7">
        <v>0</v>
      </c>
      <c r="F43" s="7"/>
    </row>
    <row r="44" spans="1:6" ht="16" x14ac:dyDescent="0.4">
      <c r="A44" s="12">
        <v>42</v>
      </c>
      <c r="B44" s="19">
        <f>Recordables!B44</f>
        <v>0</v>
      </c>
      <c r="C44" s="1">
        <f>Calculation!W429</f>
        <v>0</v>
      </c>
      <c r="D44" s="1">
        <f>Calculation!W438</f>
        <v>0</v>
      </c>
      <c r="E44" s="7"/>
      <c r="F44" s="7"/>
    </row>
    <row r="45" spans="1:6" ht="16" x14ac:dyDescent="0.4">
      <c r="A45" s="12">
        <v>43</v>
      </c>
      <c r="B45" s="19">
        <f>Recordables!B45</f>
        <v>0</v>
      </c>
      <c r="C45" s="1">
        <f>Calculation!G460</f>
        <v>0</v>
      </c>
      <c r="D45" s="1">
        <f>Calculation!G469</f>
        <v>0</v>
      </c>
      <c r="E45" s="7"/>
      <c r="F45" s="7"/>
    </row>
    <row r="46" spans="1:6" ht="16" x14ac:dyDescent="0.4">
      <c r="A46" s="12">
        <v>44</v>
      </c>
      <c r="B46" s="19">
        <f>Recordables!B46</f>
        <v>0</v>
      </c>
      <c r="C46" s="1">
        <f>Calculation!O460</f>
        <v>0</v>
      </c>
      <c r="D46" s="1">
        <f>Calculation!O469</f>
        <v>0</v>
      </c>
      <c r="E46" s="7"/>
      <c r="F46" s="7"/>
    </row>
    <row r="47" spans="1:6" ht="16" x14ac:dyDescent="0.4">
      <c r="A47" s="12">
        <v>45</v>
      </c>
      <c r="B47" s="19">
        <f>Recordables!B47</f>
        <v>0</v>
      </c>
      <c r="C47" s="1">
        <f>Calculation!W460</f>
        <v>0</v>
      </c>
      <c r="D47" s="1">
        <f>Calculation!W469</f>
        <v>0</v>
      </c>
      <c r="E47" s="7"/>
      <c r="F47" s="7"/>
    </row>
    <row r="48" spans="1:6" ht="16" x14ac:dyDescent="0.4">
      <c r="A48" s="12">
        <v>46</v>
      </c>
      <c r="B48" s="19">
        <f>Recordables!B48</f>
        <v>0</v>
      </c>
      <c r="C48" s="1">
        <f>Calculation!G491</f>
        <v>0</v>
      </c>
      <c r="D48" s="1">
        <f>Calculation!G500</f>
        <v>0</v>
      </c>
      <c r="E48" s="7"/>
      <c r="F48" s="7"/>
    </row>
    <row r="49" spans="1:6" ht="16" x14ac:dyDescent="0.4">
      <c r="A49" s="12">
        <v>47</v>
      </c>
      <c r="B49" s="19">
        <f>Recordables!B49</f>
        <v>0</v>
      </c>
      <c r="C49" s="1">
        <f>Calculation!O491</f>
        <v>0</v>
      </c>
      <c r="D49" s="1">
        <f>Calculation!O500</f>
        <v>0</v>
      </c>
      <c r="E49" s="7"/>
      <c r="F49" s="7"/>
    </row>
    <row r="50" spans="1:6" ht="16" x14ac:dyDescent="0.4">
      <c r="A50" s="12">
        <v>48</v>
      </c>
      <c r="B50" s="19">
        <f>Recordables!B50</f>
        <v>0</v>
      </c>
      <c r="C50" s="1">
        <f>Calculation!W491</f>
        <v>0</v>
      </c>
      <c r="D50" s="1">
        <f>Calculation!W500</f>
        <v>0</v>
      </c>
      <c r="E50" s="7"/>
      <c r="F50" s="7"/>
    </row>
    <row r="51" spans="1:6" ht="16" x14ac:dyDescent="0.4">
      <c r="A51" s="12">
        <v>49</v>
      </c>
      <c r="B51" s="19">
        <f>Recordables!B51</f>
        <v>0</v>
      </c>
      <c r="C51" s="1">
        <f>Calculation!G522</f>
        <v>0</v>
      </c>
      <c r="D51" s="1">
        <f>Calculation!G531</f>
        <v>0</v>
      </c>
      <c r="E51" s="7"/>
      <c r="F51" s="7"/>
    </row>
    <row r="52" spans="1:6" ht="16" x14ac:dyDescent="0.4">
      <c r="A52" s="12">
        <v>50</v>
      </c>
      <c r="B52" s="19">
        <f>Recordables!B52</f>
        <v>0</v>
      </c>
      <c r="C52" s="1">
        <f>Calculation!O522</f>
        <v>0</v>
      </c>
      <c r="D52" s="1">
        <f>Calculation!O531</f>
        <v>0</v>
      </c>
      <c r="E52" s="7"/>
      <c r="F52" s="7"/>
    </row>
    <row r="53" spans="1:6" ht="16" x14ac:dyDescent="0.4">
      <c r="A53" s="12">
        <v>51</v>
      </c>
      <c r="B53" s="19">
        <f>Recordables!B53</f>
        <v>0</v>
      </c>
      <c r="C53" s="1">
        <f>Calculation!W522</f>
        <v>0</v>
      </c>
      <c r="D53" s="1">
        <f>Calculation!W531</f>
        <v>0</v>
      </c>
      <c r="E53" s="7"/>
      <c r="F53" s="7"/>
    </row>
    <row r="54" spans="1:6" ht="16" x14ac:dyDescent="0.4">
      <c r="A54" s="12">
        <v>52</v>
      </c>
      <c r="B54" s="19">
        <f>Recordables!B54</f>
        <v>0</v>
      </c>
      <c r="C54" s="1">
        <f>Calculation!G553</f>
        <v>0</v>
      </c>
      <c r="D54" s="1">
        <f>Calculation!G562</f>
        <v>0</v>
      </c>
      <c r="E54" s="7"/>
      <c r="F54" s="7"/>
    </row>
    <row r="55" spans="1:6" ht="16" x14ac:dyDescent="0.4">
      <c r="A55" s="12">
        <v>53</v>
      </c>
      <c r="B55" s="19">
        <f>Recordables!B55</f>
        <v>0</v>
      </c>
      <c r="C55" s="1">
        <f>Calculation!O553</f>
        <v>0</v>
      </c>
      <c r="D55" s="1">
        <f>Calculation!O562</f>
        <v>0</v>
      </c>
      <c r="E55" s="7"/>
      <c r="F55" s="7"/>
    </row>
    <row r="56" spans="1:6" ht="16" x14ac:dyDescent="0.4">
      <c r="A56" s="12">
        <v>54</v>
      </c>
      <c r="B56" s="19">
        <f>Recordables!B56</f>
        <v>0</v>
      </c>
      <c r="C56" s="1">
        <f>Calculation!W553</f>
        <v>0</v>
      </c>
      <c r="D56" s="1">
        <f>Calculation!W562</f>
        <v>0</v>
      </c>
      <c r="E56" s="7"/>
      <c r="F56" s="7"/>
    </row>
    <row r="57" spans="1:6" ht="16" x14ac:dyDescent="0.4">
      <c r="A57" s="12">
        <v>55</v>
      </c>
      <c r="B57" s="19">
        <f>Recordables!B57</f>
        <v>0</v>
      </c>
      <c r="C57" s="1">
        <f>Calculation!G584</f>
        <v>0</v>
      </c>
      <c r="D57" s="1">
        <f>Calculation!G593</f>
        <v>0</v>
      </c>
      <c r="E57" s="7"/>
      <c r="F57" s="7"/>
    </row>
    <row r="58" spans="1:6" ht="16" x14ac:dyDescent="0.4">
      <c r="A58" s="12">
        <v>56</v>
      </c>
      <c r="B58" s="19">
        <f>Recordables!B58</f>
        <v>0</v>
      </c>
      <c r="C58" s="1">
        <f>Calculation!O584</f>
        <v>0</v>
      </c>
      <c r="D58" s="1">
        <f>Calculation!O593</f>
        <v>0</v>
      </c>
      <c r="E58" s="7"/>
      <c r="F58" s="7"/>
    </row>
    <row r="59" spans="1:6" ht="16" x14ac:dyDescent="0.4">
      <c r="A59" s="12">
        <v>57</v>
      </c>
      <c r="B59" s="19">
        <f>Recordables!B59</f>
        <v>0</v>
      </c>
      <c r="C59" s="1">
        <f>Calculation!W584</f>
        <v>0</v>
      </c>
      <c r="D59" s="1">
        <f>Calculation!W593</f>
        <v>0</v>
      </c>
      <c r="E59" s="7"/>
      <c r="F59" s="7"/>
    </row>
    <row r="60" spans="1:6" ht="16" x14ac:dyDescent="0.4">
      <c r="A60" s="12">
        <v>58</v>
      </c>
      <c r="B60" s="19">
        <f>Recordables!B60</f>
        <v>0</v>
      </c>
      <c r="C60" s="1">
        <f>Calculation!G615</f>
        <v>0</v>
      </c>
      <c r="D60" s="1">
        <f>Calculation!G624</f>
        <v>0</v>
      </c>
      <c r="E60" s="7"/>
      <c r="F60" s="7"/>
    </row>
    <row r="61" spans="1:6" ht="16" x14ac:dyDescent="0.4">
      <c r="A61" s="12">
        <v>59</v>
      </c>
      <c r="B61" s="19">
        <f>Recordables!B61</f>
        <v>0</v>
      </c>
      <c r="C61" s="1">
        <f>Calculation!O615</f>
        <v>0</v>
      </c>
      <c r="D61" s="1">
        <f>Calculation!O624</f>
        <v>0</v>
      </c>
      <c r="E61" s="7"/>
      <c r="F61" s="7"/>
    </row>
    <row r="62" spans="1:6" ht="16" x14ac:dyDescent="0.4">
      <c r="A62" s="12">
        <v>60</v>
      </c>
      <c r="B62" s="19">
        <f>Recordables!B62</f>
        <v>0</v>
      </c>
      <c r="C62" s="1">
        <f>Calculation!W615</f>
        <v>0</v>
      </c>
      <c r="D62" s="1">
        <f>Calculation!W624</f>
        <v>0</v>
      </c>
      <c r="E62" s="7"/>
      <c r="F62" s="7"/>
    </row>
  </sheetData>
  <sheetProtection sheet="1" objects="1" scenarios="1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E4EC4-F5E8-437F-9DCE-337BFE2C8056}">
  <sheetPr codeName="Sheet8"/>
  <dimension ref="A1:E62"/>
  <sheetViews>
    <sheetView tabSelected="1" zoomScaleNormal="100" workbookViewId="0">
      <selection activeCell="C70" sqref="C70"/>
    </sheetView>
  </sheetViews>
  <sheetFormatPr defaultColWidth="8.7265625" defaultRowHeight="14.5" x14ac:dyDescent="0.35"/>
  <cols>
    <col min="1" max="1" width="6.26953125" customWidth="1"/>
    <col min="2" max="2" width="30.26953125" customWidth="1"/>
    <col min="5" max="5" width="9" bestFit="1" customWidth="1"/>
    <col min="6" max="16384" width="8.7265625" style="4"/>
  </cols>
  <sheetData>
    <row r="1" spans="1:5" ht="14.5" customHeight="1" x14ac:dyDescent="0.35">
      <c r="A1" s="97" t="s">
        <v>0</v>
      </c>
      <c r="B1" s="99" t="s">
        <v>1</v>
      </c>
      <c r="C1" s="97" t="s">
        <v>12</v>
      </c>
      <c r="D1" s="97" t="s">
        <v>13</v>
      </c>
      <c r="E1" s="97" t="s">
        <v>14</v>
      </c>
    </row>
    <row r="2" spans="1:5" ht="14.5" customHeight="1" x14ac:dyDescent="0.35">
      <c r="A2" s="98"/>
      <c r="B2" s="99"/>
      <c r="C2" s="98"/>
      <c r="D2" s="98"/>
      <c r="E2" s="98"/>
    </row>
    <row r="3" spans="1:5" ht="21.65" hidden="1" customHeight="1" x14ac:dyDescent="0.4">
      <c r="A3" s="12">
        <v>1</v>
      </c>
      <c r="B3" s="19" t="str">
        <f>Recordables!B3</f>
        <v>Access / Egress</v>
      </c>
      <c r="C3" s="15">
        <f>Calculation!D20</f>
        <v>2</v>
      </c>
      <c r="D3" s="18">
        <f>Calculation!E20</f>
        <v>1.6666666666666667</v>
      </c>
      <c r="E3" s="83">
        <f t="shared" ref="E3:E62" si="0">MAX(0, C3+D3-1)</f>
        <v>2.666666666666667</v>
      </c>
    </row>
    <row r="4" spans="1:5" ht="17.149999999999999" hidden="1" customHeight="1" x14ac:dyDescent="0.4">
      <c r="A4" s="20">
        <v>2</v>
      </c>
      <c r="B4" s="19" t="str">
        <f>Recordables!B4</f>
        <v>Animals/Insects</v>
      </c>
      <c r="C4" s="15">
        <f>Calculation!L20</f>
        <v>1.6666666666666667</v>
      </c>
      <c r="D4" s="18">
        <f>Calculation!M20</f>
        <v>1.6666666666666667</v>
      </c>
      <c r="E4" s="83">
        <f t="shared" si="0"/>
        <v>2.3333333333333335</v>
      </c>
    </row>
    <row r="5" spans="1:5" ht="20.5" hidden="1" customHeight="1" x14ac:dyDescent="0.4">
      <c r="A5" s="20">
        <v>3</v>
      </c>
      <c r="B5" s="19" t="str">
        <f>Recordables!B5</f>
        <v>Accommodation/Lodging</v>
      </c>
      <c r="C5" s="15">
        <f>Calculation!T20</f>
        <v>1.6666666666666667</v>
      </c>
      <c r="D5" s="18">
        <f>Calculation!U20</f>
        <v>1.6666666666666667</v>
      </c>
      <c r="E5" s="83">
        <f t="shared" si="0"/>
        <v>2.3333333333333335</v>
      </c>
    </row>
    <row r="6" spans="1:5" ht="33" hidden="1" customHeight="1" x14ac:dyDescent="0.4">
      <c r="A6" s="12">
        <v>4</v>
      </c>
      <c r="B6" s="19" t="str">
        <f>Recordables!B6</f>
        <v>Aquatic Works / Working over, on, in or near water</v>
      </c>
      <c r="C6" s="15">
        <f>Calculation!D51</f>
        <v>1.6666666666666667</v>
      </c>
      <c r="D6" s="18">
        <f>Calculation!E51</f>
        <v>1.6666666666666667</v>
      </c>
      <c r="E6" s="83">
        <f t="shared" si="0"/>
        <v>2.3333333333333335</v>
      </c>
    </row>
    <row r="7" spans="1:5" ht="17.149999999999999" hidden="1" customHeight="1" x14ac:dyDescent="0.4">
      <c r="A7" s="12">
        <v>5</v>
      </c>
      <c r="B7" s="19" t="str">
        <f>Recordables!B7</f>
        <v>Confined Space - LSR</v>
      </c>
      <c r="C7" s="15">
        <f>Calculation!L51</f>
        <v>1.3333333333333333</v>
      </c>
      <c r="D7" s="18">
        <f>Calculation!M51</f>
        <v>1.3333333333333333</v>
      </c>
      <c r="E7" s="83">
        <f t="shared" si="0"/>
        <v>1.6666666666666665</v>
      </c>
    </row>
    <row r="8" spans="1:5" ht="23.15" hidden="1" customHeight="1" x14ac:dyDescent="0.4">
      <c r="A8" s="81">
        <v>6</v>
      </c>
      <c r="B8" s="19" t="str">
        <f>Recordables!B8</f>
        <v>Congested Work Area</v>
      </c>
      <c r="C8" s="15">
        <f>Calculation!T51</f>
        <v>1.3333333333333333</v>
      </c>
      <c r="D8" s="18">
        <f>Calculation!U51</f>
        <v>1.3333333333333333</v>
      </c>
      <c r="E8" s="84">
        <f t="shared" si="0"/>
        <v>1.6666666666666665</v>
      </c>
    </row>
    <row r="9" spans="1:5" ht="19" hidden="1" customHeight="1" x14ac:dyDescent="0.4">
      <c r="A9" s="81">
        <v>7</v>
      </c>
      <c r="B9" s="19" t="str">
        <f>Recordables!B9</f>
        <v>COVID/Infectious Disease</v>
      </c>
      <c r="C9" s="15">
        <f>Calculation!D82</f>
        <v>0</v>
      </c>
      <c r="D9" s="18">
        <f>Calculation!E82</f>
        <v>0</v>
      </c>
      <c r="E9" s="83">
        <f t="shared" si="0"/>
        <v>0</v>
      </c>
    </row>
    <row r="10" spans="1:5" ht="34.5" hidden="1" customHeight="1" x14ac:dyDescent="0.4">
      <c r="A10" s="12">
        <v>8</v>
      </c>
      <c r="B10" s="19" t="str">
        <f>Recordables!B10</f>
        <v>Driving Safety - LSR</v>
      </c>
      <c r="C10" s="15">
        <f>Calculation!L82</f>
        <v>2</v>
      </c>
      <c r="D10" s="18">
        <f>Calculation!M82</f>
        <v>1.6666666666666667</v>
      </c>
      <c r="E10" s="83">
        <f t="shared" si="0"/>
        <v>2.666666666666667</v>
      </c>
    </row>
    <row r="11" spans="1:5" ht="33" hidden="1" customHeight="1" x14ac:dyDescent="0.4">
      <c r="A11" s="12">
        <v>9</v>
      </c>
      <c r="B11" s="19" t="str">
        <f>Recordables!B11</f>
        <v>Emergency Preparedness &amp; Response</v>
      </c>
      <c r="C11" s="15">
        <f>Calculation!T82</f>
        <v>1.3333333333333333</v>
      </c>
      <c r="D11" s="18">
        <f>Calculation!U82</f>
        <v>1.3333333333333333</v>
      </c>
      <c r="E11" s="84">
        <f t="shared" si="0"/>
        <v>1.6666666666666665</v>
      </c>
    </row>
    <row r="12" spans="1:5" ht="18" hidden="1" customHeight="1" x14ac:dyDescent="0.4">
      <c r="A12" s="81">
        <v>10</v>
      </c>
      <c r="B12" s="19" t="str">
        <f>Recordables!B12</f>
        <v>Energy Isolation - LSR</v>
      </c>
      <c r="C12" s="15">
        <f>Calculation!D113</f>
        <v>1.3333333333333333</v>
      </c>
      <c r="D12" s="15">
        <f>Calculation!E113</f>
        <v>1.3333333333333333</v>
      </c>
      <c r="E12" s="83">
        <f t="shared" si="0"/>
        <v>1.6666666666666665</v>
      </c>
    </row>
    <row r="13" spans="1:5" ht="20.5" hidden="1" customHeight="1" x14ac:dyDescent="0.4">
      <c r="A13" s="20">
        <v>11</v>
      </c>
      <c r="B13" s="19" t="str">
        <f>Recordables!B13</f>
        <v>Environment</v>
      </c>
      <c r="C13" s="15">
        <f>Calculation!L113</f>
        <v>1.3333333333333333</v>
      </c>
      <c r="D13" s="15">
        <f>Calculation!M113</f>
        <v>1.3333333333333333</v>
      </c>
      <c r="E13" s="83">
        <f t="shared" si="0"/>
        <v>1.6666666666666665</v>
      </c>
    </row>
    <row r="14" spans="1:5" ht="19" hidden="1" customHeight="1" x14ac:dyDescent="0.4">
      <c r="A14" s="12">
        <v>12</v>
      </c>
      <c r="B14" s="19" t="str">
        <f>Recordables!B14</f>
        <v>Environment/Spill/Waste</v>
      </c>
      <c r="C14" s="15">
        <f>Calculation!T113</f>
        <v>2</v>
      </c>
      <c r="D14" s="18">
        <f>Calculation!U113</f>
        <v>1.6666666666666667</v>
      </c>
      <c r="E14" s="84">
        <f t="shared" si="0"/>
        <v>2.666666666666667</v>
      </c>
    </row>
    <row r="15" spans="1:5" ht="21.65" hidden="1" customHeight="1" x14ac:dyDescent="0.4">
      <c r="A15" s="12">
        <v>13</v>
      </c>
      <c r="B15" s="19" t="str">
        <f>Recordables!B15</f>
        <v>Ergonomics</v>
      </c>
      <c r="C15" s="15">
        <f>Calculation!D144</f>
        <v>1.3333333333333333</v>
      </c>
      <c r="D15" s="18">
        <f>Calculation!E144</f>
        <v>1.3333333333333333</v>
      </c>
      <c r="E15" s="83">
        <f t="shared" si="0"/>
        <v>1.6666666666666665</v>
      </c>
    </row>
    <row r="16" spans="1:5" ht="20.5" hidden="1" customHeight="1" x14ac:dyDescent="0.4">
      <c r="A16" s="20">
        <v>14</v>
      </c>
      <c r="B16" s="19" t="str">
        <f>Recordables!B16</f>
        <v>Excavation</v>
      </c>
      <c r="C16" s="15">
        <f>Calculation!L144</f>
        <v>0</v>
      </c>
      <c r="D16" s="18">
        <f>Calculation!M144</f>
        <v>0</v>
      </c>
      <c r="E16" s="83">
        <f t="shared" si="0"/>
        <v>0</v>
      </c>
    </row>
    <row r="17" spans="1:5" ht="19.5" hidden="1" customHeight="1" x14ac:dyDescent="0.4">
      <c r="A17" s="20">
        <v>15</v>
      </c>
      <c r="B17" s="19" t="str">
        <f>Recordables!B17</f>
        <v>Fatigue/Work Stress</v>
      </c>
      <c r="C17" s="15">
        <f>Calculation!T144</f>
        <v>1.6666666666666667</v>
      </c>
      <c r="D17" s="18">
        <f>Calculation!U144</f>
        <v>1.6666666666666667</v>
      </c>
      <c r="E17" s="84">
        <f t="shared" si="0"/>
        <v>2.3333333333333335</v>
      </c>
    </row>
    <row r="18" spans="1:5" ht="16" hidden="1" x14ac:dyDescent="0.4">
      <c r="A18" s="12">
        <v>16</v>
      </c>
      <c r="B18" s="19" t="str">
        <f>Recordables!B18</f>
        <v>Fire and Explosion - LSR</v>
      </c>
      <c r="C18" s="15">
        <f>Calculation!D175</f>
        <v>1.3333333333333333</v>
      </c>
      <c r="D18" s="18">
        <f>Calculation!E175</f>
        <v>1.3333333333333333</v>
      </c>
      <c r="E18" s="83">
        <f t="shared" si="0"/>
        <v>1.6666666666666665</v>
      </c>
    </row>
    <row r="19" spans="1:5" ht="21.65" hidden="1" customHeight="1" x14ac:dyDescent="0.4">
      <c r="A19" s="12">
        <v>17</v>
      </c>
      <c r="B19" s="19" t="str">
        <f>Recordables!B19</f>
        <v>Hazardous Substances</v>
      </c>
      <c r="C19" s="15">
        <f>Calculation!L175</f>
        <v>1.6666666666666667</v>
      </c>
      <c r="D19" s="18">
        <f>Calculation!M175</f>
        <v>1.6666666666666667</v>
      </c>
      <c r="E19" s="83">
        <f t="shared" si="0"/>
        <v>2.3333333333333335</v>
      </c>
    </row>
    <row r="20" spans="1:5" ht="20.149999999999999" hidden="1" customHeight="1" x14ac:dyDescent="0.4">
      <c r="A20" s="81">
        <v>18</v>
      </c>
      <c r="B20" s="19" t="str">
        <f>Recordables!B20</f>
        <v>Housekeeping</v>
      </c>
      <c r="C20" s="15">
        <f>Calculation!T175</f>
        <v>2</v>
      </c>
      <c r="D20" s="18">
        <f>Calculation!U175</f>
        <v>1.6666666666666667</v>
      </c>
      <c r="E20" s="84">
        <f t="shared" si="0"/>
        <v>2.666666666666667</v>
      </c>
    </row>
    <row r="21" spans="1:5" ht="16" hidden="1" x14ac:dyDescent="0.4">
      <c r="A21" s="12">
        <v>19</v>
      </c>
      <c r="B21" s="19" t="str">
        <f>Recordables!B21</f>
        <v>Industrial Hygiene - Biological</v>
      </c>
      <c r="C21" s="15">
        <f>Calculation!D206</f>
        <v>1.3333333333333333</v>
      </c>
      <c r="D21" s="18">
        <f>Calculation!E206</f>
        <v>1.3333333333333333</v>
      </c>
      <c r="E21" s="83">
        <f t="shared" si="0"/>
        <v>1.6666666666666665</v>
      </c>
    </row>
    <row r="22" spans="1:5" ht="20" hidden="1" customHeight="1" x14ac:dyDescent="0.4">
      <c r="A22" s="12">
        <v>20</v>
      </c>
      <c r="B22" s="19" t="str">
        <f>Recordables!B22</f>
        <v>Industrial Hygiene - Chemical</v>
      </c>
      <c r="C22" s="15">
        <f>Calculation!L206</f>
        <v>1.3333333333333333</v>
      </c>
      <c r="D22" s="18">
        <f>Calculation!M206</f>
        <v>1.3333333333333333</v>
      </c>
      <c r="E22" s="83">
        <f t="shared" si="0"/>
        <v>1.6666666666666665</v>
      </c>
    </row>
    <row r="23" spans="1:5" ht="33.5" hidden="1" customHeight="1" x14ac:dyDescent="0.4">
      <c r="A23" s="81">
        <v>21</v>
      </c>
      <c r="B23" s="19" t="str">
        <f>Recordables!B23</f>
        <v>Industrial Hygiene - Physical (Noise, Vibration, Lighting etc.)</v>
      </c>
      <c r="C23" s="15">
        <f>Calculation!T206</f>
        <v>1.3333333333333333</v>
      </c>
      <c r="D23" s="18">
        <f>Calculation!U206</f>
        <v>1.3333333333333333</v>
      </c>
      <c r="E23" s="84">
        <f t="shared" si="0"/>
        <v>1.6666666666666665</v>
      </c>
    </row>
    <row r="24" spans="1:5" ht="16" x14ac:dyDescent="0.4">
      <c r="A24" s="90">
        <v>22</v>
      </c>
      <c r="B24" s="19" t="str">
        <f>Recordables!B24</f>
        <v>Line of Fire - LSR</v>
      </c>
      <c r="C24" s="15">
        <f>Calculation!D237</f>
        <v>2</v>
      </c>
      <c r="D24" s="18">
        <v>3</v>
      </c>
      <c r="E24" s="83">
        <f t="shared" si="0"/>
        <v>4</v>
      </c>
    </row>
    <row r="25" spans="1:5" ht="16" hidden="1" x14ac:dyDescent="0.4">
      <c r="A25" s="12">
        <v>23</v>
      </c>
      <c r="B25" s="19" t="str">
        <f>Recordables!B25</f>
        <v>Live Electrical - LSR</v>
      </c>
      <c r="C25" s="15">
        <f>Calculation!L237</f>
        <v>1.3333333333333333</v>
      </c>
      <c r="D25" s="18">
        <f>Calculation!M237</f>
        <v>1.3333333333333333</v>
      </c>
      <c r="E25" s="83">
        <f t="shared" si="0"/>
        <v>1.6666666666666665</v>
      </c>
    </row>
    <row r="26" spans="1:5" ht="21.5" hidden="1" customHeight="1" x14ac:dyDescent="0.4">
      <c r="A26" s="20">
        <v>24</v>
      </c>
      <c r="B26" s="19" t="str">
        <f>Recordables!B26</f>
        <v>Machine / Equipment</v>
      </c>
      <c r="C26" s="15">
        <f>Calculation!T237</f>
        <v>2</v>
      </c>
      <c r="D26" s="18">
        <f>Calculation!U237</f>
        <v>1.6666666666666667</v>
      </c>
      <c r="E26" s="84">
        <f t="shared" si="0"/>
        <v>2.666666666666667</v>
      </c>
    </row>
    <row r="27" spans="1:5" ht="16" hidden="1" x14ac:dyDescent="0.4">
      <c r="A27" s="12">
        <v>25</v>
      </c>
      <c r="B27" s="19" t="str">
        <f>Recordables!B27</f>
        <v>Manual Handling</v>
      </c>
      <c r="C27" s="15">
        <f>Calculation!D268</f>
        <v>1.3333333333333333</v>
      </c>
      <c r="D27" s="18">
        <f>Calculation!E268</f>
        <v>1.3333333333333333</v>
      </c>
      <c r="E27" s="83">
        <f t="shared" si="0"/>
        <v>1.6666666666666665</v>
      </c>
    </row>
    <row r="28" spans="1:5" ht="16" x14ac:dyDescent="0.4">
      <c r="A28" s="12">
        <v>26</v>
      </c>
      <c r="B28" s="19" t="str">
        <f>Recordables!B28</f>
        <v>Mechanical Lifting - LSR</v>
      </c>
      <c r="C28" s="15">
        <f>Calculation!L268</f>
        <v>2</v>
      </c>
      <c r="D28" s="18">
        <f>Calculation!M268</f>
        <v>2.6666666666666665</v>
      </c>
      <c r="E28" s="83">
        <f t="shared" si="0"/>
        <v>3.6666666666666661</v>
      </c>
    </row>
    <row r="29" spans="1:5" ht="17.5" hidden="1" customHeight="1" x14ac:dyDescent="0.4">
      <c r="A29" s="12">
        <v>27</v>
      </c>
      <c r="B29" s="19" t="str">
        <f>Recordables!B29</f>
        <v>Non-powered Hand Tools</v>
      </c>
      <c r="C29" s="15">
        <f>Calculation!T268</f>
        <v>1.3333333333333333</v>
      </c>
      <c r="D29" s="18">
        <f>Calculation!U268</f>
        <v>1.3333333333333333</v>
      </c>
      <c r="E29" s="84">
        <f t="shared" si="0"/>
        <v>1.6666666666666665</v>
      </c>
    </row>
    <row r="30" spans="1:5" ht="32" hidden="1" x14ac:dyDescent="0.4">
      <c r="A30" s="20">
        <v>28</v>
      </c>
      <c r="B30" s="19" t="str">
        <f>Recordables!B30</f>
        <v>Pedestrian and Vehicle Traffic Management</v>
      </c>
      <c r="C30" s="15">
        <f>Calculation!D299</f>
        <v>1.6666666666666667</v>
      </c>
      <c r="D30" s="18">
        <f>Calculation!E299</f>
        <v>1.6666666666666667</v>
      </c>
      <c r="E30" s="83">
        <f t="shared" si="0"/>
        <v>2.3333333333333335</v>
      </c>
    </row>
    <row r="31" spans="1:5" ht="32" hidden="1" x14ac:dyDescent="0.4">
      <c r="A31" s="12">
        <v>29</v>
      </c>
      <c r="B31" s="19" t="str">
        <f>Recordables!B31</f>
        <v>Personal Protective Equipment (PPE)</v>
      </c>
      <c r="C31" s="15">
        <f>Calculation!L299</f>
        <v>2</v>
      </c>
      <c r="D31" s="18">
        <f>Calculation!M299</f>
        <v>1.6666666666666667</v>
      </c>
      <c r="E31" s="83">
        <f t="shared" si="0"/>
        <v>2.666666666666667</v>
      </c>
    </row>
    <row r="32" spans="1:5" ht="16" hidden="1" x14ac:dyDescent="0.4">
      <c r="A32" s="12">
        <v>30</v>
      </c>
      <c r="B32" s="19" t="str">
        <f>Recordables!B32</f>
        <v>Pinch Point/Sharp Objects</v>
      </c>
      <c r="C32" s="15">
        <f>Calculation!T299</f>
        <v>2</v>
      </c>
      <c r="D32" s="18">
        <f>Calculation!U299</f>
        <v>1.6666666666666667</v>
      </c>
      <c r="E32" s="84">
        <f t="shared" si="0"/>
        <v>2.666666666666667</v>
      </c>
    </row>
    <row r="33" spans="1:5" ht="16" x14ac:dyDescent="0.4">
      <c r="A33" s="20">
        <v>31</v>
      </c>
      <c r="B33" s="19" t="str">
        <f>Recordables!B33</f>
        <v>Powered Hand Tools</v>
      </c>
      <c r="C33" s="15">
        <f>Calculation!D330</f>
        <v>2</v>
      </c>
      <c r="D33" s="18">
        <f>Calculation!E330</f>
        <v>2.6666666666666665</v>
      </c>
      <c r="E33" s="83">
        <f t="shared" si="0"/>
        <v>3.6666666666666661</v>
      </c>
    </row>
    <row r="34" spans="1:5" ht="16" hidden="1" x14ac:dyDescent="0.4">
      <c r="A34" s="12">
        <v>32</v>
      </c>
      <c r="B34" s="19" t="str">
        <f>Recordables!B34</f>
        <v>Radiation</v>
      </c>
      <c r="C34" s="15">
        <f>Calculation!L330</f>
        <v>1.3333333333333333</v>
      </c>
      <c r="D34" s="18">
        <f>Calculation!M330</f>
        <v>1.3333333333333333</v>
      </c>
      <c r="E34" s="83">
        <f t="shared" si="0"/>
        <v>1.6666666666666665</v>
      </c>
    </row>
    <row r="35" spans="1:5" ht="16" hidden="1" x14ac:dyDescent="0.4">
      <c r="A35" s="12">
        <v>33</v>
      </c>
      <c r="B35" s="19" t="str">
        <f>Recordables!B35</f>
        <v>Site Welfare Facilities</v>
      </c>
      <c r="C35" s="15">
        <f>Calculation!T330</f>
        <v>1.6666666666666667</v>
      </c>
      <c r="D35" s="18">
        <f>Calculation!U330</f>
        <v>1.6666666666666667</v>
      </c>
      <c r="E35" s="84">
        <f t="shared" si="0"/>
        <v>2.3333333333333335</v>
      </c>
    </row>
    <row r="36" spans="1:5" ht="16" hidden="1" x14ac:dyDescent="0.4">
      <c r="A36" s="20">
        <v>34</v>
      </c>
      <c r="B36" s="19" t="str">
        <f>Recordables!B36</f>
        <v>Systems &amp; Procedures</v>
      </c>
      <c r="C36" s="15">
        <f>Calculation!D361</f>
        <v>1.3333333333333333</v>
      </c>
      <c r="D36" s="18">
        <f>Calculation!E361</f>
        <v>1.3333333333333333</v>
      </c>
      <c r="E36" s="83">
        <f t="shared" si="0"/>
        <v>1.6666666666666665</v>
      </c>
    </row>
    <row r="37" spans="1:5" ht="16" hidden="1" x14ac:dyDescent="0.4">
      <c r="A37" s="12">
        <v>35</v>
      </c>
      <c r="B37" s="19" t="str">
        <f>Recordables!B37</f>
        <v>Walking Working Surfaces</v>
      </c>
      <c r="C37" s="15">
        <f>Calculation!L361</f>
        <v>2</v>
      </c>
      <c r="D37" s="18">
        <f>Calculation!M361</f>
        <v>2</v>
      </c>
      <c r="E37" s="83">
        <f t="shared" si="0"/>
        <v>3</v>
      </c>
    </row>
    <row r="38" spans="1:5" ht="16" x14ac:dyDescent="0.4">
      <c r="A38" s="12">
        <v>36</v>
      </c>
      <c r="B38" s="19" t="str">
        <f>Recordables!B38</f>
        <v>Weather</v>
      </c>
      <c r="C38" s="15">
        <f>Calculation!T361</f>
        <v>2.3333333333333335</v>
      </c>
      <c r="D38" s="18">
        <f>Calculation!U361</f>
        <v>2.6666666666666665</v>
      </c>
      <c r="E38" s="84">
        <f t="shared" si="0"/>
        <v>4</v>
      </c>
    </row>
    <row r="39" spans="1:5" ht="16" hidden="1" x14ac:dyDescent="0.4">
      <c r="A39" s="81">
        <v>37</v>
      </c>
      <c r="B39" s="19" t="str">
        <f>Recordables!B39</f>
        <v>Work at Height - LSR</v>
      </c>
      <c r="C39" s="15">
        <v>2</v>
      </c>
      <c r="D39" s="18">
        <f>Calculation!E392</f>
        <v>2.3333333333333335</v>
      </c>
      <c r="E39" s="83">
        <f t="shared" si="0"/>
        <v>3.3333333333333339</v>
      </c>
    </row>
    <row r="40" spans="1:5" ht="16" hidden="1" x14ac:dyDescent="0.4">
      <c r="A40" s="12">
        <v>38</v>
      </c>
      <c r="B40" s="19" t="str">
        <f>Recordables!B40</f>
        <v>Work Authorization - LSR</v>
      </c>
      <c r="C40" s="15">
        <f>Calculation!L392</f>
        <v>1.3333333333333333</v>
      </c>
      <c r="D40" s="18">
        <f>Calculation!M392</f>
        <v>1.3333333333333333</v>
      </c>
      <c r="E40" s="83">
        <f t="shared" si="0"/>
        <v>1.6666666666666665</v>
      </c>
    </row>
    <row r="41" spans="1:5" ht="22" hidden="1" customHeight="1" x14ac:dyDescent="0.4">
      <c r="A41" s="12">
        <v>39</v>
      </c>
      <c r="B41" s="19" t="str">
        <f>Recordables!B41</f>
        <v>Working Alone</v>
      </c>
      <c r="C41" s="15">
        <f>Calculation!T392</f>
        <v>0</v>
      </c>
      <c r="D41" s="18">
        <f>Calculation!U392</f>
        <v>0</v>
      </c>
      <c r="E41" s="84">
        <f t="shared" si="0"/>
        <v>0</v>
      </c>
    </row>
    <row r="42" spans="1:5" ht="16" hidden="1" x14ac:dyDescent="0.4">
      <c r="A42" s="12">
        <v>40</v>
      </c>
      <c r="B42" s="19">
        <f>Recordables!B42</f>
        <v>0</v>
      </c>
      <c r="C42" s="15">
        <f>Calculation!D423</f>
        <v>0</v>
      </c>
      <c r="D42" s="18">
        <f>Calculation!E423</f>
        <v>0</v>
      </c>
      <c r="E42" s="83">
        <f t="shared" si="0"/>
        <v>0</v>
      </c>
    </row>
    <row r="43" spans="1:5" ht="16" hidden="1" x14ac:dyDescent="0.4">
      <c r="A43" s="12">
        <v>41</v>
      </c>
      <c r="B43" s="19">
        <f>Recordables!B43</f>
        <v>0</v>
      </c>
      <c r="C43" s="15">
        <f>Calculation!L423</f>
        <v>0</v>
      </c>
      <c r="D43" s="18">
        <f>Calculation!M423</f>
        <v>0</v>
      </c>
      <c r="E43" s="83">
        <f t="shared" si="0"/>
        <v>0</v>
      </c>
    </row>
    <row r="44" spans="1:5" ht="16" hidden="1" x14ac:dyDescent="0.4">
      <c r="A44" s="12">
        <v>42</v>
      </c>
      <c r="B44" s="19">
        <f>Recordables!B44</f>
        <v>0</v>
      </c>
      <c r="C44" s="15">
        <f>Calculation!T423</f>
        <v>0</v>
      </c>
      <c r="D44" s="18">
        <f>Calculation!U423</f>
        <v>0</v>
      </c>
      <c r="E44" s="84">
        <f t="shared" si="0"/>
        <v>0</v>
      </c>
    </row>
    <row r="45" spans="1:5" ht="16" hidden="1" x14ac:dyDescent="0.4">
      <c r="A45" s="12">
        <v>43</v>
      </c>
      <c r="B45" s="19">
        <f>Recordables!B45</f>
        <v>0</v>
      </c>
      <c r="C45" s="15">
        <f>Calculation!D454</f>
        <v>0</v>
      </c>
      <c r="D45" s="18">
        <f>Calculation!E454</f>
        <v>0</v>
      </c>
      <c r="E45" s="83">
        <f t="shared" si="0"/>
        <v>0</v>
      </c>
    </row>
    <row r="46" spans="1:5" ht="16" hidden="1" x14ac:dyDescent="0.4">
      <c r="A46" s="12">
        <v>44</v>
      </c>
      <c r="B46" s="19">
        <f>Recordables!B46</f>
        <v>0</v>
      </c>
      <c r="C46" s="15">
        <f>Calculation!L454</f>
        <v>0</v>
      </c>
      <c r="D46" s="18">
        <f>Calculation!M454</f>
        <v>0</v>
      </c>
      <c r="E46" s="83">
        <f t="shared" si="0"/>
        <v>0</v>
      </c>
    </row>
    <row r="47" spans="1:5" ht="16" hidden="1" x14ac:dyDescent="0.4">
      <c r="A47" s="12">
        <v>45</v>
      </c>
      <c r="B47" s="19">
        <f>Recordables!B47</f>
        <v>0</v>
      </c>
      <c r="C47" s="15">
        <f>Calculation!T454</f>
        <v>0</v>
      </c>
      <c r="D47" s="18">
        <f>Calculation!U454</f>
        <v>0</v>
      </c>
      <c r="E47" s="84">
        <f t="shared" si="0"/>
        <v>0</v>
      </c>
    </row>
    <row r="48" spans="1:5" ht="16" hidden="1" x14ac:dyDescent="0.4">
      <c r="A48" s="12">
        <v>46</v>
      </c>
      <c r="B48" s="19">
        <f>Recordables!B48</f>
        <v>0</v>
      </c>
      <c r="C48" s="15">
        <f>Calculation!D485</f>
        <v>0</v>
      </c>
      <c r="D48" s="18">
        <f>Calculation!E485</f>
        <v>0</v>
      </c>
      <c r="E48" s="83">
        <f t="shared" si="0"/>
        <v>0</v>
      </c>
    </row>
    <row r="49" spans="1:5" ht="16" hidden="1" x14ac:dyDescent="0.4">
      <c r="A49" s="12">
        <v>47</v>
      </c>
      <c r="B49" s="19">
        <f>Recordables!B49</f>
        <v>0</v>
      </c>
      <c r="C49" s="15">
        <f>Calculation!L485</f>
        <v>0</v>
      </c>
      <c r="D49" s="18">
        <f>Calculation!M485</f>
        <v>0</v>
      </c>
      <c r="E49" s="83">
        <f t="shared" si="0"/>
        <v>0</v>
      </c>
    </row>
    <row r="50" spans="1:5" ht="16" hidden="1" x14ac:dyDescent="0.4">
      <c r="A50" s="12">
        <v>48</v>
      </c>
      <c r="B50" s="19">
        <f>Recordables!B50</f>
        <v>0</v>
      </c>
      <c r="C50" s="15">
        <f>Calculation!T485</f>
        <v>0</v>
      </c>
      <c r="D50" s="18">
        <f>Calculation!U485</f>
        <v>0</v>
      </c>
      <c r="E50" s="84">
        <f t="shared" si="0"/>
        <v>0</v>
      </c>
    </row>
    <row r="51" spans="1:5" ht="16" hidden="1" x14ac:dyDescent="0.4">
      <c r="A51" s="12">
        <v>49</v>
      </c>
      <c r="B51" s="19">
        <f>Recordables!B51</f>
        <v>0</v>
      </c>
      <c r="C51" s="15">
        <f>Calculation!D516</f>
        <v>0</v>
      </c>
      <c r="D51" s="18">
        <f>Calculation!E516</f>
        <v>0</v>
      </c>
      <c r="E51" s="83">
        <f t="shared" si="0"/>
        <v>0</v>
      </c>
    </row>
    <row r="52" spans="1:5" ht="16" hidden="1" x14ac:dyDescent="0.4">
      <c r="A52" s="12">
        <v>50</v>
      </c>
      <c r="B52" s="19">
        <f>Recordables!B52</f>
        <v>0</v>
      </c>
      <c r="C52" s="15">
        <f>Calculation!L516</f>
        <v>0</v>
      </c>
      <c r="D52" s="18">
        <f>Calculation!M516</f>
        <v>0</v>
      </c>
      <c r="E52" s="83">
        <f t="shared" si="0"/>
        <v>0</v>
      </c>
    </row>
    <row r="53" spans="1:5" ht="16" hidden="1" x14ac:dyDescent="0.4">
      <c r="A53" s="12">
        <v>51</v>
      </c>
      <c r="B53" s="19">
        <f>Recordables!B53</f>
        <v>0</v>
      </c>
      <c r="C53" s="15">
        <f>Calculation!T516</f>
        <v>0</v>
      </c>
      <c r="D53" s="18">
        <f>Calculation!U516</f>
        <v>0</v>
      </c>
      <c r="E53" s="84">
        <f t="shared" si="0"/>
        <v>0</v>
      </c>
    </row>
    <row r="54" spans="1:5" ht="16" hidden="1" x14ac:dyDescent="0.4">
      <c r="A54" s="12">
        <v>52</v>
      </c>
      <c r="B54" s="19">
        <f>Recordables!B54</f>
        <v>0</v>
      </c>
      <c r="C54" s="15">
        <f>Calculation!D547</f>
        <v>0</v>
      </c>
      <c r="D54" s="18">
        <f>Calculation!E547</f>
        <v>0</v>
      </c>
      <c r="E54" s="83">
        <f t="shared" si="0"/>
        <v>0</v>
      </c>
    </row>
    <row r="55" spans="1:5" ht="16" hidden="1" x14ac:dyDescent="0.4">
      <c r="A55" s="12">
        <v>53</v>
      </c>
      <c r="B55" s="19">
        <f>Recordables!B55</f>
        <v>0</v>
      </c>
      <c r="C55" s="15">
        <f>Calculation!L547</f>
        <v>0</v>
      </c>
      <c r="D55" s="18">
        <f>Calculation!M547</f>
        <v>0</v>
      </c>
      <c r="E55" s="83">
        <f t="shared" si="0"/>
        <v>0</v>
      </c>
    </row>
    <row r="56" spans="1:5" ht="16" hidden="1" x14ac:dyDescent="0.4">
      <c r="A56" s="12">
        <v>54</v>
      </c>
      <c r="B56" s="19">
        <f>Recordables!B56</f>
        <v>0</v>
      </c>
      <c r="C56" s="15">
        <f>Calculation!T547</f>
        <v>0</v>
      </c>
      <c r="D56" s="18">
        <f>Calculation!U547</f>
        <v>0</v>
      </c>
      <c r="E56" s="84">
        <f t="shared" si="0"/>
        <v>0</v>
      </c>
    </row>
    <row r="57" spans="1:5" ht="16" hidden="1" x14ac:dyDescent="0.4">
      <c r="A57" s="12">
        <v>55</v>
      </c>
      <c r="B57" s="19">
        <f>Recordables!B57</f>
        <v>0</v>
      </c>
      <c r="C57" s="15">
        <f>Calculation!D578</f>
        <v>0</v>
      </c>
      <c r="D57" s="18">
        <f>Calculation!E578</f>
        <v>0</v>
      </c>
      <c r="E57" s="83">
        <f t="shared" si="0"/>
        <v>0</v>
      </c>
    </row>
    <row r="58" spans="1:5" ht="16" hidden="1" x14ac:dyDescent="0.4">
      <c r="A58" s="12">
        <v>56</v>
      </c>
      <c r="B58" s="19">
        <f>Recordables!B58</f>
        <v>0</v>
      </c>
      <c r="C58" s="15">
        <f>Calculation!L578</f>
        <v>0</v>
      </c>
      <c r="D58" s="18">
        <f>Calculation!M578</f>
        <v>0</v>
      </c>
      <c r="E58" s="83">
        <f t="shared" si="0"/>
        <v>0</v>
      </c>
    </row>
    <row r="59" spans="1:5" ht="16" hidden="1" x14ac:dyDescent="0.4">
      <c r="A59" s="12">
        <v>57</v>
      </c>
      <c r="B59" s="19">
        <f>Recordables!B59</f>
        <v>0</v>
      </c>
      <c r="C59" s="15">
        <f>Calculation!T578</f>
        <v>0</v>
      </c>
      <c r="D59" s="18">
        <f>Calculation!U578</f>
        <v>0</v>
      </c>
      <c r="E59" s="84">
        <f t="shared" si="0"/>
        <v>0</v>
      </c>
    </row>
    <row r="60" spans="1:5" ht="16" hidden="1" x14ac:dyDescent="0.4">
      <c r="A60" s="12">
        <v>58</v>
      </c>
      <c r="B60" s="19">
        <f>Recordables!B60</f>
        <v>0</v>
      </c>
      <c r="C60" s="15">
        <f>Calculation!D609</f>
        <v>0</v>
      </c>
      <c r="D60" s="18">
        <f>Calculation!E609</f>
        <v>0</v>
      </c>
      <c r="E60" s="83">
        <f t="shared" si="0"/>
        <v>0</v>
      </c>
    </row>
    <row r="61" spans="1:5" ht="16" hidden="1" x14ac:dyDescent="0.4">
      <c r="A61" s="12">
        <v>59</v>
      </c>
      <c r="B61" s="19">
        <f>Recordables!B61</f>
        <v>0</v>
      </c>
      <c r="C61" s="15">
        <f>Calculation!L609</f>
        <v>0</v>
      </c>
      <c r="D61" s="18">
        <f>Calculation!M609</f>
        <v>0</v>
      </c>
      <c r="E61" s="83">
        <f t="shared" si="0"/>
        <v>0</v>
      </c>
    </row>
    <row r="62" spans="1:5" ht="16" hidden="1" x14ac:dyDescent="0.4">
      <c r="A62" s="12">
        <v>60</v>
      </c>
      <c r="B62" s="19">
        <f>Recordables!B62</f>
        <v>0</v>
      </c>
      <c r="C62" s="15">
        <f>Calculation!T609</f>
        <v>0</v>
      </c>
      <c r="D62" s="18">
        <f>Calculation!U609</f>
        <v>0</v>
      </c>
      <c r="E62" s="84">
        <f t="shared" si="0"/>
        <v>0</v>
      </c>
    </row>
  </sheetData>
  <mergeCells count="5">
    <mergeCell ref="A1:A2"/>
    <mergeCell ref="B1:B2"/>
    <mergeCell ref="C1:C2"/>
    <mergeCell ref="D1:D2"/>
    <mergeCell ref="E1:E2"/>
  </mergeCells>
  <conditionalFormatting sqref="E3:E62">
    <cfRule type="cellIs" dxfId="398" priority="1" operator="between">
      <formula>3.5</formula>
      <formula>5.4</formula>
    </cfRule>
    <cfRule type="cellIs" dxfId="397" priority="2" operator="greaterThan">
      <formula>5.4</formula>
    </cfRule>
    <cfRule type="cellIs" dxfId="396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0</xdr:row>
                    <xdr:rowOff>165100</xdr:rowOff>
                  </from>
                  <to>
                    <xdr:col>12</xdr:col>
                    <xdr:colOff>12700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8"/>
  <sheetViews>
    <sheetView topLeftCell="B13" workbookViewId="0">
      <selection activeCell="B42" sqref="B42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6.81640625" style="2" hidden="1" customWidth="1"/>
    <col min="4" max="4" width="7.1796875" style="2" hidden="1" customWidth="1"/>
    <col min="5" max="5" width="7" style="2" hidden="1" customWidth="1"/>
    <col min="6" max="6" width="6.81640625" style="2" hidden="1" customWidth="1"/>
    <col min="7" max="7" width="7.1796875" style="2" hidden="1" customWidth="1"/>
    <col min="8" max="8" width="7" style="2" hidden="1" customWidth="1"/>
    <col min="9" max="9" width="6.81640625" style="2" hidden="1" customWidth="1"/>
    <col min="10" max="10" width="7.1796875" style="2" hidden="1" customWidth="1"/>
    <col min="11" max="11" width="7" style="2" hidden="1" customWidth="1"/>
    <col min="12" max="17" width="8.7265625" style="2" hidden="1" customWidth="1"/>
    <col min="18" max="24" width="8.7265625" style="2"/>
    <col min="25" max="16384" width="8.7265625" style="4"/>
  </cols>
  <sheetData>
    <row r="2" spans="1:24" x14ac:dyDescent="0.35">
      <c r="R2" s="114" t="s">
        <v>41</v>
      </c>
      <c r="S2" s="114"/>
      <c r="T2" s="114"/>
      <c r="V2" s="113" t="s">
        <v>42</v>
      </c>
      <c r="W2" s="113"/>
      <c r="X2" s="113"/>
    </row>
    <row r="3" spans="1:24" ht="14.5" customHeight="1" x14ac:dyDescent="0.35">
      <c r="C3" s="110" t="s">
        <v>36</v>
      </c>
      <c r="D3" s="111"/>
      <c r="E3" s="112"/>
      <c r="F3" s="110" t="s">
        <v>39</v>
      </c>
      <c r="G3" s="111"/>
      <c r="H3" s="112"/>
      <c r="I3" s="107" t="s">
        <v>37</v>
      </c>
      <c r="J3" s="107"/>
      <c r="K3" s="107"/>
      <c r="L3" s="107" t="s">
        <v>38</v>
      </c>
      <c r="M3" s="107"/>
      <c r="N3" s="107"/>
      <c r="O3" s="103" t="s">
        <v>83</v>
      </c>
      <c r="P3" s="103"/>
      <c r="Q3" s="104"/>
      <c r="R3" s="114"/>
      <c r="S3" s="114"/>
      <c r="T3" s="114"/>
      <c r="V3" s="113"/>
      <c r="W3" s="113"/>
      <c r="X3" s="113"/>
    </row>
    <row r="4" spans="1:24" x14ac:dyDescent="0.35">
      <c r="A4" s="100" t="s">
        <v>0</v>
      </c>
      <c r="B4" s="102" t="s">
        <v>1</v>
      </c>
      <c r="C4" s="100" t="s">
        <v>12</v>
      </c>
      <c r="D4" s="100" t="s">
        <v>13</v>
      </c>
      <c r="E4" s="100" t="s">
        <v>14</v>
      </c>
      <c r="F4" s="100" t="s">
        <v>12</v>
      </c>
      <c r="G4" s="100" t="s">
        <v>13</v>
      </c>
      <c r="H4" s="100" t="s">
        <v>14</v>
      </c>
      <c r="I4" s="100" t="s">
        <v>12</v>
      </c>
      <c r="J4" s="100" t="s">
        <v>13</v>
      </c>
      <c r="K4" s="100" t="s">
        <v>14</v>
      </c>
      <c r="L4" s="108" t="s">
        <v>12</v>
      </c>
      <c r="M4" s="105" t="s">
        <v>13</v>
      </c>
      <c r="N4" s="105" t="s">
        <v>14</v>
      </c>
      <c r="O4" s="105" t="s">
        <v>12</v>
      </c>
      <c r="P4" s="105" t="s">
        <v>13</v>
      </c>
      <c r="Q4" s="106" t="s">
        <v>14</v>
      </c>
      <c r="R4" s="105" t="s">
        <v>12</v>
      </c>
      <c r="S4" s="105" t="s">
        <v>13</v>
      </c>
      <c r="T4" s="105" t="s">
        <v>14</v>
      </c>
      <c r="V4" s="105" t="s">
        <v>12</v>
      </c>
      <c r="W4" s="105" t="s">
        <v>13</v>
      </c>
      <c r="X4" s="105" t="s">
        <v>14</v>
      </c>
    </row>
    <row r="5" spans="1:24" x14ac:dyDescent="0.35">
      <c r="A5" s="101"/>
      <c r="B5" s="102"/>
      <c r="C5" s="101"/>
      <c r="D5" s="101"/>
      <c r="E5" s="101"/>
      <c r="F5" s="101"/>
      <c r="G5" s="101"/>
      <c r="H5" s="101"/>
      <c r="I5" s="101"/>
      <c r="J5" s="101"/>
      <c r="K5" s="101"/>
      <c r="L5" s="109"/>
      <c r="M5" s="105"/>
      <c r="N5" s="105"/>
      <c r="O5" s="105"/>
      <c r="P5" s="105"/>
      <c r="Q5" s="106"/>
      <c r="R5" s="105"/>
      <c r="S5" s="105"/>
      <c r="T5" s="105"/>
      <c r="V5" s="105"/>
      <c r="W5" s="105"/>
      <c r="X5" s="105"/>
    </row>
    <row r="6" spans="1:24" ht="15" x14ac:dyDescent="0.35">
      <c r="A6" s="12">
        <f>'FA, NMs, PSEs'!A3</f>
        <v>1</v>
      </c>
      <c r="B6" s="17" t="str">
        <f>Recordables!B3</f>
        <v>Access / Egress</v>
      </c>
      <c r="C6" s="11">
        <f>Calculation!D14</f>
        <v>0</v>
      </c>
      <c r="D6" s="11">
        <f>Calculation!E14</f>
        <v>0</v>
      </c>
      <c r="E6" s="8">
        <f t="shared" ref="E6:E14" si="0">MAX(0, C6+D6-1)</f>
        <v>0</v>
      </c>
      <c r="F6" s="11">
        <f>Calculation!D15</f>
        <v>0</v>
      </c>
      <c r="G6" s="11">
        <f>Calculation!E15</f>
        <v>0</v>
      </c>
      <c r="H6" s="8">
        <f t="shared" ref="H6:H14" si="1">MAX(0, F6+G6-1)</f>
        <v>0</v>
      </c>
      <c r="I6" s="11">
        <f>Calculation!D16</f>
        <v>0</v>
      </c>
      <c r="J6" s="11">
        <f>Calculation!E16</f>
        <v>0</v>
      </c>
      <c r="K6" s="8">
        <f t="shared" ref="K6:K14" si="2">MAX(0, I6+J6-1)</f>
        <v>0</v>
      </c>
      <c r="L6" s="11">
        <f>Calculation!D17</f>
        <v>4</v>
      </c>
      <c r="M6" s="11">
        <f>Calculation!E17</f>
        <v>4</v>
      </c>
      <c r="N6" s="8">
        <f t="shared" ref="N6:N14" si="3">MAX(0, L6+M6-1)</f>
        <v>7</v>
      </c>
      <c r="O6" s="11">
        <f>Calculation!D18</f>
        <v>2</v>
      </c>
      <c r="P6" s="11">
        <f>Calculation!E18</f>
        <v>1</v>
      </c>
      <c r="Q6" s="8">
        <f t="shared" ref="Q6:Q14" si="4">MAX(0, O6+P6-1)</f>
        <v>2</v>
      </c>
      <c r="R6" s="20" cm="1">
        <f t="array" ref="R6">ROUND(AVERAGE(LARGE((I6,L6,O6),{1,2})),0)</f>
        <v>3</v>
      </c>
      <c r="S6" s="20" cm="1">
        <f t="array" ref="S6">ROUND(AVERAGE(LARGE((J6,M6,P6),{1,2})),0)</f>
        <v>3</v>
      </c>
      <c r="T6" s="8">
        <f t="shared" ref="T6:T14" si="5">MAX(0, R6+S6-1)</f>
        <v>5</v>
      </c>
      <c r="V6" s="5">
        <f>Calculation!D21</f>
        <v>0</v>
      </c>
      <c r="W6" s="5">
        <f>Calculation!E21</f>
        <v>0</v>
      </c>
      <c r="X6" s="8">
        <f t="shared" ref="X6:X14" si="6">MAX(0, V6+W6-1)</f>
        <v>0</v>
      </c>
    </row>
    <row r="7" spans="1:24" ht="15" x14ac:dyDescent="0.35">
      <c r="A7" s="12">
        <f>'FA, NMs, PSEs'!A4</f>
        <v>2</v>
      </c>
      <c r="B7" s="17" t="str">
        <f>Recordables!B4</f>
        <v>Animals/Insects</v>
      </c>
      <c r="C7" s="11">
        <f>Calculation!L14</f>
        <v>0</v>
      </c>
      <c r="D7" s="11">
        <f>Calculation!M14</f>
        <v>0</v>
      </c>
      <c r="E7" s="8">
        <f t="shared" si="0"/>
        <v>0</v>
      </c>
      <c r="F7" s="11">
        <f>Calculation!L15</f>
        <v>0</v>
      </c>
      <c r="G7" s="11">
        <f>Calculation!M15</f>
        <v>0</v>
      </c>
      <c r="H7" s="8">
        <f t="shared" si="1"/>
        <v>0</v>
      </c>
      <c r="I7" s="11">
        <f>Calculation!L16</f>
        <v>0</v>
      </c>
      <c r="J7" s="11">
        <f>Calculation!M16</f>
        <v>0</v>
      </c>
      <c r="K7" s="8">
        <f t="shared" si="2"/>
        <v>0</v>
      </c>
      <c r="L7" s="11">
        <f>Calculation!L17</f>
        <v>4</v>
      </c>
      <c r="M7" s="11">
        <f>Calculation!M17</f>
        <v>4</v>
      </c>
      <c r="N7" s="8">
        <f t="shared" si="3"/>
        <v>7</v>
      </c>
      <c r="O7" s="11">
        <f>Calculation!L18</f>
        <v>1</v>
      </c>
      <c r="P7" s="11">
        <f>Calculation!M18</f>
        <v>1</v>
      </c>
      <c r="Q7" s="8">
        <f t="shared" si="4"/>
        <v>1</v>
      </c>
      <c r="R7" s="20" cm="1">
        <f t="array" ref="R7">ROUND(AVERAGE(LARGE((I7,L7,O7),{1,2})),0)</f>
        <v>3</v>
      </c>
      <c r="S7" s="20" cm="1">
        <f t="array" ref="S7">ROUND(AVERAGE(LARGE((J7,M7,P7),{1,2})),0)</f>
        <v>3</v>
      </c>
      <c r="T7" s="8">
        <f t="shared" si="5"/>
        <v>5</v>
      </c>
      <c r="V7" s="5">
        <f>Calculation!L21</f>
        <v>0</v>
      </c>
      <c r="W7" s="5">
        <f>Calculation!M21</f>
        <v>0</v>
      </c>
      <c r="X7" s="8">
        <f t="shared" si="6"/>
        <v>0</v>
      </c>
    </row>
    <row r="8" spans="1:24" ht="15" x14ac:dyDescent="0.35">
      <c r="A8" s="12">
        <f>'FA, NMs, PSEs'!A5</f>
        <v>3</v>
      </c>
      <c r="B8" s="17" t="str">
        <f>Recordables!B5</f>
        <v>Accommodation/Lodging</v>
      </c>
      <c r="C8" s="11">
        <f>Calculation!T14</f>
        <v>0</v>
      </c>
      <c r="D8" s="11">
        <f>Calculation!U14</f>
        <v>0</v>
      </c>
      <c r="E8" s="8">
        <f t="shared" si="0"/>
        <v>0</v>
      </c>
      <c r="F8" s="11">
        <f>Calculation!T15</f>
        <v>0</v>
      </c>
      <c r="G8" s="11">
        <f>Calculation!U15</f>
        <v>0</v>
      </c>
      <c r="H8" s="8">
        <f t="shared" si="1"/>
        <v>0</v>
      </c>
      <c r="I8" s="11">
        <f>Calculation!T16</f>
        <v>0</v>
      </c>
      <c r="J8" s="11">
        <f>Calculation!U16</f>
        <v>0</v>
      </c>
      <c r="K8" s="8">
        <f t="shared" si="2"/>
        <v>0</v>
      </c>
      <c r="L8" s="11">
        <f>Calculation!T17</f>
        <v>4</v>
      </c>
      <c r="M8" s="11">
        <f>Calculation!U17</f>
        <v>4</v>
      </c>
      <c r="N8" s="8">
        <f t="shared" si="3"/>
        <v>7</v>
      </c>
      <c r="O8" s="11">
        <f>Calculation!T18</f>
        <v>1</v>
      </c>
      <c r="P8" s="11">
        <f>Calculation!U18</f>
        <v>1</v>
      </c>
      <c r="Q8" s="8">
        <f t="shared" si="4"/>
        <v>1</v>
      </c>
      <c r="R8" s="20" cm="1">
        <f t="array" ref="R8">ROUND(AVERAGE(LARGE((I8,L8,O8),{1,2})),0)</f>
        <v>3</v>
      </c>
      <c r="S8" s="20" cm="1">
        <f t="array" ref="S8">ROUND(AVERAGE(LARGE((J8,M8,P8),{1,2})),0)</f>
        <v>3</v>
      </c>
      <c r="T8" s="8">
        <f t="shared" si="5"/>
        <v>5</v>
      </c>
      <c r="V8" s="5">
        <f>Calculation!T21</f>
        <v>0</v>
      </c>
      <c r="W8" s="5">
        <f>Calculation!U21</f>
        <v>0</v>
      </c>
      <c r="X8" s="8">
        <f t="shared" si="6"/>
        <v>0</v>
      </c>
    </row>
    <row r="9" spans="1:24" ht="29" x14ac:dyDescent="0.35">
      <c r="A9" s="12">
        <f>'FA, NMs, PSEs'!A6</f>
        <v>4</v>
      </c>
      <c r="B9" s="17" t="str">
        <f>Recordables!B6</f>
        <v>Aquatic Works / Working over, on, in or near water</v>
      </c>
      <c r="C9" s="11">
        <f>Calculation!D45</f>
        <v>0</v>
      </c>
      <c r="D9" s="11">
        <f>Calculation!E45</f>
        <v>0</v>
      </c>
      <c r="E9" s="8">
        <f t="shared" si="0"/>
        <v>0</v>
      </c>
      <c r="F9" s="11">
        <f>Calculation!D46</f>
        <v>0</v>
      </c>
      <c r="G9" s="11">
        <f>Calculation!E46</f>
        <v>0</v>
      </c>
      <c r="H9" s="8">
        <f t="shared" si="1"/>
        <v>0</v>
      </c>
      <c r="I9" s="11">
        <f>Calculation!D47</f>
        <v>0</v>
      </c>
      <c r="J9" s="11">
        <f>Calculation!E47</f>
        <v>0</v>
      </c>
      <c r="K9" s="8">
        <f t="shared" si="2"/>
        <v>0</v>
      </c>
      <c r="L9" s="11">
        <f>Calculation!D48</f>
        <v>4</v>
      </c>
      <c r="M9" s="11">
        <f>Calculation!E48</f>
        <v>4</v>
      </c>
      <c r="N9" s="8">
        <f t="shared" si="3"/>
        <v>7</v>
      </c>
      <c r="O9" s="11">
        <f>Calculation!D49</f>
        <v>1</v>
      </c>
      <c r="P9" s="11">
        <f>Calculation!E49</f>
        <v>1</v>
      </c>
      <c r="Q9" s="8">
        <f t="shared" si="4"/>
        <v>1</v>
      </c>
      <c r="R9" s="20" cm="1">
        <f t="array" ref="R9">ROUND(AVERAGE(LARGE((I9,L9,O9),{1,2})),0)</f>
        <v>3</v>
      </c>
      <c r="S9" s="20" cm="1">
        <f t="array" ref="S9">ROUND(AVERAGE(LARGE((J9,M9,P9),{1,2})),0)</f>
        <v>3</v>
      </c>
      <c r="T9" s="8">
        <f t="shared" si="5"/>
        <v>5</v>
      </c>
      <c r="V9" s="5">
        <f>Calculation!D52</f>
        <v>0</v>
      </c>
      <c r="W9" s="5">
        <f>Calculation!E52</f>
        <v>0</v>
      </c>
      <c r="X9" s="8">
        <f t="shared" si="6"/>
        <v>0</v>
      </c>
    </row>
    <row r="10" spans="1:24" ht="15" hidden="1" x14ac:dyDescent="0.35">
      <c r="A10" s="12">
        <f>'FA, NMs, PSEs'!A7</f>
        <v>5</v>
      </c>
      <c r="B10" s="17" t="str">
        <f>Recordables!B7</f>
        <v>Confined Space - LSR</v>
      </c>
      <c r="C10" s="11">
        <f>Calculation!L45</f>
        <v>0</v>
      </c>
      <c r="D10" s="11">
        <f>Calculation!M45</f>
        <v>0</v>
      </c>
      <c r="E10" s="8">
        <f t="shared" si="0"/>
        <v>0</v>
      </c>
      <c r="F10" s="11">
        <f>Calculation!L46</f>
        <v>0</v>
      </c>
      <c r="G10" s="11">
        <f>Calculation!M46</f>
        <v>0</v>
      </c>
      <c r="H10" s="8">
        <f t="shared" si="1"/>
        <v>0</v>
      </c>
      <c r="I10" s="11">
        <f>Calculation!L47</f>
        <v>0</v>
      </c>
      <c r="J10" s="11">
        <f>Calculation!M47</f>
        <v>0</v>
      </c>
      <c r="K10" s="8">
        <f t="shared" si="2"/>
        <v>0</v>
      </c>
      <c r="L10" s="11">
        <f>Calculation!L48</f>
        <v>4</v>
      </c>
      <c r="M10" s="11">
        <f>Calculation!M48</f>
        <v>4</v>
      </c>
      <c r="N10" s="8">
        <f t="shared" si="3"/>
        <v>7</v>
      </c>
      <c r="O10" s="11">
        <f>Calculation!L49</f>
        <v>0</v>
      </c>
      <c r="P10" s="11">
        <f>Calculation!M49</f>
        <v>0</v>
      </c>
      <c r="Q10" s="8">
        <f t="shared" si="4"/>
        <v>0</v>
      </c>
      <c r="R10" s="20" cm="1">
        <f t="array" ref="R10">ROUND(AVERAGE(LARGE((I10,L10,O10),{1,2})),0)</f>
        <v>2</v>
      </c>
      <c r="S10" s="20" cm="1">
        <f t="array" ref="S10">ROUND(AVERAGE(LARGE((J10,M10,P10),{1,2})),0)</f>
        <v>2</v>
      </c>
      <c r="T10" s="8">
        <f t="shared" si="5"/>
        <v>3</v>
      </c>
      <c r="V10" s="5">
        <f>Calculation!L52</f>
        <v>0</v>
      </c>
      <c r="W10" s="5">
        <f>Calculation!M52</f>
        <v>0</v>
      </c>
      <c r="X10" s="8">
        <f t="shared" si="6"/>
        <v>0</v>
      </c>
    </row>
    <row r="11" spans="1:24" ht="15" hidden="1" x14ac:dyDescent="0.35">
      <c r="A11" s="12">
        <f>'FA, NMs, PSEs'!A8</f>
        <v>6</v>
      </c>
      <c r="B11" s="17" t="str">
        <f>Recordables!B8</f>
        <v>Congested Work Area</v>
      </c>
      <c r="C11" s="11">
        <f>Calculation!T45</f>
        <v>0</v>
      </c>
      <c r="D11" s="11">
        <f>Calculation!U45</f>
        <v>0</v>
      </c>
      <c r="E11" s="8">
        <f t="shared" si="0"/>
        <v>0</v>
      </c>
      <c r="F11" s="11">
        <f>Calculation!T46</f>
        <v>0</v>
      </c>
      <c r="G11" s="11">
        <f>Calculation!U46</f>
        <v>0</v>
      </c>
      <c r="H11" s="8">
        <f t="shared" si="1"/>
        <v>0</v>
      </c>
      <c r="I11" s="11">
        <f>Calculation!T47</f>
        <v>0</v>
      </c>
      <c r="J11" s="11">
        <f>Calculation!U47</f>
        <v>0</v>
      </c>
      <c r="K11" s="8">
        <f t="shared" si="2"/>
        <v>0</v>
      </c>
      <c r="L11" s="11">
        <f>Calculation!T48</f>
        <v>4</v>
      </c>
      <c r="M11" s="11">
        <f>Calculation!U48</f>
        <v>4</v>
      </c>
      <c r="N11" s="8">
        <f t="shared" si="3"/>
        <v>7</v>
      </c>
      <c r="O11" s="11">
        <f>Calculation!T49</f>
        <v>0</v>
      </c>
      <c r="P11" s="11">
        <f>Calculation!U49</f>
        <v>0</v>
      </c>
      <c r="Q11" s="8">
        <f t="shared" si="4"/>
        <v>0</v>
      </c>
      <c r="R11" s="20" cm="1">
        <f t="array" ref="R11">ROUND(AVERAGE(LARGE((I11,L11,O11),{1,2})),0)</f>
        <v>2</v>
      </c>
      <c r="S11" s="20" cm="1">
        <f t="array" ref="S11">ROUND(AVERAGE(LARGE((J11,M11,P11),{1,2})),0)</f>
        <v>2</v>
      </c>
      <c r="T11" s="8">
        <f t="shared" si="5"/>
        <v>3</v>
      </c>
      <c r="V11" s="5">
        <f>Calculation!T52</f>
        <v>0</v>
      </c>
      <c r="W11" s="5">
        <f>Calculation!U52</f>
        <v>0</v>
      </c>
      <c r="X11" s="8">
        <f t="shared" si="6"/>
        <v>0</v>
      </c>
    </row>
    <row r="12" spans="1:24" ht="15" hidden="1" x14ac:dyDescent="0.35">
      <c r="A12" s="12">
        <f>'FA, NMs, PSEs'!A9</f>
        <v>7</v>
      </c>
      <c r="B12" s="17" t="str">
        <f>Recordables!B9</f>
        <v>COVID/Infectious Disease</v>
      </c>
      <c r="C12" s="11">
        <f>Calculation!D76</f>
        <v>0</v>
      </c>
      <c r="D12" s="11">
        <f>Calculation!E76</f>
        <v>0</v>
      </c>
      <c r="E12" s="8">
        <f t="shared" si="0"/>
        <v>0</v>
      </c>
      <c r="F12" s="11">
        <f>Calculation!D77</f>
        <v>0</v>
      </c>
      <c r="G12" s="11">
        <f>Calculation!E77</f>
        <v>0</v>
      </c>
      <c r="H12" s="8">
        <f t="shared" si="1"/>
        <v>0</v>
      </c>
      <c r="I12" s="11">
        <f>Calculation!D78</f>
        <v>0</v>
      </c>
      <c r="J12" s="11">
        <f>Calculation!E78</f>
        <v>0</v>
      </c>
      <c r="K12" s="8">
        <f t="shared" si="2"/>
        <v>0</v>
      </c>
      <c r="L12" s="11">
        <f>Calculation!D79</f>
        <v>0</v>
      </c>
      <c r="M12" s="11">
        <f>Calculation!E79</f>
        <v>0</v>
      </c>
      <c r="N12" s="8">
        <f t="shared" si="3"/>
        <v>0</v>
      </c>
      <c r="O12" s="11">
        <f>Calculation!D80</f>
        <v>0</v>
      </c>
      <c r="P12" s="11">
        <f>Calculation!E80</f>
        <v>0</v>
      </c>
      <c r="Q12" s="8">
        <f t="shared" si="4"/>
        <v>0</v>
      </c>
      <c r="R12" s="20" cm="1">
        <f t="array" ref="R12">ROUND(AVERAGE(LARGE((I12,L12,O12),{1,2})),0)</f>
        <v>0</v>
      </c>
      <c r="S12" s="20" cm="1">
        <f t="array" ref="S12">ROUND(AVERAGE(LARGE((J12,M12,P12),{1,2})),0)</f>
        <v>0</v>
      </c>
      <c r="T12" s="8">
        <f t="shared" si="5"/>
        <v>0</v>
      </c>
      <c r="V12" s="5">
        <f>Calculation!D83</f>
        <v>0</v>
      </c>
      <c r="W12" s="5">
        <f>Calculation!E83</f>
        <v>0</v>
      </c>
      <c r="X12" s="8">
        <f t="shared" si="6"/>
        <v>0</v>
      </c>
    </row>
    <row r="13" spans="1:24" ht="18.5" customHeight="1" x14ac:dyDescent="0.35">
      <c r="A13" s="12">
        <f>'FA, NMs, PSEs'!A10</f>
        <v>8</v>
      </c>
      <c r="B13" s="89" t="str">
        <f>Recordables!B10</f>
        <v>Driving Safety - LSR</v>
      </c>
      <c r="C13" s="11">
        <f>Calculation!L76</f>
        <v>0</v>
      </c>
      <c r="D13" s="11">
        <f>Calculation!M76</f>
        <v>0</v>
      </c>
      <c r="E13" s="8">
        <f t="shared" si="0"/>
        <v>0</v>
      </c>
      <c r="F13" s="11">
        <f>Calculation!L77</f>
        <v>0</v>
      </c>
      <c r="G13" s="11">
        <f>Calculation!M77</f>
        <v>0</v>
      </c>
      <c r="H13" s="8">
        <f t="shared" si="1"/>
        <v>0</v>
      </c>
      <c r="I13" s="11">
        <f>Calculation!L78</f>
        <v>0</v>
      </c>
      <c r="J13" s="11">
        <f>Calculation!M78</f>
        <v>0</v>
      </c>
      <c r="K13" s="8">
        <f t="shared" si="2"/>
        <v>0</v>
      </c>
      <c r="L13" s="11">
        <f>Calculation!L79</f>
        <v>4</v>
      </c>
      <c r="M13" s="11">
        <f>Calculation!M79</f>
        <v>4</v>
      </c>
      <c r="N13" s="8">
        <f t="shared" si="3"/>
        <v>7</v>
      </c>
      <c r="O13" s="11">
        <f>Calculation!L80</f>
        <v>2</v>
      </c>
      <c r="P13" s="11">
        <f>Calculation!M80</f>
        <v>1</v>
      </c>
      <c r="Q13" s="8">
        <f t="shared" si="4"/>
        <v>2</v>
      </c>
      <c r="R13" s="20" cm="1">
        <f t="array" ref="R13">ROUND(AVERAGE(LARGE((I13,L13,O13),{1,2})),0)</f>
        <v>3</v>
      </c>
      <c r="S13" s="20" cm="1">
        <f t="array" ref="S13">ROUND(AVERAGE(LARGE((J13,M13,P13),{1,2})),0)</f>
        <v>3</v>
      </c>
      <c r="T13" s="8">
        <f t="shared" si="5"/>
        <v>5</v>
      </c>
      <c r="V13" s="5">
        <f>Calculation!L83</f>
        <v>0</v>
      </c>
      <c r="W13" s="5">
        <f>Calculation!M83</f>
        <v>0</v>
      </c>
      <c r="X13" s="8">
        <f t="shared" si="6"/>
        <v>0</v>
      </c>
    </row>
    <row r="14" spans="1:24" ht="31" hidden="1" customHeight="1" x14ac:dyDescent="0.35">
      <c r="A14" s="12">
        <f>'FA, NMs, PSEs'!A11</f>
        <v>9</v>
      </c>
      <c r="B14" s="17" t="str">
        <f>Recordables!B11</f>
        <v>Emergency Preparedness &amp; Response</v>
      </c>
      <c r="C14" s="11">
        <f>Calculation!T76</f>
        <v>0</v>
      </c>
      <c r="D14" s="11">
        <f>Calculation!U76</f>
        <v>0</v>
      </c>
      <c r="E14" s="8">
        <f t="shared" si="0"/>
        <v>0</v>
      </c>
      <c r="F14" s="11">
        <f>Calculation!T77</f>
        <v>0</v>
      </c>
      <c r="G14" s="11">
        <f>Calculation!U77</f>
        <v>0</v>
      </c>
      <c r="H14" s="8">
        <f t="shared" si="1"/>
        <v>0</v>
      </c>
      <c r="I14" s="11">
        <f>Calculation!T78</f>
        <v>0</v>
      </c>
      <c r="J14" s="11">
        <f>Calculation!U78</f>
        <v>0</v>
      </c>
      <c r="K14" s="8">
        <f t="shared" si="2"/>
        <v>0</v>
      </c>
      <c r="L14" s="11">
        <f>Calculation!T79</f>
        <v>4</v>
      </c>
      <c r="M14" s="11">
        <f>Calculation!U79</f>
        <v>4</v>
      </c>
      <c r="N14" s="8">
        <f t="shared" si="3"/>
        <v>7</v>
      </c>
      <c r="O14" s="11">
        <f>Calculation!T80</f>
        <v>0</v>
      </c>
      <c r="P14" s="11">
        <f>Calculation!U80</f>
        <v>0</v>
      </c>
      <c r="Q14" s="8">
        <f t="shared" si="4"/>
        <v>0</v>
      </c>
      <c r="R14" s="20" cm="1">
        <f t="array" ref="R14">ROUND(AVERAGE(LARGE((I14,L14,O14),{1,2})),0)</f>
        <v>2</v>
      </c>
      <c r="S14" s="20" cm="1">
        <f t="array" ref="S14">ROUND(AVERAGE(LARGE((J14,M14,P14),{1,2})),0)</f>
        <v>2</v>
      </c>
      <c r="T14" s="8">
        <f t="shared" si="5"/>
        <v>3</v>
      </c>
      <c r="V14" s="5">
        <f>Calculation!T83</f>
        <v>0</v>
      </c>
      <c r="W14" s="5">
        <f>Calculation!U83</f>
        <v>0</v>
      </c>
      <c r="X14" s="8">
        <f t="shared" si="6"/>
        <v>0</v>
      </c>
    </row>
    <row r="15" spans="1:24" ht="15" hidden="1" x14ac:dyDescent="0.35">
      <c r="A15" s="12">
        <f>'FA, NMs, PSEs'!A12</f>
        <v>10</v>
      </c>
      <c r="B15" s="17" t="str">
        <f>Recordables!B12</f>
        <v>Energy Isolation - LSR</v>
      </c>
      <c r="C15" s="11">
        <f>Calculation!D107</f>
        <v>0</v>
      </c>
      <c r="D15" s="11">
        <f>Calculation!E107</f>
        <v>0</v>
      </c>
      <c r="E15" s="8">
        <f t="shared" ref="E15:E17" si="7">MAX(0, C15+D15-1)</f>
        <v>0</v>
      </c>
      <c r="F15" s="11">
        <f>Calculation!D108</f>
        <v>0</v>
      </c>
      <c r="G15" s="11">
        <f>Calculation!E108</f>
        <v>0</v>
      </c>
      <c r="H15" s="8">
        <f t="shared" ref="H15:H17" si="8">MAX(0, F15+G15-1)</f>
        <v>0</v>
      </c>
      <c r="I15" s="11">
        <f>Calculation!D109</f>
        <v>0</v>
      </c>
      <c r="J15" s="11">
        <f>Calculation!E109</f>
        <v>0</v>
      </c>
      <c r="K15" s="8">
        <f t="shared" ref="K15:K17" si="9">MAX(0, I15+J15-1)</f>
        <v>0</v>
      </c>
      <c r="L15" s="11">
        <f>Calculation!D110</f>
        <v>4</v>
      </c>
      <c r="M15" s="11">
        <f>Calculation!E110</f>
        <v>4</v>
      </c>
      <c r="N15" s="8">
        <f t="shared" ref="N15:N17" si="10">MAX(0, L15+M15-1)</f>
        <v>7</v>
      </c>
      <c r="O15" s="11">
        <f>Calculation!D111</f>
        <v>0</v>
      </c>
      <c r="P15" s="11">
        <f>Calculation!E111</f>
        <v>0</v>
      </c>
      <c r="Q15" s="8">
        <f t="shared" ref="Q15:Q17" si="11">MAX(0, O15+P15-1)</f>
        <v>0</v>
      </c>
      <c r="R15" s="20" cm="1">
        <f t="array" ref="R15">ROUND(AVERAGE(LARGE((I15,L15,O15),{1,2})),0)</f>
        <v>2</v>
      </c>
      <c r="S15" s="20" cm="1">
        <f t="array" ref="S15">ROUND(AVERAGE(LARGE((J15,M15,P15),{1,2})),0)</f>
        <v>2</v>
      </c>
      <c r="T15" s="8">
        <f t="shared" ref="T15:T17" si="12">MAX(0, R15+S15-1)</f>
        <v>3</v>
      </c>
      <c r="V15" s="5">
        <f>Calculation!D114</f>
        <v>0</v>
      </c>
      <c r="W15" s="5">
        <f>Calculation!E114</f>
        <v>0</v>
      </c>
      <c r="X15" s="8">
        <f t="shared" ref="X15:X17" si="13">MAX(0, V15+W15-1)</f>
        <v>0</v>
      </c>
    </row>
    <row r="16" spans="1:24" ht="15" hidden="1" x14ac:dyDescent="0.35">
      <c r="A16" s="12">
        <f>'FA, NMs, PSEs'!A13</f>
        <v>11</v>
      </c>
      <c r="B16" s="17" t="str">
        <f>Recordables!B13</f>
        <v>Environment</v>
      </c>
      <c r="C16" s="11">
        <f>Calculation!L107</f>
        <v>0</v>
      </c>
      <c r="D16" s="11">
        <f>Calculation!M107</f>
        <v>0</v>
      </c>
      <c r="E16" s="8">
        <f t="shared" si="7"/>
        <v>0</v>
      </c>
      <c r="F16" s="11">
        <f>Calculation!L108</f>
        <v>0</v>
      </c>
      <c r="G16" s="11">
        <f>Calculation!M108</f>
        <v>0</v>
      </c>
      <c r="H16" s="8">
        <f t="shared" si="8"/>
        <v>0</v>
      </c>
      <c r="I16" s="11">
        <f>Calculation!L109</f>
        <v>0</v>
      </c>
      <c r="J16" s="11">
        <f>Calculation!M109</f>
        <v>0</v>
      </c>
      <c r="K16" s="8">
        <f t="shared" si="9"/>
        <v>0</v>
      </c>
      <c r="L16" s="11">
        <f>Calculation!L110</f>
        <v>4</v>
      </c>
      <c r="M16" s="11">
        <f>Calculation!M110</f>
        <v>4</v>
      </c>
      <c r="N16" s="8">
        <f t="shared" si="10"/>
        <v>7</v>
      </c>
      <c r="O16" s="11">
        <f>Calculation!L111</f>
        <v>0</v>
      </c>
      <c r="P16" s="11">
        <f>Calculation!M111</f>
        <v>0</v>
      </c>
      <c r="Q16" s="8">
        <f t="shared" si="11"/>
        <v>0</v>
      </c>
      <c r="R16" s="20" cm="1">
        <f t="array" ref="R16">ROUND(AVERAGE(LARGE((I16,L16,O16),{1,2})),0)</f>
        <v>2</v>
      </c>
      <c r="S16" s="20" cm="1">
        <f t="array" ref="S16">ROUND(AVERAGE(LARGE((J16,M16,P16),{1,2})),0)</f>
        <v>2</v>
      </c>
      <c r="T16" s="8">
        <f t="shared" si="12"/>
        <v>3</v>
      </c>
      <c r="V16" s="5">
        <f>Calculation!L114</f>
        <v>0</v>
      </c>
      <c r="W16" s="5">
        <f>Calculation!M114</f>
        <v>0</v>
      </c>
      <c r="X16" s="8">
        <f t="shared" si="13"/>
        <v>0</v>
      </c>
    </row>
    <row r="17" spans="1:24" ht="17.5" customHeight="1" x14ac:dyDescent="0.35">
      <c r="A17" s="12">
        <f>'FA, NMs, PSEs'!A14</f>
        <v>12</v>
      </c>
      <c r="B17" s="17" t="str">
        <f>Recordables!B14</f>
        <v>Environment/Spill/Waste</v>
      </c>
      <c r="C17" s="11">
        <f>Calculation!T107</f>
        <v>0</v>
      </c>
      <c r="D17" s="11">
        <f>Calculation!U107</f>
        <v>0</v>
      </c>
      <c r="E17" s="8">
        <f t="shared" si="7"/>
        <v>0</v>
      </c>
      <c r="F17" s="11">
        <f>Calculation!T108</f>
        <v>0</v>
      </c>
      <c r="G17" s="11">
        <f>Calculation!U108</f>
        <v>0</v>
      </c>
      <c r="H17" s="8">
        <f t="shared" si="8"/>
        <v>0</v>
      </c>
      <c r="I17" s="11">
        <f>Calculation!T109</f>
        <v>0</v>
      </c>
      <c r="J17" s="11">
        <f>Calculation!U109</f>
        <v>0</v>
      </c>
      <c r="K17" s="8">
        <f t="shared" si="9"/>
        <v>0</v>
      </c>
      <c r="L17" s="11">
        <f>Calculation!T110</f>
        <v>4</v>
      </c>
      <c r="M17" s="11">
        <f>Calculation!U110</f>
        <v>4</v>
      </c>
      <c r="N17" s="8">
        <f t="shared" si="10"/>
        <v>7</v>
      </c>
      <c r="O17" s="11">
        <f>Calculation!T111</f>
        <v>2</v>
      </c>
      <c r="P17" s="11">
        <f>Calculation!U111</f>
        <v>1</v>
      </c>
      <c r="Q17" s="8">
        <f t="shared" si="11"/>
        <v>2</v>
      </c>
      <c r="R17" s="20" cm="1">
        <f t="array" ref="R17">ROUND(AVERAGE(LARGE((I17,L17,O17),{1,2})),0)</f>
        <v>3</v>
      </c>
      <c r="S17" s="20" cm="1">
        <f t="array" ref="S17">ROUND(AVERAGE(LARGE((J17,M17,P17),{1,2})),0)</f>
        <v>3</v>
      </c>
      <c r="T17" s="8">
        <f t="shared" si="12"/>
        <v>5</v>
      </c>
      <c r="V17" s="5">
        <f>Calculation!T114</f>
        <v>0</v>
      </c>
      <c r="W17" s="5">
        <f>Calculation!U114</f>
        <v>0</v>
      </c>
      <c r="X17" s="8">
        <f t="shared" si="13"/>
        <v>0</v>
      </c>
    </row>
    <row r="18" spans="1:24" ht="15" hidden="1" x14ac:dyDescent="0.35">
      <c r="A18" s="12">
        <f>'FA, NMs, PSEs'!A15</f>
        <v>13</v>
      </c>
      <c r="B18" s="17" t="str">
        <f>Recordables!B15</f>
        <v>Ergonomics</v>
      </c>
      <c r="C18" s="11">
        <f>Calculation!D138</f>
        <v>0</v>
      </c>
      <c r="D18" s="11">
        <f>Calculation!E138</f>
        <v>0</v>
      </c>
      <c r="E18" s="8">
        <f t="shared" ref="E18:E20" si="14">MAX(0, C18+D18-1)</f>
        <v>0</v>
      </c>
      <c r="F18" s="11">
        <f>Calculation!D139</f>
        <v>0</v>
      </c>
      <c r="G18" s="11">
        <f>Calculation!E139</f>
        <v>0</v>
      </c>
      <c r="H18" s="8">
        <f t="shared" ref="H18:H20" si="15">MAX(0, F18+G18-1)</f>
        <v>0</v>
      </c>
      <c r="I18" s="11">
        <f>Calculation!D140</f>
        <v>0</v>
      </c>
      <c r="J18" s="11">
        <f>Calculation!E140</f>
        <v>0</v>
      </c>
      <c r="K18" s="8">
        <f t="shared" ref="K18:K20" si="16">MAX(0, I18+J18-1)</f>
        <v>0</v>
      </c>
      <c r="L18" s="11">
        <f>Calculation!D141</f>
        <v>4</v>
      </c>
      <c r="M18" s="11">
        <f>Calculation!E141</f>
        <v>4</v>
      </c>
      <c r="N18" s="8">
        <f t="shared" ref="N18:N20" si="17">MAX(0, L18+M18-1)</f>
        <v>7</v>
      </c>
      <c r="O18" s="11">
        <f>Calculation!D142</f>
        <v>0</v>
      </c>
      <c r="P18" s="11">
        <f>Calculation!E142</f>
        <v>0</v>
      </c>
      <c r="Q18" s="8">
        <f t="shared" ref="Q18:Q20" si="18">MAX(0, O18+P18-1)</f>
        <v>0</v>
      </c>
      <c r="R18" s="20" cm="1">
        <f t="array" ref="R18">ROUND(AVERAGE(LARGE((I18,L18,O18),{1,2})),0)</f>
        <v>2</v>
      </c>
      <c r="S18" s="20" cm="1">
        <f t="array" ref="S18">ROUND(AVERAGE(LARGE((J18,M18,P18),{1,2})),0)</f>
        <v>2</v>
      </c>
      <c r="T18" s="8">
        <f t="shared" ref="T18:T20" si="19">MAX(0, R18+S18-1)</f>
        <v>3</v>
      </c>
      <c r="V18" s="5">
        <f>Calculation!D145</f>
        <v>0</v>
      </c>
      <c r="W18" s="5">
        <f>Calculation!E145</f>
        <v>0</v>
      </c>
      <c r="X18" s="8">
        <f t="shared" ref="X18:X20" si="20">MAX(0, V18+W18-1)</f>
        <v>0</v>
      </c>
    </row>
    <row r="19" spans="1:24" ht="15" hidden="1" x14ac:dyDescent="0.35">
      <c r="A19" s="12">
        <f>'FA, NMs, PSEs'!A16</f>
        <v>14</v>
      </c>
      <c r="B19" s="17" t="str">
        <f>Recordables!B16</f>
        <v>Excavation</v>
      </c>
      <c r="C19" s="11">
        <f>Calculation!L138</f>
        <v>0</v>
      </c>
      <c r="D19" s="11">
        <f>Calculation!M138</f>
        <v>0</v>
      </c>
      <c r="E19" s="8">
        <f t="shared" si="14"/>
        <v>0</v>
      </c>
      <c r="F19" s="11">
        <f>Calculation!L139</f>
        <v>0</v>
      </c>
      <c r="G19" s="11">
        <f>Calculation!M139</f>
        <v>0</v>
      </c>
      <c r="H19" s="8">
        <f t="shared" si="15"/>
        <v>0</v>
      </c>
      <c r="I19" s="11">
        <f>Calculation!L140</f>
        <v>0</v>
      </c>
      <c r="J19" s="11">
        <f>Calculation!M140</f>
        <v>0</v>
      </c>
      <c r="K19" s="8">
        <f t="shared" si="16"/>
        <v>0</v>
      </c>
      <c r="L19" s="11">
        <f>Calculation!L141</f>
        <v>0</v>
      </c>
      <c r="M19" s="11">
        <f>Calculation!M141</f>
        <v>0</v>
      </c>
      <c r="N19" s="8">
        <f t="shared" si="17"/>
        <v>0</v>
      </c>
      <c r="O19" s="11">
        <f>Calculation!L142</f>
        <v>0</v>
      </c>
      <c r="P19" s="11">
        <f>Calculation!M142</f>
        <v>0</v>
      </c>
      <c r="Q19" s="8">
        <f t="shared" si="18"/>
        <v>0</v>
      </c>
      <c r="R19" s="20" cm="1">
        <f t="array" ref="R19">ROUND(AVERAGE(LARGE((I19,L19,O19),{1,2})),0)</f>
        <v>0</v>
      </c>
      <c r="S19" s="20" cm="1">
        <f t="array" ref="S19">ROUND(AVERAGE(LARGE((J19,M19,P19),{1,2})),0)</f>
        <v>0</v>
      </c>
      <c r="T19" s="8">
        <f t="shared" si="19"/>
        <v>0</v>
      </c>
      <c r="V19" s="5">
        <f>Calculation!L145</f>
        <v>0</v>
      </c>
      <c r="W19" s="5">
        <f>Calculation!M145</f>
        <v>0</v>
      </c>
      <c r="X19" s="8">
        <f t="shared" si="20"/>
        <v>0</v>
      </c>
    </row>
    <row r="20" spans="1:24" ht="15" x14ac:dyDescent="0.35">
      <c r="A20" s="12">
        <f>'FA, NMs, PSEs'!A17</f>
        <v>15</v>
      </c>
      <c r="B20" s="17" t="str">
        <f>Recordables!B17</f>
        <v>Fatigue/Work Stress</v>
      </c>
      <c r="C20" s="11">
        <f>Calculation!T138</f>
        <v>0</v>
      </c>
      <c r="D20" s="11">
        <f>Calculation!U138</f>
        <v>0</v>
      </c>
      <c r="E20" s="8">
        <f t="shared" si="14"/>
        <v>0</v>
      </c>
      <c r="F20" s="11">
        <f>Calculation!T139</f>
        <v>0</v>
      </c>
      <c r="G20" s="11">
        <f>Calculation!U139</f>
        <v>0</v>
      </c>
      <c r="H20" s="8">
        <f t="shared" si="15"/>
        <v>0</v>
      </c>
      <c r="I20" s="11">
        <f>Calculation!T140</f>
        <v>0</v>
      </c>
      <c r="J20" s="11">
        <f>Calculation!U140</f>
        <v>0</v>
      </c>
      <c r="K20" s="8">
        <f t="shared" si="16"/>
        <v>0</v>
      </c>
      <c r="L20" s="11">
        <f>Calculation!T141</f>
        <v>4</v>
      </c>
      <c r="M20" s="11">
        <f>Calculation!U141</f>
        <v>4</v>
      </c>
      <c r="N20" s="8">
        <f t="shared" si="17"/>
        <v>7</v>
      </c>
      <c r="O20" s="11">
        <f>Calculation!T142</f>
        <v>1</v>
      </c>
      <c r="P20" s="11">
        <f>Calculation!U142</f>
        <v>1</v>
      </c>
      <c r="Q20" s="8">
        <f t="shared" si="18"/>
        <v>1</v>
      </c>
      <c r="R20" s="20" cm="1">
        <f t="array" ref="R20">ROUND(AVERAGE(LARGE((I20,L20,O20),{1,2})),0)</f>
        <v>3</v>
      </c>
      <c r="S20" s="20" cm="1">
        <f t="array" ref="S20">ROUND(AVERAGE(LARGE((J20,M20,P20),{1,2})),0)</f>
        <v>3</v>
      </c>
      <c r="T20" s="8">
        <f t="shared" si="19"/>
        <v>5</v>
      </c>
      <c r="V20" s="5">
        <f>Calculation!T145</f>
        <v>0</v>
      </c>
      <c r="W20" s="5">
        <f>Calculation!U145</f>
        <v>0</v>
      </c>
      <c r="X20" s="8">
        <f t="shared" si="20"/>
        <v>0</v>
      </c>
    </row>
    <row r="21" spans="1:24" ht="15" hidden="1" x14ac:dyDescent="0.35">
      <c r="A21" s="12">
        <f>'FA, NMs, PSEs'!A18</f>
        <v>16</v>
      </c>
      <c r="B21" s="17" t="str">
        <f>Recordables!B18</f>
        <v>Fire and Explosion - LSR</v>
      </c>
      <c r="C21" s="11">
        <f>Calculation!D169</f>
        <v>0</v>
      </c>
      <c r="D21" s="11">
        <f>Calculation!E169</f>
        <v>0</v>
      </c>
      <c r="E21" s="8">
        <f t="shared" ref="E21:E23" si="21">MAX(0, C21+D21-1)</f>
        <v>0</v>
      </c>
      <c r="F21" s="11">
        <f>Calculation!D170</f>
        <v>0</v>
      </c>
      <c r="G21" s="11">
        <f>Calculation!E170</f>
        <v>0</v>
      </c>
      <c r="H21" s="8">
        <f t="shared" ref="H21:H23" si="22">MAX(0, F21+G21-1)</f>
        <v>0</v>
      </c>
      <c r="I21" s="11">
        <f>Calculation!D171</f>
        <v>0</v>
      </c>
      <c r="J21" s="11">
        <f>Calculation!E171</f>
        <v>0</v>
      </c>
      <c r="K21" s="8">
        <f t="shared" ref="K21:K23" si="23">MAX(0, I21+J21-1)</f>
        <v>0</v>
      </c>
      <c r="L21" s="11">
        <f>Calculation!D172</f>
        <v>4</v>
      </c>
      <c r="M21" s="11">
        <f>Calculation!E172</f>
        <v>4</v>
      </c>
      <c r="N21" s="8">
        <f t="shared" ref="N21:N23" si="24">MAX(0, L21+M21-1)</f>
        <v>7</v>
      </c>
      <c r="O21" s="11">
        <f>Calculation!D173</f>
        <v>0</v>
      </c>
      <c r="P21" s="11">
        <f>Calculation!E173</f>
        <v>0</v>
      </c>
      <c r="Q21" s="8">
        <f t="shared" ref="Q21:Q23" si="25">MAX(0, O21+P21-1)</f>
        <v>0</v>
      </c>
      <c r="R21" s="20" cm="1">
        <f t="array" ref="R21">ROUND(AVERAGE(LARGE((I21,L21,O21),{1,2})),0)</f>
        <v>2</v>
      </c>
      <c r="S21" s="20" cm="1">
        <f t="array" ref="S21">ROUND(AVERAGE(LARGE((J21,M21,P21),{1,2})),0)</f>
        <v>2</v>
      </c>
      <c r="T21" s="8">
        <f t="shared" ref="T21:T23" si="26">MAX(0, R21+S21-1)</f>
        <v>3</v>
      </c>
      <c r="V21" s="5">
        <f>Calculation!D176</f>
        <v>0</v>
      </c>
      <c r="W21" s="5">
        <f>Calculation!E176</f>
        <v>0</v>
      </c>
      <c r="X21" s="8">
        <f t="shared" ref="X21:X23" si="27">MAX(0, V21+W21-1)</f>
        <v>0</v>
      </c>
    </row>
    <row r="22" spans="1:24" ht="15" x14ac:dyDescent="0.35">
      <c r="A22" s="12">
        <f>'FA, NMs, PSEs'!A19</f>
        <v>17</v>
      </c>
      <c r="B22" s="17" t="str">
        <f>Recordables!B19</f>
        <v>Hazardous Substances</v>
      </c>
      <c r="C22" s="11">
        <f>Calculation!L169</f>
        <v>0</v>
      </c>
      <c r="D22" s="11">
        <f>Calculation!M169</f>
        <v>0</v>
      </c>
      <c r="E22" s="8">
        <f t="shared" si="21"/>
        <v>0</v>
      </c>
      <c r="F22" s="11">
        <f>Calculation!L170</f>
        <v>0</v>
      </c>
      <c r="G22" s="11">
        <f>Calculation!M170</f>
        <v>0</v>
      </c>
      <c r="H22" s="8">
        <f t="shared" si="22"/>
        <v>0</v>
      </c>
      <c r="I22" s="11">
        <f>Calculation!L171</f>
        <v>0</v>
      </c>
      <c r="J22" s="11">
        <f>Calculation!M171</f>
        <v>0</v>
      </c>
      <c r="K22" s="8">
        <f t="shared" si="23"/>
        <v>0</v>
      </c>
      <c r="L22" s="11">
        <f>Calculation!L172</f>
        <v>4</v>
      </c>
      <c r="M22" s="11">
        <f>Calculation!M172</f>
        <v>4</v>
      </c>
      <c r="N22" s="8">
        <f t="shared" si="24"/>
        <v>7</v>
      </c>
      <c r="O22" s="11">
        <f>Calculation!L173</f>
        <v>1</v>
      </c>
      <c r="P22" s="11">
        <f>Calculation!M173</f>
        <v>1</v>
      </c>
      <c r="Q22" s="8">
        <f t="shared" si="25"/>
        <v>1</v>
      </c>
      <c r="R22" s="20" cm="1">
        <f t="array" ref="R22">ROUND(AVERAGE(LARGE((I22,L22,O22),{1,2})),0)</f>
        <v>3</v>
      </c>
      <c r="S22" s="20" cm="1">
        <f t="array" ref="S22">ROUND(AVERAGE(LARGE((J22,M22,P22),{1,2})),0)</f>
        <v>3</v>
      </c>
      <c r="T22" s="8">
        <f t="shared" si="26"/>
        <v>5</v>
      </c>
      <c r="V22" s="5">
        <f>Calculation!L176</f>
        <v>0</v>
      </c>
      <c r="W22" s="5">
        <f>Calculation!M176</f>
        <v>0</v>
      </c>
      <c r="X22" s="8">
        <f t="shared" si="27"/>
        <v>0</v>
      </c>
    </row>
    <row r="23" spans="1:24" ht="15" x14ac:dyDescent="0.35">
      <c r="A23" s="12">
        <f>'FA, NMs, PSEs'!A20</f>
        <v>18</v>
      </c>
      <c r="B23" s="17" t="str">
        <f>Recordables!B20</f>
        <v>Housekeeping</v>
      </c>
      <c r="C23" s="11">
        <f>Calculation!T169</f>
        <v>0</v>
      </c>
      <c r="D23" s="11">
        <f>Calculation!U169</f>
        <v>0</v>
      </c>
      <c r="E23" s="8">
        <f t="shared" si="21"/>
        <v>0</v>
      </c>
      <c r="F23" s="11">
        <f>Calculation!T170</f>
        <v>0</v>
      </c>
      <c r="G23" s="11">
        <f>Calculation!U170</f>
        <v>0</v>
      </c>
      <c r="H23" s="8">
        <f t="shared" si="22"/>
        <v>0</v>
      </c>
      <c r="I23" s="11">
        <f>Calculation!T171</f>
        <v>0</v>
      </c>
      <c r="J23" s="11">
        <f>Calculation!U171</f>
        <v>0</v>
      </c>
      <c r="K23" s="8">
        <f t="shared" si="23"/>
        <v>0</v>
      </c>
      <c r="L23" s="11">
        <f>Calculation!T172</f>
        <v>4</v>
      </c>
      <c r="M23" s="11">
        <f>Calculation!U172</f>
        <v>4</v>
      </c>
      <c r="N23" s="8">
        <f t="shared" si="24"/>
        <v>7</v>
      </c>
      <c r="O23" s="11">
        <f>Calculation!T173</f>
        <v>2</v>
      </c>
      <c r="P23" s="11">
        <f>Calculation!U173</f>
        <v>1</v>
      </c>
      <c r="Q23" s="8">
        <f t="shared" si="25"/>
        <v>2</v>
      </c>
      <c r="R23" s="20" cm="1">
        <f t="array" ref="R23">ROUND(AVERAGE(LARGE((I23,L23,O23),{1,2})),0)</f>
        <v>3</v>
      </c>
      <c r="S23" s="20" cm="1">
        <f t="array" ref="S23">ROUND(AVERAGE(LARGE((J23,M23,P23),{1,2})),0)</f>
        <v>3</v>
      </c>
      <c r="T23" s="8">
        <f t="shared" si="26"/>
        <v>5</v>
      </c>
      <c r="V23" s="5">
        <f>Calculation!T176</f>
        <v>0</v>
      </c>
      <c r="W23" s="5">
        <f>Calculation!U176</f>
        <v>0</v>
      </c>
      <c r="X23" s="8">
        <f t="shared" si="27"/>
        <v>0</v>
      </c>
    </row>
    <row r="24" spans="1:24" ht="15" hidden="1" x14ac:dyDescent="0.35">
      <c r="A24" s="12">
        <f>'FA, NMs, PSEs'!A21</f>
        <v>19</v>
      </c>
      <c r="B24" s="17" t="str">
        <f>Recordables!B21</f>
        <v>Industrial Hygiene - Biological</v>
      </c>
      <c r="C24" s="11">
        <f>Calculation!D200</f>
        <v>0</v>
      </c>
      <c r="D24" s="11">
        <f>Calculation!E200</f>
        <v>0</v>
      </c>
      <c r="E24" s="8">
        <f t="shared" ref="E24:E26" si="28">MAX(0, C24+D24-1)</f>
        <v>0</v>
      </c>
      <c r="F24" s="11">
        <f>Calculation!D201</f>
        <v>0</v>
      </c>
      <c r="G24" s="11">
        <f>Calculation!E201</f>
        <v>0</v>
      </c>
      <c r="H24" s="8">
        <f t="shared" ref="H24:H26" si="29">MAX(0, F24+G24-1)</f>
        <v>0</v>
      </c>
      <c r="I24" s="11">
        <f>Calculation!D202</f>
        <v>0</v>
      </c>
      <c r="J24" s="11">
        <f>Calculation!E202</f>
        <v>0</v>
      </c>
      <c r="K24" s="8">
        <f t="shared" ref="K24:K26" si="30">MAX(0, I24+J24-1)</f>
        <v>0</v>
      </c>
      <c r="L24" s="11">
        <f>Calculation!D203</f>
        <v>4</v>
      </c>
      <c r="M24" s="11">
        <f>Calculation!E203</f>
        <v>4</v>
      </c>
      <c r="N24" s="8">
        <f t="shared" ref="N24:N26" si="31">MAX(0, L24+M24-1)</f>
        <v>7</v>
      </c>
      <c r="O24" s="11">
        <f>Calculation!D204</f>
        <v>0</v>
      </c>
      <c r="P24" s="11">
        <f>Calculation!E204</f>
        <v>0</v>
      </c>
      <c r="Q24" s="8">
        <f t="shared" ref="Q24:Q26" si="32">MAX(0, O24+P24-1)</f>
        <v>0</v>
      </c>
      <c r="R24" s="20" cm="1">
        <f t="array" ref="R24">ROUND(AVERAGE(LARGE((I24,L24,O24),{1,2})),0)</f>
        <v>2</v>
      </c>
      <c r="S24" s="20" cm="1">
        <f t="array" ref="S24">ROUND(AVERAGE(LARGE((J24,M24,P24),{1,2})),0)</f>
        <v>2</v>
      </c>
      <c r="T24" s="8">
        <f t="shared" ref="T24:T26" si="33">MAX(0, R24+S24-1)</f>
        <v>3</v>
      </c>
      <c r="V24" s="5">
        <f>Calculation!D207</f>
        <v>0</v>
      </c>
      <c r="W24" s="5">
        <f>Calculation!E207</f>
        <v>0</v>
      </c>
      <c r="X24" s="8">
        <f t="shared" ref="X24:X26" si="34">MAX(0, V24+W24-1)</f>
        <v>0</v>
      </c>
    </row>
    <row r="25" spans="1:24" ht="15" hidden="1" x14ac:dyDescent="0.35">
      <c r="A25" s="12">
        <f>'FA, NMs, PSEs'!A22</f>
        <v>20</v>
      </c>
      <c r="B25" s="17" t="str">
        <f>Recordables!B22</f>
        <v>Industrial Hygiene - Chemical</v>
      </c>
      <c r="C25" s="11">
        <f>Calculation!L200</f>
        <v>0</v>
      </c>
      <c r="D25" s="11">
        <f>Calculation!M200</f>
        <v>0</v>
      </c>
      <c r="E25" s="8">
        <f t="shared" si="28"/>
        <v>0</v>
      </c>
      <c r="F25" s="11">
        <f>Calculation!L201</f>
        <v>0</v>
      </c>
      <c r="G25" s="11">
        <f>Calculation!M201</f>
        <v>0</v>
      </c>
      <c r="H25" s="8">
        <f t="shared" si="29"/>
        <v>0</v>
      </c>
      <c r="I25" s="11">
        <f>Calculation!L202</f>
        <v>0</v>
      </c>
      <c r="J25" s="11">
        <f>Calculation!M202</f>
        <v>0</v>
      </c>
      <c r="K25" s="8">
        <f t="shared" si="30"/>
        <v>0</v>
      </c>
      <c r="L25" s="11">
        <f>Calculation!L203</f>
        <v>4</v>
      </c>
      <c r="M25" s="11">
        <f>Calculation!M203</f>
        <v>4</v>
      </c>
      <c r="N25" s="8">
        <f t="shared" si="31"/>
        <v>7</v>
      </c>
      <c r="O25" s="11">
        <f>Calculation!L204</f>
        <v>0</v>
      </c>
      <c r="P25" s="11">
        <f>Calculation!M204</f>
        <v>0</v>
      </c>
      <c r="Q25" s="8">
        <f t="shared" si="32"/>
        <v>0</v>
      </c>
      <c r="R25" s="20" cm="1">
        <f t="array" ref="R25">ROUND(AVERAGE(LARGE((I25,L25,O25),{1,2})),0)</f>
        <v>2</v>
      </c>
      <c r="S25" s="20" cm="1">
        <f t="array" ref="S25">ROUND(AVERAGE(LARGE((J25,M25,P25),{1,2})),0)</f>
        <v>2</v>
      </c>
      <c r="T25" s="8">
        <f t="shared" si="33"/>
        <v>3</v>
      </c>
      <c r="V25" s="5">
        <f>Calculation!L207</f>
        <v>0</v>
      </c>
      <c r="W25" s="5">
        <f>Calculation!M207</f>
        <v>0</v>
      </c>
      <c r="X25" s="8">
        <f t="shared" si="34"/>
        <v>0</v>
      </c>
    </row>
    <row r="26" spans="1:24" ht="29" hidden="1" customHeight="1" x14ac:dyDescent="0.35">
      <c r="A26" s="12">
        <f>'FA, NMs, PSEs'!A23</f>
        <v>21</v>
      </c>
      <c r="B26" s="17" t="str">
        <f>Recordables!B23</f>
        <v>Industrial Hygiene - Physical (Noise, Vibration, Lighting etc.)</v>
      </c>
      <c r="C26" s="11">
        <f>Calculation!T200</f>
        <v>0</v>
      </c>
      <c r="D26" s="11">
        <f>Calculation!U200</f>
        <v>0</v>
      </c>
      <c r="E26" s="8">
        <f t="shared" si="28"/>
        <v>0</v>
      </c>
      <c r="F26" s="11">
        <f>Calculation!T201</f>
        <v>0</v>
      </c>
      <c r="G26" s="11">
        <f>Calculation!U201</f>
        <v>0</v>
      </c>
      <c r="H26" s="8">
        <f t="shared" si="29"/>
        <v>0</v>
      </c>
      <c r="I26" s="11">
        <f>Calculation!T202</f>
        <v>0</v>
      </c>
      <c r="J26" s="11">
        <f>Calculation!U202</f>
        <v>0</v>
      </c>
      <c r="K26" s="8">
        <f t="shared" si="30"/>
        <v>0</v>
      </c>
      <c r="L26" s="11">
        <f>Calculation!T203</f>
        <v>4</v>
      </c>
      <c r="M26" s="11">
        <f>Calculation!U203</f>
        <v>4</v>
      </c>
      <c r="N26" s="8">
        <f t="shared" si="31"/>
        <v>7</v>
      </c>
      <c r="O26" s="11">
        <f>Calculation!T204</f>
        <v>0</v>
      </c>
      <c r="P26" s="11">
        <f>Calculation!U204</f>
        <v>0</v>
      </c>
      <c r="Q26" s="8">
        <f t="shared" si="32"/>
        <v>0</v>
      </c>
      <c r="R26" s="20" cm="1">
        <f t="array" ref="R26">ROUND(AVERAGE(LARGE((I26,L26,O26),{1,2})),0)</f>
        <v>2</v>
      </c>
      <c r="S26" s="20" cm="1">
        <f t="array" ref="S26">ROUND(AVERAGE(LARGE((J26,M26,P26),{1,2})),0)</f>
        <v>2</v>
      </c>
      <c r="T26" s="8">
        <f t="shared" si="33"/>
        <v>3</v>
      </c>
      <c r="V26" s="5">
        <f>Calculation!T207</f>
        <v>0</v>
      </c>
      <c r="W26" s="5">
        <f>Calculation!U207</f>
        <v>0</v>
      </c>
      <c r="X26" s="8">
        <f t="shared" si="34"/>
        <v>0</v>
      </c>
    </row>
    <row r="27" spans="1:24" ht="15" x14ac:dyDescent="0.35">
      <c r="A27" s="12">
        <f>'FA, NMs, PSEs'!A24</f>
        <v>22</v>
      </c>
      <c r="B27" s="17" t="str">
        <f>Recordables!B24</f>
        <v>Line of Fire - LSR</v>
      </c>
      <c r="C27" s="11">
        <f>Calculation!D231</f>
        <v>0</v>
      </c>
      <c r="D27" s="11">
        <f>Calculation!E231</f>
        <v>0</v>
      </c>
      <c r="E27" s="8">
        <f t="shared" ref="E27:E29" si="35">MAX(0, C27+D27-1)</f>
        <v>0</v>
      </c>
      <c r="F27" s="11">
        <f>Calculation!D232</f>
        <v>0</v>
      </c>
      <c r="G27" s="11">
        <f>Calculation!E232</f>
        <v>0</v>
      </c>
      <c r="H27" s="8">
        <f t="shared" ref="H27:H29" si="36">MAX(0, F27+G27-1)</f>
        <v>0</v>
      </c>
      <c r="I27" s="11">
        <f>Calculation!D233</f>
        <v>0</v>
      </c>
      <c r="J27" s="11">
        <f>Calculation!E233</f>
        <v>0</v>
      </c>
      <c r="K27" s="8">
        <f t="shared" ref="K27:K29" si="37">MAX(0, I27+J27-1)</f>
        <v>0</v>
      </c>
      <c r="L27" s="11">
        <f>Calculation!D234</f>
        <v>4</v>
      </c>
      <c r="M27" s="11">
        <f>Calculation!E234</f>
        <v>4</v>
      </c>
      <c r="N27" s="8">
        <f t="shared" ref="N27:N29" si="38">MAX(0, L27+M27-1)</f>
        <v>7</v>
      </c>
      <c r="O27" s="11">
        <f>Calculation!D235</f>
        <v>0</v>
      </c>
      <c r="P27" s="11">
        <f>Calculation!E235</f>
        <v>0</v>
      </c>
      <c r="Q27" s="8">
        <f t="shared" ref="Q27:Q29" si="39">MAX(0, O27+P27-1)</f>
        <v>0</v>
      </c>
      <c r="R27" s="20" cm="1">
        <f t="array" ref="R27">ROUND(AVERAGE(LARGE((I27,L27,O27),{1,2})),0)</f>
        <v>2</v>
      </c>
      <c r="S27" s="20" cm="1">
        <f t="array" ref="S27">ROUND(AVERAGE(LARGE((J27,M27,P27),{1,2})),0)</f>
        <v>2</v>
      </c>
      <c r="T27" s="8">
        <f t="shared" ref="T27:T29" si="40">MAX(0, R27+S27-1)</f>
        <v>3</v>
      </c>
      <c r="V27" s="5">
        <f>Calculation!D238</f>
        <v>2</v>
      </c>
      <c r="W27" s="5">
        <f>Calculation!E238</f>
        <v>3</v>
      </c>
      <c r="X27" s="8">
        <f t="shared" ref="X27:X29" si="41">MAX(0, V27+W27-1)</f>
        <v>4</v>
      </c>
    </row>
    <row r="28" spans="1:24" ht="15" hidden="1" x14ac:dyDescent="0.35">
      <c r="A28" s="12">
        <f>'FA, NMs, PSEs'!A25</f>
        <v>23</v>
      </c>
      <c r="B28" s="17" t="str">
        <f>Recordables!B25</f>
        <v>Live Electrical - LSR</v>
      </c>
      <c r="C28" s="11">
        <f>Calculation!L231</f>
        <v>0</v>
      </c>
      <c r="D28" s="11">
        <f>Calculation!M231</f>
        <v>0</v>
      </c>
      <c r="E28" s="8">
        <f t="shared" si="35"/>
        <v>0</v>
      </c>
      <c r="F28" s="11">
        <f>Calculation!L232</f>
        <v>0</v>
      </c>
      <c r="G28" s="11">
        <f>Calculation!M232</f>
        <v>0</v>
      </c>
      <c r="H28" s="8">
        <f t="shared" si="36"/>
        <v>0</v>
      </c>
      <c r="I28" s="11">
        <f>Calculation!L233</f>
        <v>0</v>
      </c>
      <c r="J28" s="11">
        <f>Calculation!M233</f>
        <v>0</v>
      </c>
      <c r="K28" s="8">
        <f t="shared" si="37"/>
        <v>0</v>
      </c>
      <c r="L28" s="11">
        <f>Calculation!L234</f>
        <v>4</v>
      </c>
      <c r="M28" s="11">
        <f>Calculation!M234</f>
        <v>4</v>
      </c>
      <c r="N28" s="8">
        <f t="shared" si="38"/>
        <v>7</v>
      </c>
      <c r="O28" s="11">
        <f>Calculation!L235</f>
        <v>0</v>
      </c>
      <c r="P28" s="11">
        <f>Calculation!M235</f>
        <v>0</v>
      </c>
      <c r="Q28" s="8">
        <f t="shared" si="39"/>
        <v>0</v>
      </c>
      <c r="R28" s="20" cm="1">
        <f t="array" ref="R28">ROUND(AVERAGE(LARGE((I28,L28,O28),{1,2})),0)</f>
        <v>2</v>
      </c>
      <c r="S28" s="20" cm="1">
        <f t="array" ref="S28">ROUND(AVERAGE(LARGE((J28,M28,P28),{1,2})),0)</f>
        <v>2</v>
      </c>
      <c r="T28" s="8">
        <f t="shared" si="40"/>
        <v>3</v>
      </c>
      <c r="V28" s="5">
        <f>Calculation!L238</f>
        <v>0</v>
      </c>
      <c r="W28" s="5">
        <f>Calculation!M238</f>
        <v>0</v>
      </c>
      <c r="X28" s="8">
        <f t="shared" si="41"/>
        <v>0</v>
      </c>
    </row>
    <row r="29" spans="1:24" ht="20.5" customHeight="1" x14ac:dyDescent="0.35">
      <c r="A29" s="12">
        <f>'FA, NMs, PSEs'!A26</f>
        <v>24</v>
      </c>
      <c r="B29" s="17" t="str">
        <f>Recordables!B26</f>
        <v>Machine / Equipment</v>
      </c>
      <c r="C29" s="11">
        <f>Calculation!T231</f>
        <v>0</v>
      </c>
      <c r="D29" s="11">
        <f>Calculation!U231</f>
        <v>0</v>
      </c>
      <c r="E29" s="8">
        <f t="shared" si="35"/>
        <v>0</v>
      </c>
      <c r="F29" s="11">
        <f>Calculation!T232</f>
        <v>0</v>
      </c>
      <c r="G29" s="11">
        <f>Calculation!U232</f>
        <v>0</v>
      </c>
      <c r="H29" s="8">
        <f t="shared" si="36"/>
        <v>0</v>
      </c>
      <c r="I29" s="11">
        <f>Calculation!T233</f>
        <v>0</v>
      </c>
      <c r="J29" s="11">
        <f>Calculation!U233</f>
        <v>0</v>
      </c>
      <c r="K29" s="8">
        <f t="shared" si="37"/>
        <v>0</v>
      </c>
      <c r="L29" s="11">
        <f>Calculation!T234</f>
        <v>4</v>
      </c>
      <c r="M29" s="11">
        <f>Calculation!U234</f>
        <v>4</v>
      </c>
      <c r="N29" s="8">
        <f t="shared" si="38"/>
        <v>7</v>
      </c>
      <c r="O29" s="11">
        <f>Calculation!T235</f>
        <v>2</v>
      </c>
      <c r="P29" s="11">
        <f>Calculation!U235</f>
        <v>1</v>
      </c>
      <c r="Q29" s="8">
        <f t="shared" si="39"/>
        <v>2</v>
      </c>
      <c r="R29" s="20" cm="1">
        <f t="array" ref="R29">ROUND(AVERAGE(LARGE((I29,L29,O29),{1,2})),0)</f>
        <v>3</v>
      </c>
      <c r="S29" s="20" cm="1">
        <f t="array" ref="S29">ROUND(AVERAGE(LARGE((J29,M29,P29),{1,2})),0)</f>
        <v>3</v>
      </c>
      <c r="T29" s="8">
        <f t="shared" si="40"/>
        <v>5</v>
      </c>
      <c r="V29" s="5">
        <f>Calculation!T238</f>
        <v>0</v>
      </c>
      <c r="W29" s="5">
        <f>Calculation!U238</f>
        <v>0</v>
      </c>
      <c r="X29" s="8">
        <f t="shared" si="41"/>
        <v>0</v>
      </c>
    </row>
    <row r="30" spans="1:24" ht="15" hidden="1" x14ac:dyDescent="0.35">
      <c r="A30" s="12">
        <f>'FA, NMs, PSEs'!A27</f>
        <v>25</v>
      </c>
      <c r="B30" s="17" t="str">
        <f>Recordables!B27</f>
        <v>Manual Handling</v>
      </c>
      <c r="C30" s="11">
        <f>Calculation!D262</f>
        <v>0</v>
      </c>
      <c r="D30" s="11">
        <f>Calculation!E262</f>
        <v>0</v>
      </c>
      <c r="E30" s="8">
        <f t="shared" ref="E30:E32" si="42">MAX(0, C30+D30-1)</f>
        <v>0</v>
      </c>
      <c r="F30" s="11">
        <f>Calculation!D263</f>
        <v>0</v>
      </c>
      <c r="G30" s="11">
        <f>Calculation!E263</f>
        <v>0</v>
      </c>
      <c r="H30" s="8">
        <f t="shared" ref="H30:H32" si="43">MAX(0, F30+G30-1)</f>
        <v>0</v>
      </c>
      <c r="I30" s="11">
        <f>Calculation!D264</f>
        <v>0</v>
      </c>
      <c r="J30" s="11">
        <f>Calculation!E264</f>
        <v>0</v>
      </c>
      <c r="K30" s="8">
        <f t="shared" ref="K30:K32" si="44">MAX(0, I30+J30-1)</f>
        <v>0</v>
      </c>
      <c r="L30" s="11">
        <f>Calculation!D265</f>
        <v>4</v>
      </c>
      <c r="M30" s="11">
        <f>Calculation!E265</f>
        <v>4</v>
      </c>
      <c r="N30" s="8">
        <f t="shared" ref="N30:N32" si="45">MAX(0, L30+M30-1)</f>
        <v>7</v>
      </c>
      <c r="O30" s="11">
        <f>Calculation!D266</f>
        <v>0</v>
      </c>
      <c r="P30" s="11">
        <f>Calculation!E266</f>
        <v>0</v>
      </c>
      <c r="Q30" s="8">
        <f t="shared" ref="Q30:Q32" si="46">MAX(0, O30+P30-1)</f>
        <v>0</v>
      </c>
      <c r="R30" s="20" cm="1">
        <f t="array" ref="R30">ROUND(AVERAGE(LARGE((I30,L30,O30),{1,2})),0)</f>
        <v>2</v>
      </c>
      <c r="S30" s="20" cm="1">
        <f t="array" ref="S30">ROUND(AVERAGE(LARGE((J30,M30,P30),{1,2})),0)</f>
        <v>2</v>
      </c>
      <c r="T30" s="8">
        <f t="shared" ref="T30:T32" si="47">MAX(0, R30+S30-1)</f>
        <v>3</v>
      </c>
      <c r="V30" s="5">
        <f>Calculation!D269</f>
        <v>0</v>
      </c>
      <c r="W30" s="5">
        <f>Calculation!E269</f>
        <v>0</v>
      </c>
      <c r="X30" s="8">
        <f t="shared" ref="X30:X32" si="48">MAX(0, V30+W30-1)</f>
        <v>0</v>
      </c>
    </row>
    <row r="31" spans="1:24" ht="15" hidden="1" x14ac:dyDescent="0.35">
      <c r="A31" s="12">
        <f>'FA, NMs, PSEs'!A28</f>
        <v>26</v>
      </c>
      <c r="B31" s="17" t="str">
        <f>Recordables!B28</f>
        <v>Mechanical Lifting - LSR</v>
      </c>
      <c r="C31" s="11">
        <f>Calculation!L262</f>
        <v>1</v>
      </c>
      <c r="D31" s="11">
        <f>Calculation!M262</f>
        <v>3</v>
      </c>
      <c r="E31" s="8">
        <f t="shared" si="42"/>
        <v>3</v>
      </c>
      <c r="F31" s="11">
        <f>Calculation!L263</f>
        <v>0</v>
      </c>
      <c r="G31" s="11">
        <f>Calculation!M263</f>
        <v>0</v>
      </c>
      <c r="H31" s="8">
        <f t="shared" si="43"/>
        <v>0</v>
      </c>
      <c r="I31" s="11">
        <f>Calculation!L264</f>
        <v>0</v>
      </c>
      <c r="J31" s="11">
        <f>Calculation!M264</f>
        <v>0</v>
      </c>
      <c r="K31" s="8">
        <f t="shared" si="44"/>
        <v>0</v>
      </c>
      <c r="L31" s="11">
        <f>Calculation!L265</f>
        <v>4</v>
      </c>
      <c r="M31" s="11">
        <f>Calculation!M265</f>
        <v>4</v>
      </c>
      <c r="N31" s="8">
        <f t="shared" si="45"/>
        <v>7</v>
      </c>
      <c r="O31" s="11">
        <f>Calculation!L266</f>
        <v>1</v>
      </c>
      <c r="P31" s="11">
        <f>Calculation!M266</f>
        <v>1</v>
      </c>
      <c r="Q31" s="8">
        <f t="shared" si="46"/>
        <v>1</v>
      </c>
      <c r="R31" s="20" cm="1">
        <f t="array" ref="R31">ROUND(AVERAGE(LARGE((I31,L31,O31),{1,2})),0)</f>
        <v>3</v>
      </c>
      <c r="S31" s="20" cm="1">
        <f t="array" ref="S31">ROUND(AVERAGE(LARGE((J31,M31,P31),{1,2})),0)</f>
        <v>3</v>
      </c>
      <c r="T31" s="8">
        <f t="shared" si="47"/>
        <v>5</v>
      </c>
      <c r="V31" s="5" t="str">
        <f>Calculation!L269</f>
        <v/>
      </c>
      <c r="W31" s="5" t="str">
        <f>Calculation!M269</f>
        <v/>
      </c>
      <c r="X31" s="8" t="e">
        <f t="shared" si="48"/>
        <v>#VALUE!</v>
      </c>
    </row>
    <row r="32" spans="1:24" ht="20" hidden="1" customHeight="1" x14ac:dyDescent="0.35">
      <c r="A32" s="12">
        <f>'FA, NMs, PSEs'!A29</f>
        <v>27</v>
      </c>
      <c r="B32" s="17" t="str">
        <f>Recordables!B29</f>
        <v>Non-powered Hand Tools</v>
      </c>
      <c r="C32" s="11">
        <f>Calculation!T262</f>
        <v>0</v>
      </c>
      <c r="D32" s="11">
        <f>Calculation!U262</f>
        <v>0</v>
      </c>
      <c r="E32" s="8">
        <f t="shared" si="42"/>
        <v>0</v>
      </c>
      <c r="F32" s="11">
        <f>Calculation!T263</f>
        <v>0</v>
      </c>
      <c r="G32" s="11">
        <f>Calculation!U263</f>
        <v>0</v>
      </c>
      <c r="H32" s="8">
        <f t="shared" si="43"/>
        <v>0</v>
      </c>
      <c r="I32" s="11">
        <f>Calculation!T264</f>
        <v>0</v>
      </c>
      <c r="J32" s="11">
        <f>Calculation!U264</f>
        <v>0</v>
      </c>
      <c r="K32" s="8">
        <f t="shared" si="44"/>
        <v>0</v>
      </c>
      <c r="L32" s="11">
        <f>Calculation!T265</f>
        <v>4</v>
      </c>
      <c r="M32" s="11">
        <f>Calculation!U265</f>
        <v>4</v>
      </c>
      <c r="N32" s="8">
        <f t="shared" si="45"/>
        <v>7</v>
      </c>
      <c r="O32" s="11">
        <f>Calculation!T266</f>
        <v>0</v>
      </c>
      <c r="P32" s="11">
        <f>Calculation!U266</f>
        <v>0</v>
      </c>
      <c r="Q32" s="8">
        <f t="shared" si="46"/>
        <v>0</v>
      </c>
      <c r="R32" s="20" cm="1">
        <f t="array" ref="R32">ROUND(AVERAGE(LARGE((I32,L32,O32),{1,2})),0)</f>
        <v>2</v>
      </c>
      <c r="S32" s="20" cm="1">
        <f t="array" ref="S32">ROUND(AVERAGE(LARGE((J32,M32,P32),{1,2})),0)</f>
        <v>2</v>
      </c>
      <c r="T32" s="8">
        <f t="shared" si="47"/>
        <v>3</v>
      </c>
      <c r="V32" s="5">
        <f>Calculation!T269</f>
        <v>0</v>
      </c>
      <c r="W32" s="5">
        <f>Calculation!U269</f>
        <v>0</v>
      </c>
      <c r="X32" s="8">
        <f t="shared" si="48"/>
        <v>0</v>
      </c>
    </row>
    <row r="33" spans="1:24" ht="29" x14ac:dyDescent="0.35">
      <c r="A33" s="12">
        <f>'FA, NMs, PSEs'!A30</f>
        <v>28</v>
      </c>
      <c r="B33" s="17" t="str">
        <f>Recordables!B30</f>
        <v>Pedestrian and Vehicle Traffic Management</v>
      </c>
      <c r="C33" s="11">
        <f>Calculation!D293</f>
        <v>0</v>
      </c>
      <c r="D33" s="11">
        <f>Calculation!E293</f>
        <v>0</v>
      </c>
      <c r="E33" s="8">
        <f t="shared" ref="E33:E35" si="49">MAX(0, C33+D33-1)</f>
        <v>0</v>
      </c>
      <c r="F33" s="11">
        <f>Calculation!D294</f>
        <v>0</v>
      </c>
      <c r="G33" s="11">
        <f>Calculation!E294</f>
        <v>0</v>
      </c>
      <c r="H33" s="8">
        <f t="shared" ref="H33:H35" si="50">MAX(0, F33+G33-1)</f>
        <v>0</v>
      </c>
      <c r="I33" s="11">
        <f>Calculation!D295</f>
        <v>0</v>
      </c>
      <c r="J33" s="11">
        <f>Calculation!E295</f>
        <v>0</v>
      </c>
      <c r="K33" s="8">
        <f t="shared" ref="K33:K35" si="51">MAX(0, I33+J33-1)</f>
        <v>0</v>
      </c>
      <c r="L33" s="11">
        <f>Calculation!D296</f>
        <v>4</v>
      </c>
      <c r="M33" s="11">
        <f>Calculation!E296</f>
        <v>4</v>
      </c>
      <c r="N33" s="8">
        <f t="shared" ref="N33:N35" si="52">MAX(0, L33+M33-1)</f>
        <v>7</v>
      </c>
      <c r="O33" s="11">
        <f>Calculation!D297</f>
        <v>1</v>
      </c>
      <c r="P33" s="11">
        <f>Calculation!E297</f>
        <v>1</v>
      </c>
      <c r="Q33" s="8">
        <f t="shared" ref="Q33:Q35" si="53">MAX(0, O33+P33-1)</f>
        <v>1</v>
      </c>
      <c r="R33" s="20" cm="1">
        <f t="array" ref="R33">ROUND(AVERAGE(LARGE((I33,L33,O33),{1,2})),0)</f>
        <v>3</v>
      </c>
      <c r="S33" s="20" cm="1">
        <f t="array" ref="S33">ROUND(AVERAGE(LARGE((J33,M33,P33),{1,2})),0)</f>
        <v>3</v>
      </c>
      <c r="T33" s="8">
        <f t="shared" ref="T33:T35" si="54">MAX(0, R33+S33-1)</f>
        <v>5</v>
      </c>
      <c r="V33" s="5">
        <f>Calculation!D300</f>
        <v>0</v>
      </c>
      <c r="W33" s="5">
        <f>Calculation!E300</f>
        <v>0</v>
      </c>
      <c r="X33" s="8">
        <f t="shared" ref="X33:X35" si="55">MAX(0, V33+W33-1)</f>
        <v>0</v>
      </c>
    </row>
    <row r="34" spans="1:24" ht="29" x14ac:dyDescent="0.35">
      <c r="A34" s="12">
        <f>'FA, NMs, PSEs'!A31</f>
        <v>29</v>
      </c>
      <c r="B34" s="17" t="str">
        <f>Recordables!B31</f>
        <v>Personal Protective Equipment (PPE)</v>
      </c>
      <c r="C34" s="11">
        <f>Calculation!L293</f>
        <v>0</v>
      </c>
      <c r="D34" s="11">
        <f>Calculation!M293</f>
        <v>0</v>
      </c>
      <c r="E34" s="8">
        <f t="shared" si="49"/>
        <v>0</v>
      </c>
      <c r="F34" s="11">
        <f>Calculation!L294</f>
        <v>0</v>
      </c>
      <c r="G34" s="11">
        <f>Calculation!M294</f>
        <v>0</v>
      </c>
      <c r="H34" s="8">
        <f t="shared" si="50"/>
        <v>0</v>
      </c>
      <c r="I34" s="11">
        <f>Calculation!L295</f>
        <v>0</v>
      </c>
      <c r="J34" s="11">
        <f>Calculation!M295</f>
        <v>0</v>
      </c>
      <c r="K34" s="8">
        <f t="shared" si="51"/>
        <v>0</v>
      </c>
      <c r="L34" s="11">
        <f>Calculation!L296</f>
        <v>4</v>
      </c>
      <c r="M34" s="11">
        <f>Calculation!M296</f>
        <v>4</v>
      </c>
      <c r="N34" s="8">
        <f t="shared" si="52"/>
        <v>7</v>
      </c>
      <c r="O34" s="11">
        <f>Calculation!L297</f>
        <v>2</v>
      </c>
      <c r="P34" s="11">
        <f>Calculation!M297</f>
        <v>1</v>
      </c>
      <c r="Q34" s="8">
        <f t="shared" si="53"/>
        <v>2</v>
      </c>
      <c r="R34" s="20" cm="1">
        <f t="array" ref="R34">ROUND(AVERAGE(LARGE((I34,L34,O34),{1,2})),0)</f>
        <v>3</v>
      </c>
      <c r="S34" s="20" cm="1">
        <f t="array" ref="S34">ROUND(AVERAGE(LARGE((J34,M34,P34),{1,2})),0)</f>
        <v>3</v>
      </c>
      <c r="T34" s="8">
        <f t="shared" si="54"/>
        <v>5</v>
      </c>
      <c r="V34" s="5">
        <f>Calculation!L300</f>
        <v>0</v>
      </c>
      <c r="W34" s="5">
        <f>Calculation!M300</f>
        <v>0</v>
      </c>
      <c r="X34" s="8">
        <f t="shared" si="55"/>
        <v>0</v>
      </c>
    </row>
    <row r="35" spans="1:24" ht="15" x14ac:dyDescent="0.35">
      <c r="A35" s="12">
        <f>'FA, NMs, PSEs'!A32</f>
        <v>30</v>
      </c>
      <c r="B35" s="17" t="str">
        <f>Recordables!B32</f>
        <v>Pinch Point/Sharp Objects</v>
      </c>
      <c r="C35" s="11">
        <f>Calculation!T293</f>
        <v>0</v>
      </c>
      <c r="D35" s="11">
        <f>Calculation!U293</f>
        <v>0</v>
      </c>
      <c r="E35" s="8">
        <f t="shared" si="49"/>
        <v>0</v>
      </c>
      <c r="F35" s="11">
        <f>Calculation!T294</f>
        <v>0</v>
      </c>
      <c r="G35" s="11">
        <f>Calculation!U294</f>
        <v>0</v>
      </c>
      <c r="H35" s="8">
        <f t="shared" si="50"/>
        <v>0</v>
      </c>
      <c r="I35" s="11">
        <f>Calculation!T295</f>
        <v>0</v>
      </c>
      <c r="J35" s="11">
        <f>Calculation!U295</f>
        <v>0</v>
      </c>
      <c r="K35" s="8">
        <f t="shared" si="51"/>
        <v>0</v>
      </c>
      <c r="L35" s="11">
        <f>Calculation!T296</f>
        <v>4</v>
      </c>
      <c r="M35" s="11">
        <f>Calculation!U296</f>
        <v>4</v>
      </c>
      <c r="N35" s="8">
        <f t="shared" si="52"/>
        <v>7</v>
      </c>
      <c r="O35" s="11">
        <f>Calculation!T297</f>
        <v>2</v>
      </c>
      <c r="P35" s="11">
        <f>Calculation!U297</f>
        <v>1</v>
      </c>
      <c r="Q35" s="8">
        <f t="shared" si="53"/>
        <v>2</v>
      </c>
      <c r="R35" s="20" cm="1">
        <f t="array" ref="R35">ROUND(AVERAGE(LARGE((I35,L35,O35),{1,2})),0)</f>
        <v>3</v>
      </c>
      <c r="S35" s="20" cm="1">
        <f t="array" ref="S35">ROUND(AVERAGE(LARGE((J35,M35,P35),{1,2})),0)</f>
        <v>3</v>
      </c>
      <c r="T35" s="8">
        <f t="shared" si="54"/>
        <v>5</v>
      </c>
      <c r="V35" s="5">
        <f>Calculation!T300</f>
        <v>0</v>
      </c>
      <c r="W35" s="5">
        <f>Calculation!U300</f>
        <v>0</v>
      </c>
      <c r="X35" s="8">
        <f t="shared" si="55"/>
        <v>0</v>
      </c>
    </row>
    <row r="36" spans="1:24" ht="15" hidden="1" x14ac:dyDescent="0.35">
      <c r="A36" s="12">
        <f>'FA, NMs, PSEs'!A33</f>
        <v>31</v>
      </c>
      <c r="B36" s="17" t="str">
        <f>Recordables!B33</f>
        <v>Powered Hand Tools</v>
      </c>
      <c r="C36" s="11">
        <f>Calculation!D324</f>
        <v>1</v>
      </c>
      <c r="D36" s="11">
        <f>Calculation!E324</f>
        <v>3</v>
      </c>
      <c r="E36" s="8">
        <f t="shared" ref="E36:E38" si="56">MAX(0, C36+D36-1)</f>
        <v>3</v>
      </c>
      <c r="F36" s="11">
        <f>Calculation!D325</f>
        <v>0</v>
      </c>
      <c r="G36" s="11">
        <f>Calculation!E325</f>
        <v>0</v>
      </c>
      <c r="H36" s="8">
        <f t="shared" ref="H36:H38" si="57">MAX(0, F36+G36-1)</f>
        <v>0</v>
      </c>
      <c r="I36" s="11">
        <f>Calculation!D326</f>
        <v>0</v>
      </c>
      <c r="J36" s="11">
        <f>Calculation!E326</f>
        <v>0</v>
      </c>
      <c r="K36" s="8">
        <f t="shared" ref="K36:K38" si="58">MAX(0, I36+J36-1)</f>
        <v>0</v>
      </c>
      <c r="L36" s="11">
        <f>Calculation!D327</f>
        <v>4</v>
      </c>
      <c r="M36" s="11">
        <f>Calculation!E327</f>
        <v>4</v>
      </c>
      <c r="N36" s="8">
        <f t="shared" ref="N36:N38" si="59">MAX(0, L36+M36-1)</f>
        <v>7</v>
      </c>
      <c r="O36" s="11">
        <f>Calculation!D328</f>
        <v>1</v>
      </c>
      <c r="P36" s="11">
        <f>Calculation!E328</f>
        <v>1</v>
      </c>
      <c r="Q36" s="8">
        <f t="shared" ref="Q36:Q38" si="60">MAX(0, O36+P36-1)</f>
        <v>1</v>
      </c>
      <c r="R36" s="20" cm="1">
        <f t="array" ref="R36">ROUND(AVERAGE(LARGE((I36,L36,O36),{1,2})),0)</f>
        <v>3</v>
      </c>
      <c r="S36" s="20" cm="1">
        <f t="array" ref="S36">ROUND(AVERAGE(LARGE((J36,M36,P36),{1,2})),0)</f>
        <v>3</v>
      </c>
      <c r="T36" s="8">
        <f t="shared" ref="T36:T38" si="61">MAX(0, R36+S36-1)</f>
        <v>5</v>
      </c>
      <c r="V36" s="5" t="str">
        <f>Calculation!D331</f>
        <v/>
      </c>
      <c r="W36" s="5" t="str">
        <f>Calculation!E331</f>
        <v/>
      </c>
      <c r="X36" s="8" t="e">
        <f t="shared" ref="X36:X38" si="62">MAX(0, V36+W36-1)</f>
        <v>#VALUE!</v>
      </c>
    </row>
    <row r="37" spans="1:24" ht="15" hidden="1" x14ac:dyDescent="0.35">
      <c r="A37" s="12">
        <f>'FA, NMs, PSEs'!A34</f>
        <v>32</v>
      </c>
      <c r="B37" s="17" t="str">
        <f>Recordables!B34</f>
        <v>Radiation</v>
      </c>
      <c r="C37" s="11">
        <f>Calculation!L324</f>
        <v>0</v>
      </c>
      <c r="D37" s="11">
        <f>Calculation!M324</f>
        <v>0</v>
      </c>
      <c r="E37" s="8">
        <f t="shared" si="56"/>
        <v>0</v>
      </c>
      <c r="F37" s="11">
        <f>Calculation!L325</f>
        <v>0</v>
      </c>
      <c r="G37" s="11">
        <f>Calculation!M325</f>
        <v>0</v>
      </c>
      <c r="H37" s="8">
        <f t="shared" si="57"/>
        <v>0</v>
      </c>
      <c r="I37" s="11">
        <f>Calculation!L326</f>
        <v>0</v>
      </c>
      <c r="J37" s="11">
        <f>Calculation!M326</f>
        <v>0</v>
      </c>
      <c r="K37" s="8">
        <f t="shared" si="58"/>
        <v>0</v>
      </c>
      <c r="L37" s="11">
        <f>Calculation!L327</f>
        <v>4</v>
      </c>
      <c r="M37" s="11">
        <f>Calculation!M327</f>
        <v>4</v>
      </c>
      <c r="N37" s="8">
        <f t="shared" si="59"/>
        <v>7</v>
      </c>
      <c r="O37" s="11">
        <f>Calculation!L328</f>
        <v>0</v>
      </c>
      <c r="P37" s="11">
        <f>Calculation!M328</f>
        <v>0</v>
      </c>
      <c r="Q37" s="8">
        <f t="shared" si="60"/>
        <v>0</v>
      </c>
      <c r="R37" s="20" cm="1">
        <f t="array" ref="R37">ROUND(AVERAGE(LARGE((I37,L37,O37),{1,2})),0)</f>
        <v>2</v>
      </c>
      <c r="S37" s="20" cm="1">
        <f t="array" ref="S37">ROUND(AVERAGE(LARGE((J37,M37,P37),{1,2})),0)</f>
        <v>2</v>
      </c>
      <c r="T37" s="8">
        <f t="shared" si="61"/>
        <v>3</v>
      </c>
      <c r="V37" s="5">
        <f>Calculation!L331</f>
        <v>0</v>
      </c>
      <c r="W37" s="5">
        <f>Calculation!M331</f>
        <v>0</v>
      </c>
      <c r="X37" s="8">
        <f t="shared" si="62"/>
        <v>0</v>
      </c>
    </row>
    <row r="38" spans="1:24" ht="15" x14ac:dyDescent="0.35">
      <c r="A38" s="12">
        <f>'FA, NMs, PSEs'!A35</f>
        <v>33</v>
      </c>
      <c r="B38" s="17" t="str">
        <f>Recordables!B35</f>
        <v>Site Welfare Facilities</v>
      </c>
      <c r="C38" s="11">
        <f>Calculation!T324</f>
        <v>0</v>
      </c>
      <c r="D38" s="11">
        <f>Calculation!U324</f>
        <v>0</v>
      </c>
      <c r="E38" s="8">
        <f t="shared" si="56"/>
        <v>0</v>
      </c>
      <c r="F38" s="11">
        <f>Calculation!T325</f>
        <v>0</v>
      </c>
      <c r="G38" s="11">
        <f>Calculation!U325</f>
        <v>0</v>
      </c>
      <c r="H38" s="8">
        <f t="shared" si="57"/>
        <v>0</v>
      </c>
      <c r="I38" s="11">
        <f>Calculation!T326</f>
        <v>0</v>
      </c>
      <c r="J38" s="11">
        <f>Calculation!U326</f>
        <v>0</v>
      </c>
      <c r="K38" s="8">
        <f t="shared" si="58"/>
        <v>0</v>
      </c>
      <c r="L38" s="11">
        <f>Calculation!T327</f>
        <v>4</v>
      </c>
      <c r="M38" s="11">
        <f>Calculation!U327</f>
        <v>4</v>
      </c>
      <c r="N38" s="8">
        <f t="shared" si="59"/>
        <v>7</v>
      </c>
      <c r="O38" s="11">
        <f>Calculation!T328</f>
        <v>1</v>
      </c>
      <c r="P38" s="11">
        <f>Calculation!U328</f>
        <v>1</v>
      </c>
      <c r="Q38" s="8">
        <f t="shared" si="60"/>
        <v>1</v>
      </c>
      <c r="R38" s="20" cm="1">
        <f t="array" ref="R38">ROUND(AVERAGE(LARGE((I38,L38,O38),{1,2})),0)</f>
        <v>3</v>
      </c>
      <c r="S38" s="20" cm="1">
        <f t="array" ref="S38">ROUND(AVERAGE(LARGE((J38,M38,P38),{1,2})),0)</f>
        <v>3</v>
      </c>
      <c r="T38" s="8">
        <f t="shared" si="61"/>
        <v>5</v>
      </c>
      <c r="V38" s="5">
        <f>Calculation!T331</f>
        <v>0</v>
      </c>
      <c r="W38" s="5">
        <f>Calculation!U331</f>
        <v>0</v>
      </c>
      <c r="X38" s="8">
        <f t="shared" si="62"/>
        <v>0</v>
      </c>
    </row>
    <row r="39" spans="1:24" ht="15" hidden="1" x14ac:dyDescent="0.35">
      <c r="A39" s="12">
        <f>'FA, NMs, PSEs'!A36</f>
        <v>34</v>
      </c>
      <c r="B39" s="17" t="str">
        <f>Recordables!B36</f>
        <v>Systems &amp; Procedures</v>
      </c>
      <c r="C39" s="11">
        <f>Calculation!D355</f>
        <v>0</v>
      </c>
      <c r="D39" s="11">
        <f>Calculation!E355</f>
        <v>0</v>
      </c>
      <c r="E39" s="8">
        <f t="shared" ref="E39:E41" si="63">MAX(0, C39+D39-1)</f>
        <v>0</v>
      </c>
      <c r="F39" s="11">
        <f>Calculation!D356</f>
        <v>0</v>
      </c>
      <c r="G39" s="11">
        <f>Calculation!E356</f>
        <v>0</v>
      </c>
      <c r="H39" s="8">
        <f t="shared" ref="H39:H41" si="64">MAX(0, F39+G39-1)</f>
        <v>0</v>
      </c>
      <c r="I39" s="11">
        <f>Calculation!D357</f>
        <v>0</v>
      </c>
      <c r="J39" s="11">
        <f>Calculation!E357</f>
        <v>0</v>
      </c>
      <c r="K39" s="8">
        <f t="shared" ref="K39:K41" si="65">MAX(0, I39+J39-1)</f>
        <v>0</v>
      </c>
      <c r="L39" s="11">
        <f>Calculation!D358</f>
        <v>4</v>
      </c>
      <c r="M39" s="11">
        <f>Calculation!E358</f>
        <v>4</v>
      </c>
      <c r="N39" s="8">
        <f t="shared" ref="N39:N41" si="66">MAX(0, L39+M39-1)</f>
        <v>7</v>
      </c>
      <c r="O39" s="11">
        <f>Calculation!D359</f>
        <v>0</v>
      </c>
      <c r="P39" s="11">
        <f>Calculation!E359</f>
        <v>0</v>
      </c>
      <c r="Q39" s="8">
        <f t="shared" ref="Q39:Q41" si="67">MAX(0, O39+P39-1)</f>
        <v>0</v>
      </c>
      <c r="R39" s="20" cm="1">
        <f t="array" ref="R39">ROUND(AVERAGE(LARGE((I39,L39,O39),{1,2})),0)</f>
        <v>2</v>
      </c>
      <c r="S39" s="20" cm="1">
        <f t="array" ref="S39">ROUND(AVERAGE(LARGE((J39,M39,P39),{1,2})),0)</f>
        <v>2</v>
      </c>
      <c r="T39" s="8">
        <f t="shared" ref="T39:T41" si="68">MAX(0, R39+S39-1)</f>
        <v>3</v>
      </c>
      <c r="V39" s="5">
        <f>Calculation!D334</f>
        <v>0</v>
      </c>
      <c r="W39" s="5">
        <f>Calculation!E334</f>
        <v>0</v>
      </c>
      <c r="X39" s="8">
        <f t="shared" ref="X39:X41" si="69">MAX(0, V39+W39-1)</f>
        <v>0</v>
      </c>
    </row>
    <row r="40" spans="1:24" ht="15" x14ac:dyDescent="0.35">
      <c r="A40" s="12">
        <f>'FA, NMs, PSEs'!A37</f>
        <v>35</v>
      </c>
      <c r="B40" s="17" t="str">
        <f>Recordables!B37</f>
        <v>Walking Working Surfaces</v>
      </c>
      <c r="C40" s="11">
        <f>Calculation!L355</f>
        <v>0</v>
      </c>
      <c r="D40" s="11">
        <f>Calculation!M355</f>
        <v>0</v>
      </c>
      <c r="E40" s="8">
        <f t="shared" si="63"/>
        <v>0</v>
      </c>
      <c r="F40" s="11">
        <f>Calculation!L356</f>
        <v>0</v>
      </c>
      <c r="G40" s="11">
        <f>Calculation!M356</f>
        <v>0</v>
      </c>
      <c r="H40" s="8">
        <f t="shared" si="64"/>
        <v>0</v>
      </c>
      <c r="I40" s="11">
        <f>Calculation!L357</f>
        <v>0</v>
      </c>
      <c r="J40" s="11">
        <f>Calculation!M357</f>
        <v>0</v>
      </c>
      <c r="K40" s="8">
        <f t="shared" si="65"/>
        <v>0</v>
      </c>
      <c r="L40" s="11">
        <f>Calculation!L358</f>
        <v>4</v>
      </c>
      <c r="M40" s="11">
        <f>Calculation!M358</f>
        <v>4</v>
      </c>
      <c r="N40" s="8">
        <f t="shared" si="66"/>
        <v>7</v>
      </c>
      <c r="O40" s="11">
        <f>Calculation!L359</f>
        <v>2</v>
      </c>
      <c r="P40" s="11">
        <f>Calculation!M359</f>
        <v>2</v>
      </c>
      <c r="Q40" s="8">
        <f t="shared" si="67"/>
        <v>3</v>
      </c>
      <c r="R40" s="20" cm="1">
        <f t="array" ref="R40">ROUND(AVERAGE(LARGE((I40,L40,O40),{1,2})),0)</f>
        <v>3</v>
      </c>
      <c r="S40" s="20" cm="1">
        <f t="array" ref="S40">ROUND(AVERAGE(LARGE((J40,M40,P40),{1,2})),0)</f>
        <v>3</v>
      </c>
      <c r="T40" s="8">
        <f t="shared" si="68"/>
        <v>5</v>
      </c>
      <c r="V40" s="5">
        <f>Calculation!L334</f>
        <v>0</v>
      </c>
      <c r="W40" s="5">
        <f>Calculation!M334</f>
        <v>0</v>
      </c>
      <c r="X40" s="8">
        <f t="shared" si="69"/>
        <v>0</v>
      </c>
    </row>
    <row r="41" spans="1:24" ht="15" x14ac:dyDescent="0.35">
      <c r="A41" s="12">
        <f>'FA, NMs, PSEs'!A38</f>
        <v>36</v>
      </c>
      <c r="B41" s="17" t="str">
        <f>Recordables!B38</f>
        <v>Weather</v>
      </c>
      <c r="C41" s="11">
        <f>Calculation!T355</f>
        <v>1</v>
      </c>
      <c r="D41" s="11">
        <f>Calculation!U355</f>
        <v>3</v>
      </c>
      <c r="E41" s="8">
        <f t="shared" si="63"/>
        <v>3</v>
      </c>
      <c r="F41" s="11">
        <f>Calculation!T356</f>
        <v>0</v>
      </c>
      <c r="G41" s="11">
        <f>Calculation!U356</f>
        <v>0</v>
      </c>
      <c r="H41" s="8">
        <f t="shared" si="64"/>
        <v>0</v>
      </c>
      <c r="I41" s="11">
        <f>Calculation!T357</f>
        <v>0</v>
      </c>
      <c r="J41" s="11">
        <f>Calculation!U357</f>
        <v>0</v>
      </c>
      <c r="K41" s="8">
        <f t="shared" si="65"/>
        <v>0</v>
      </c>
      <c r="L41" s="11">
        <f>Calculation!T358</f>
        <v>4</v>
      </c>
      <c r="M41" s="11">
        <f>Calculation!U358</f>
        <v>4</v>
      </c>
      <c r="N41" s="8">
        <f t="shared" si="66"/>
        <v>7</v>
      </c>
      <c r="O41" s="11">
        <f>Calculation!T359</f>
        <v>2</v>
      </c>
      <c r="P41" s="11">
        <f>Calculation!U359</f>
        <v>1</v>
      </c>
      <c r="Q41" s="8">
        <f t="shared" si="67"/>
        <v>2</v>
      </c>
      <c r="R41" s="20" cm="1">
        <f t="array" ref="R41">ROUND(AVERAGE(LARGE((I41,L41,O41),{1,2})),0)</f>
        <v>3</v>
      </c>
      <c r="S41" s="20" cm="1">
        <f t="array" ref="S41">ROUND(AVERAGE(LARGE((J41,M41,P41),{1,2})),0)</f>
        <v>3</v>
      </c>
      <c r="T41" s="8">
        <f t="shared" si="68"/>
        <v>5</v>
      </c>
      <c r="V41" s="5">
        <f>Calculation!T334</f>
        <v>0</v>
      </c>
      <c r="W41" s="5">
        <f>Calculation!U334</f>
        <v>0</v>
      </c>
      <c r="X41" s="8">
        <f t="shared" si="69"/>
        <v>0</v>
      </c>
    </row>
    <row r="42" spans="1:24" ht="15" x14ac:dyDescent="0.35">
      <c r="A42" s="12">
        <f>'FA, NMs, PSEs'!A39</f>
        <v>37</v>
      </c>
      <c r="B42" s="89" t="str">
        <f>Recordables!B39</f>
        <v>Work at Height - LSR</v>
      </c>
      <c r="C42" s="11">
        <f>Calculation!D386</f>
        <v>0</v>
      </c>
      <c r="D42" s="11">
        <f>Calculation!E386</f>
        <v>0</v>
      </c>
      <c r="E42" s="8">
        <f t="shared" ref="E42:E44" si="70">MAX(0, C42+D42-1)</f>
        <v>0</v>
      </c>
      <c r="F42" s="11">
        <f>Calculation!D387</f>
        <v>0</v>
      </c>
      <c r="G42" s="11">
        <f>Calculation!E387</f>
        <v>0</v>
      </c>
      <c r="H42" s="8">
        <f t="shared" ref="H42:H44" si="71">MAX(0, F42+G42-1)</f>
        <v>0</v>
      </c>
      <c r="I42" s="11">
        <f>Calculation!D388</f>
        <v>1</v>
      </c>
      <c r="J42" s="11">
        <f>Calculation!E388</f>
        <v>2</v>
      </c>
      <c r="K42" s="8">
        <f t="shared" ref="K42:K44" si="72">MAX(0, I42+J42-1)</f>
        <v>2</v>
      </c>
      <c r="L42" s="11">
        <f>Calculation!D389</f>
        <v>4</v>
      </c>
      <c r="M42" s="11">
        <f>Calculation!E389</f>
        <v>4</v>
      </c>
      <c r="N42" s="8">
        <f t="shared" ref="N42:N44" si="73">MAX(0, L42+M42-1)</f>
        <v>7</v>
      </c>
      <c r="O42" s="11">
        <f>Calculation!D390</f>
        <v>2</v>
      </c>
      <c r="P42" s="11">
        <f>Calculation!E390</f>
        <v>1</v>
      </c>
      <c r="Q42" s="8">
        <f t="shared" ref="Q42:Q44" si="74">MAX(0, O42+P42-1)</f>
        <v>2</v>
      </c>
      <c r="R42" s="20" cm="1">
        <f t="array" ref="R42">ROUND(AVERAGE(LARGE((I42,L42,O42),{1,2})),0)</f>
        <v>3</v>
      </c>
      <c r="S42" s="20" cm="1">
        <f t="array" ref="S42">ROUND(AVERAGE(LARGE((J42,M42,P42),{1,2})),0)</f>
        <v>3</v>
      </c>
      <c r="T42" s="8">
        <f t="shared" ref="T42:T44" si="75">MAX(0, R42+S42-1)</f>
        <v>5</v>
      </c>
      <c r="V42" s="5" t="str">
        <f>Calculation!D393</f>
        <v/>
      </c>
      <c r="W42" s="5" t="str">
        <f>Calculation!E393</f>
        <v/>
      </c>
      <c r="X42" s="8" t="e">
        <f t="shared" ref="X42:X44" si="76">MAX(0, V42+W42-1)</f>
        <v>#VALUE!</v>
      </c>
    </row>
    <row r="43" spans="1:24" ht="15" hidden="1" x14ac:dyDescent="0.35">
      <c r="A43" s="12">
        <f>'FA, NMs, PSEs'!A40</f>
        <v>38</v>
      </c>
      <c r="B43" s="17" t="str">
        <f>Recordables!B40</f>
        <v>Work Authorization - LSR</v>
      </c>
      <c r="C43" s="11">
        <f>Calculation!L386</f>
        <v>0</v>
      </c>
      <c r="D43" s="11">
        <f>Calculation!M386</f>
        <v>0</v>
      </c>
      <c r="E43" s="8">
        <f t="shared" si="70"/>
        <v>0</v>
      </c>
      <c r="F43" s="11">
        <f>Calculation!L387</f>
        <v>0</v>
      </c>
      <c r="G43" s="11">
        <f>Calculation!M387</f>
        <v>0</v>
      </c>
      <c r="H43" s="8">
        <f t="shared" si="71"/>
        <v>0</v>
      </c>
      <c r="I43" s="11">
        <f>Calculation!L388</f>
        <v>0</v>
      </c>
      <c r="J43" s="11">
        <f>Calculation!M388</f>
        <v>0</v>
      </c>
      <c r="K43" s="8">
        <f t="shared" si="72"/>
        <v>0</v>
      </c>
      <c r="L43" s="11">
        <f>Calculation!L389</f>
        <v>4</v>
      </c>
      <c r="M43" s="11">
        <f>Calculation!M389</f>
        <v>4</v>
      </c>
      <c r="N43" s="8">
        <f t="shared" si="73"/>
        <v>7</v>
      </c>
      <c r="O43" s="11">
        <f>Calculation!L390</f>
        <v>0</v>
      </c>
      <c r="P43" s="11">
        <f>Calculation!M390</f>
        <v>0</v>
      </c>
      <c r="Q43" s="8">
        <f t="shared" si="74"/>
        <v>0</v>
      </c>
      <c r="R43" s="20" cm="1">
        <f t="array" ref="R43">ROUND(AVERAGE(LARGE((I43,L43,O43),{1,2})),0)</f>
        <v>2</v>
      </c>
      <c r="S43" s="20" cm="1">
        <f t="array" ref="S43">ROUND(AVERAGE(LARGE((J43,M43,P43),{1,2})),0)</f>
        <v>2</v>
      </c>
      <c r="T43" s="8">
        <f t="shared" si="75"/>
        <v>3</v>
      </c>
      <c r="V43" s="5">
        <f>Calculation!L393</f>
        <v>0</v>
      </c>
      <c r="W43" s="5">
        <f>Calculation!M393</f>
        <v>0</v>
      </c>
      <c r="X43" s="8">
        <f t="shared" si="76"/>
        <v>0</v>
      </c>
    </row>
    <row r="44" spans="1:24" ht="16" hidden="1" customHeight="1" x14ac:dyDescent="0.35">
      <c r="A44" s="12">
        <f>'FA, NMs, PSEs'!A41</f>
        <v>39</v>
      </c>
      <c r="B44" s="17" t="str">
        <f>Recordables!B41</f>
        <v>Working Alone</v>
      </c>
      <c r="C44" s="11">
        <f>Calculation!T386</f>
        <v>0</v>
      </c>
      <c r="D44" s="11">
        <f>Calculation!U386</f>
        <v>0</v>
      </c>
      <c r="E44" s="8">
        <f t="shared" si="70"/>
        <v>0</v>
      </c>
      <c r="F44" s="11">
        <f>Calculation!T384</f>
        <v>0</v>
      </c>
      <c r="G44" s="11">
        <f>Calculation!U387</f>
        <v>0</v>
      </c>
      <c r="H44" s="8">
        <f t="shared" si="71"/>
        <v>0</v>
      </c>
      <c r="I44" s="11">
        <f>Calculation!T388</f>
        <v>0</v>
      </c>
      <c r="J44" s="11">
        <f>Calculation!U388</f>
        <v>0</v>
      </c>
      <c r="K44" s="8">
        <f t="shared" si="72"/>
        <v>0</v>
      </c>
      <c r="L44" s="11">
        <f>Calculation!T389</f>
        <v>0</v>
      </c>
      <c r="M44" s="11">
        <f>Calculation!U389</f>
        <v>0</v>
      </c>
      <c r="N44" s="8">
        <f t="shared" si="73"/>
        <v>0</v>
      </c>
      <c r="O44" s="11">
        <f>Calculation!T390</f>
        <v>0</v>
      </c>
      <c r="P44" s="11">
        <f>Calculation!U390</f>
        <v>0</v>
      </c>
      <c r="Q44" s="8">
        <f t="shared" si="74"/>
        <v>0</v>
      </c>
      <c r="R44" s="20" cm="1">
        <f t="array" ref="R44">ROUND(AVERAGE(LARGE((I44,L44,O44),{1,2})),0)</f>
        <v>0</v>
      </c>
      <c r="S44" s="20" cm="1">
        <f t="array" ref="S44">ROUND(AVERAGE(LARGE((J44,M44,P44),{1,2})),0)</f>
        <v>0</v>
      </c>
      <c r="T44" s="8">
        <f t="shared" si="75"/>
        <v>0</v>
      </c>
      <c r="V44" s="5">
        <f>Calculation!T393</f>
        <v>0</v>
      </c>
      <c r="W44" s="5">
        <f>Calculation!U393</f>
        <v>0</v>
      </c>
      <c r="X44" s="8">
        <f t="shared" si="76"/>
        <v>0</v>
      </c>
    </row>
    <row r="45" spans="1:24" ht="15" hidden="1" x14ac:dyDescent="0.35">
      <c r="A45" s="12">
        <f>'FA, NMs, PSEs'!A42</f>
        <v>40</v>
      </c>
      <c r="B45" s="17">
        <f>Recordables!B42</f>
        <v>0</v>
      </c>
      <c r="C45" s="11">
        <f>Calculation!D417</f>
        <v>0</v>
      </c>
      <c r="D45" s="11">
        <f>Calculation!E417</f>
        <v>0</v>
      </c>
      <c r="E45" s="8">
        <f t="shared" ref="E45:E47" si="77">MAX(0, C45+D45-1)</f>
        <v>0</v>
      </c>
      <c r="F45" s="11">
        <f>Calculation!D418</f>
        <v>0</v>
      </c>
      <c r="G45" s="11">
        <f>Calculation!E418</f>
        <v>0</v>
      </c>
      <c r="H45" s="8">
        <f t="shared" ref="H45:H47" si="78">MAX(0, F45+G45-1)</f>
        <v>0</v>
      </c>
      <c r="I45" s="11">
        <f>Calculation!D419</f>
        <v>0</v>
      </c>
      <c r="J45" s="11">
        <f>Calculation!E419</f>
        <v>0</v>
      </c>
      <c r="K45" s="8">
        <f t="shared" ref="K45:K47" si="79">MAX(0, I45+J45-1)</f>
        <v>0</v>
      </c>
      <c r="L45" s="11">
        <f>Calculation!D420</f>
        <v>0</v>
      </c>
      <c r="M45" s="11">
        <f>Calculation!E420</f>
        <v>0</v>
      </c>
      <c r="N45" s="8">
        <f t="shared" ref="N45:N47" si="80">MAX(0, L45+M45-1)</f>
        <v>0</v>
      </c>
      <c r="O45" s="11">
        <f>Calculation!D421</f>
        <v>0</v>
      </c>
      <c r="P45" s="11">
        <f>Calculation!E421</f>
        <v>0</v>
      </c>
      <c r="Q45" s="8">
        <f t="shared" ref="Q45:Q47" si="81">MAX(0, O45+P45-1)</f>
        <v>0</v>
      </c>
      <c r="R45" s="20" cm="1">
        <f t="array" ref="R45">ROUND(AVERAGE(LARGE((I45,L45,O45),{1,2})),0)</f>
        <v>0</v>
      </c>
      <c r="S45" s="20" cm="1">
        <f t="array" ref="S45">ROUND(AVERAGE(LARGE((J45,M45,P45),{1,2})),0)</f>
        <v>0</v>
      </c>
      <c r="T45" s="8">
        <f t="shared" ref="T45:T47" si="82">MAX(0, R45+S45-1)</f>
        <v>0</v>
      </c>
      <c r="V45" s="5">
        <f>Calculation!D424</f>
        <v>0</v>
      </c>
      <c r="W45" s="5">
        <f>Calculation!E424</f>
        <v>0</v>
      </c>
      <c r="X45" s="8">
        <f t="shared" ref="X45:X47" si="83">MAX(0, V45+W45-1)</f>
        <v>0</v>
      </c>
    </row>
    <row r="46" spans="1:24" ht="15" hidden="1" x14ac:dyDescent="0.35">
      <c r="A46" s="12">
        <f>'FA, NMs, PSEs'!A43</f>
        <v>41</v>
      </c>
      <c r="B46" s="17">
        <f>Recordables!B43</f>
        <v>0</v>
      </c>
      <c r="C46" s="11">
        <f>Calculation!L417</f>
        <v>0</v>
      </c>
      <c r="D46" s="11">
        <f>Calculation!M417</f>
        <v>0</v>
      </c>
      <c r="E46" s="8">
        <f t="shared" si="77"/>
        <v>0</v>
      </c>
      <c r="F46" s="11">
        <f>Calculation!L418</f>
        <v>0</v>
      </c>
      <c r="G46" s="11">
        <f>Calculation!M418</f>
        <v>0</v>
      </c>
      <c r="H46" s="8">
        <f t="shared" si="78"/>
        <v>0</v>
      </c>
      <c r="I46" s="11">
        <f>Calculation!L419</f>
        <v>0</v>
      </c>
      <c r="J46" s="11">
        <f>Calculation!M419</f>
        <v>0</v>
      </c>
      <c r="K46" s="8">
        <f t="shared" si="79"/>
        <v>0</v>
      </c>
      <c r="L46" s="11">
        <f>Calculation!L420</f>
        <v>0</v>
      </c>
      <c r="M46" s="11">
        <f>Calculation!M420</f>
        <v>0</v>
      </c>
      <c r="N46" s="8">
        <f t="shared" si="80"/>
        <v>0</v>
      </c>
      <c r="O46" s="11">
        <f>Calculation!L421</f>
        <v>0</v>
      </c>
      <c r="P46" s="11">
        <f>Calculation!M421</f>
        <v>0</v>
      </c>
      <c r="Q46" s="8">
        <f t="shared" si="81"/>
        <v>0</v>
      </c>
      <c r="R46" s="20" cm="1">
        <f t="array" ref="R46">ROUND(AVERAGE(LARGE((I46,L46,O46),{1,2})),0)</f>
        <v>0</v>
      </c>
      <c r="S46" s="20" cm="1">
        <f t="array" ref="S46">ROUND(AVERAGE(LARGE((J46,M46,P46),{1,2})),0)</f>
        <v>0</v>
      </c>
      <c r="T46" s="8">
        <f t="shared" si="82"/>
        <v>0</v>
      </c>
      <c r="V46" s="5">
        <f>Calculation!L424</f>
        <v>0</v>
      </c>
      <c r="W46" s="5">
        <f>Calculation!M424</f>
        <v>0</v>
      </c>
      <c r="X46" s="8">
        <f t="shared" si="83"/>
        <v>0</v>
      </c>
    </row>
    <row r="47" spans="1:24" ht="15" hidden="1" x14ac:dyDescent="0.35">
      <c r="A47" s="12">
        <f>'FA, NMs, PSEs'!A44</f>
        <v>42</v>
      </c>
      <c r="B47" s="17">
        <f>Recordables!B44</f>
        <v>0</v>
      </c>
      <c r="C47" s="11">
        <f>Calculation!T417</f>
        <v>0</v>
      </c>
      <c r="D47" s="11">
        <f>Calculation!U417</f>
        <v>0</v>
      </c>
      <c r="E47" s="8">
        <f t="shared" si="77"/>
        <v>0</v>
      </c>
      <c r="F47" s="11">
        <f>Calculation!T418</f>
        <v>0</v>
      </c>
      <c r="G47" s="11">
        <f>Calculation!U418</f>
        <v>0</v>
      </c>
      <c r="H47" s="8">
        <f t="shared" si="78"/>
        <v>0</v>
      </c>
      <c r="I47" s="11">
        <f>Calculation!T419</f>
        <v>0</v>
      </c>
      <c r="J47" s="11">
        <f>Calculation!U419</f>
        <v>0</v>
      </c>
      <c r="K47" s="8">
        <f t="shared" si="79"/>
        <v>0</v>
      </c>
      <c r="L47" s="11">
        <f>Calculation!T420</f>
        <v>0</v>
      </c>
      <c r="M47" s="11">
        <f>Calculation!U420</f>
        <v>0</v>
      </c>
      <c r="N47" s="8">
        <f t="shared" si="80"/>
        <v>0</v>
      </c>
      <c r="O47" s="11">
        <f>Calculation!T421</f>
        <v>0</v>
      </c>
      <c r="P47" s="11">
        <f>Calculation!U421</f>
        <v>0</v>
      </c>
      <c r="Q47" s="8">
        <f t="shared" si="81"/>
        <v>0</v>
      </c>
      <c r="R47" s="20" cm="1">
        <f t="array" ref="R47">ROUND(AVERAGE(LARGE((I47,L47,O47),{1,2})),0)</f>
        <v>0</v>
      </c>
      <c r="S47" s="20" cm="1">
        <f t="array" ref="S47">ROUND(AVERAGE(LARGE((J47,M47,P47),{1,2})),0)</f>
        <v>0</v>
      </c>
      <c r="T47" s="8">
        <f t="shared" si="82"/>
        <v>0</v>
      </c>
      <c r="V47" s="5">
        <f>Calculation!T424</f>
        <v>0</v>
      </c>
      <c r="W47" s="5">
        <f>Calculation!U424</f>
        <v>0</v>
      </c>
      <c r="X47" s="8">
        <f t="shared" si="83"/>
        <v>0</v>
      </c>
    </row>
    <row r="48" spans="1:24" ht="15" hidden="1" x14ac:dyDescent="0.35">
      <c r="A48" s="12">
        <f>'FA, NMs, PSEs'!A45</f>
        <v>43</v>
      </c>
      <c r="B48" s="17">
        <f>Recordables!B45</f>
        <v>0</v>
      </c>
      <c r="C48" s="11">
        <f>Calculation!D448</f>
        <v>0</v>
      </c>
      <c r="D48" s="11">
        <f>Calculation!E448</f>
        <v>0</v>
      </c>
      <c r="E48" s="8">
        <f t="shared" ref="E48:E50" si="84">MAX(0, C48+D48-1)</f>
        <v>0</v>
      </c>
      <c r="F48" s="11">
        <f>Calculation!D449</f>
        <v>0</v>
      </c>
      <c r="G48" s="11">
        <f>Calculation!E449</f>
        <v>0</v>
      </c>
      <c r="H48" s="8">
        <f t="shared" ref="H48:H50" si="85">MAX(0, F48+G48-1)</f>
        <v>0</v>
      </c>
      <c r="I48" s="11">
        <f>Calculation!D450</f>
        <v>0</v>
      </c>
      <c r="J48" s="11">
        <f>Calculation!E450</f>
        <v>0</v>
      </c>
      <c r="K48" s="8">
        <f t="shared" ref="K48:K50" si="86">MAX(0, I48+J48-1)</f>
        <v>0</v>
      </c>
      <c r="L48" s="11">
        <f>Calculation!D451</f>
        <v>0</v>
      </c>
      <c r="M48" s="11">
        <f>Calculation!E451</f>
        <v>0</v>
      </c>
      <c r="N48" s="8">
        <f t="shared" ref="N48:N50" si="87">MAX(0, L48+M48-1)</f>
        <v>0</v>
      </c>
      <c r="O48" s="11">
        <f>Calculation!D452</f>
        <v>0</v>
      </c>
      <c r="P48" s="11">
        <f>Calculation!E452</f>
        <v>0</v>
      </c>
      <c r="Q48" s="8">
        <f t="shared" ref="Q48:Q50" si="88">MAX(0, O48+P48-1)</f>
        <v>0</v>
      </c>
      <c r="R48" s="20" cm="1">
        <f t="array" ref="R48">ROUND(AVERAGE(LARGE((I48,L48,O48),{1,2})),0)</f>
        <v>0</v>
      </c>
      <c r="S48" s="20" cm="1">
        <f t="array" ref="S48">ROUND(AVERAGE(LARGE((J48,M48,P48),{1,2})),0)</f>
        <v>0</v>
      </c>
      <c r="T48" s="8">
        <f t="shared" ref="T48:T50" si="89">MAX(0, R48+S48-1)</f>
        <v>0</v>
      </c>
      <c r="V48" s="5">
        <f>Calculation!D455</f>
        <v>0</v>
      </c>
      <c r="W48" s="5">
        <f>Calculation!E455</f>
        <v>0</v>
      </c>
      <c r="X48" s="8">
        <f t="shared" ref="X48:X50" si="90">MAX(0, V48+W48-1)</f>
        <v>0</v>
      </c>
    </row>
    <row r="49" spans="1:24" ht="32" hidden="1" customHeight="1" x14ac:dyDescent="0.35">
      <c r="A49" s="12">
        <f>'FA, NMs, PSEs'!A46</f>
        <v>44</v>
      </c>
      <c r="B49" s="17">
        <f>Recordables!B46</f>
        <v>0</v>
      </c>
      <c r="C49" s="11">
        <f>Calculation!L448</f>
        <v>0</v>
      </c>
      <c r="D49" s="11">
        <f>Calculation!M448</f>
        <v>0</v>
      </c>
      <c r="E49" s="8">
        <f t="shared" si="84"/>
        <v>0</v>
      </c>
      <c r="F49" s="11">
        <f>Calculation!L449</f>
        <v>0</v>
      </c>
      <c r="G49" s="11">
        <f>Calculation!M449</f>
        <v>0</v>
      </c>
      <c r="H49" s="8">
        <f t="shared" si="85"/>
        <v>0</v>
      </c>
      <c r="I49" s="11">
        <f>Calculation!L450</f>
        <v>0</v>
      </c>
      <c r="J49" s="11">
        <f>Calculation!M450</f>
        <v>0</v>
      </c>
      <c r="K49" s="8">
        <f t="shared" si="86"/>
        <v>0</v>
      </c>
      <c r="L49" s="11">
        <f>Calculation!L451</f>
        <v>0</v>
      </c>
      <c r="M49" s="11">
        <f>Calculation!M451</f>
        <v>0</v>
      </c>
      <c r="N49" s="8">
        <f t="shared" si="87"/>
        <v>0</v>
      </c>
      <c r="O49" s="11">
        <f>Calculation!L452</f>
        <v>0</v>
      </c>
      <c r="P49" s="11">
        <f>Calculation!M452</f>
        <v>0</v>
      </c>
      <c r="Q49" s="8">
        <f t="shared" si="88"/>
        <v>0</v>
      </c>
      <c r="R49" s="20" cm="1">
        <f t="array" ref="R49">ROUND(AVERAGE(LARGE((I49,L49,O49),{1,2})),0)</f>
        <v>0</v>
      </c>
      <c r="S49" s="20" cm="1">
        <f t="array" ref="S49">ROUND(AVERAGE(LARGE((J49,M49,P49),{1,2})),0)</f>
        <v>0</v>
      </c>
      <c r="T49" s="8">
        <f t="shared" si="89"/>
        <v>0</v>
      </c>
      <c r="V49" s="5">
        <f>Calculation!L455</f>
        <v>0</v>
      </c>
      <c r="W49" s="5">
        <f>Calculation!M455</f>
        <v>0</v>
      </c>
      <c r="X49" s="8">
        <f t="shared" si="90"/>
        <v>0</v>
      </c>
    </row>
    <row r="50" spans="1:24" ht="15" hidden="1" x14ac:dyDescent="0.35">
      <c r="A50" s="12">
        <f>'FA, NMs, PSEs'!A47</f>
        <v>45</v>
      </c>
      <c r="B50" s="17">
        <f>Recordables!B47</f>
        <v>0</v>
      </c>
      <c r="C50" s="11">
        <f>Calculation!T448</f>
        <v>0</v>
      </c>
      <c r="D50" s="11">
        <f>Calculation!U448</f>
        <v>0</v>
      </c>
      <c r="E50" s="8">
        <f t="shared" si="84"/>
        <v>0</v>
      </c>
      <c r="F50" s="11">
        <f>Calculation!T449</f>
        <v>0</v>
      </c>
      <c r="G50" s="11">
        <f>Calculation!U449</f>
        <v>0</v>
      </c>
      <c r="H50" s="8">
        <f t="shared" si="85"/>
        <v>0</v>
      </c>
      <c r="I50" s="11">
        <f>Calculation!T450</f>
        <v>0</v>
      </c>
      <c r="J50" s="11">
        <f>Calculation!U450</f>
        <v>0</v>
      </c>
      <c r="K50" s="8">
        <f t="shared" si="86"/>
        <v>0</v>
      </c>
      <c r="L50" s="11">
        <f>Calculation!T451</f>
        <v>0</v>
      </c>
      <c r="M50" s="11">
        <f>Calculation!U451</f>
        <v>0</v>
      </c>
      <c r="N50" s="8">
        <f t="shared" si="87"/>
        <v>0</v>
      </c>
      <c r="O50" s="11">
        <f>Calculation!T452</f>
        <v>0</v>
      </c>
      <c r="P50" s="11">
        <f>Calculation!U452</f>
        <v>0</v>
      </c>
      <c r="Q50" s="8">
        <f t="shared" si="88"/>
        <v>0</v>
      </c>
      <c r="R50" s="20" cm="1">
        <f t="array" ref="R50">ROUND(AVERAGE(LARGE((I50,L50,O50),{1,2})),0)</f>
        <v>0</v>
      </c>
      <c r="S50" s="20" cm="1">
        <f t="array" ref="S50">ROUND(AVERAGE(LARGE((J50,M50,P50),{1,2})),0)</f>
        <v>0</v>
      </c>
      <c r="T50" s="8">
        <f t="shared" si="89"/>
        <v>0</v>
      </c>
      <c r="V50" s="5">
        <f>Calculation!T455</f>
        <v>0</v>
      </c>
      <c r="W50" s="5">
        <f>Calculation!U455</f>
        <v>0</v>
      </c>
      <c r="X50" s="8">
        <f t="shared" si="90"/>
        <v>0</v>
      </c>
    </row>
    <row r="51" spans="1:24" ht="15" hidden="1" x14ac:dyDescent="0.35">
      <c r="A51" s="12">
        <f>'FA, NMs, PSEs'!A48</f>
        <v>46</v>
      </c>
      <c r="B51" s="17">
        <f>Recordables!B48</f>
        <v>0</v>
      </c>
      <c r="C51" s="11">
        <f>Calculation!D479</f>
        <v>0</v>
      </c>
      <c r="D51" s="11">
        <f>Calculation!E479</f>
        <v>0</v>
      </c>
      <c r="E51" s="8">
        <f t="shared" ref="E51:E53" si="91">MAX(0, C51+D51-1)</f>
        <v>0</v>
      </c>
      <c r="F51" s="11">
        <f>Calculation!D480</f>
        <v>0</v>
      </c>
      <c r="G51" s="11">
        <f>Calculation!E480</f>
        <v>0</v>
      </c>
      <c r="H51" s="8">
        <f t="shared" ref="H51:H53" si="92">MAX(0, F51+G51-1)</f>
        <v>0</v>
      </c>
      <c r="I51" s="11">
        <f>Calculation!D481</f>
        <v>0</v>
      </c>
      <c r="J51" s="11">
        <f>Calculation!E481</f>
        <v>0</v>
      </c>
      <c r="K51" s="8">
        <f t="shared" ref="K51:K53" si="93">MAX(0, I51+J51-1)</f>
        <v>0</v>
      </c>
      <c r="L51" s="11">
        <f>Calculation!D482</f>
        <v>0</v>
      </c>
      <c r="M51" s="11">
        <f>Calculation!E482</f>
        <v>0</v>
      </c>
      <c r="N51" s="8">
        <f t="shared" ref="N51:N53" si="94">MAX(0, L51+M51-1)</f>
        <v>0</v>
      </c>
      <c r="O51" s="11">
        <f>Calculation!D483</f>
        <v>0</v>
      </c>
      <c r="P51" s="11">
        <f>Calculation!E483</f>
        <v>0</v>
      </c>
      <c r="Q51" s="8">
        <f t="shared" ref="Q51:Q53" si="95">MAX(0, O51+P51-1)</f>
        <v>0</v>
      </c>
      <c r="R51" s="20" cm="1">
        <f t="array" ref="R51">ROUND(AVERAGE(LARGE((I51,L51,O51),{1,2})),0)</f>
        <v>0</v>
      </c>
      <c r="S51" s="20" cm="1">
        <f t="array" ref="S51">ROUND(AVERAGE(LARGE((J51,M51,P51),{1,2})),0)</f>
        <v>0</v>
      </c>
      <c r="T51" s="8">
        <f t="shared" ref="T51:T53" si="96">MAX(0, R51+S51-1)</f>
        <v>0</v>
      </c>
      <c r="V51" s="5">
        <f>Calculation!D486</f>
        <v>0</v>
      </c>
      <c r="W51" s="5">
        <f>Calculation!E486</f>
        <v>0</v>
      </c>
      <c r="X51" s="8">
        <f t="shared" ref="X51:X53" si="97">MAX(0, V51+W51-1)</f>
        <v>0</v>
      </c>
    </row>
    <row r="52" spans="1:24" ht="15" hidden="1" x14ac:dyDescent="0.35">
      <c r="A52" s="12">
        <f>'FA, NMs, PSEs'!A49</f>
        <v>47</v>
      </c>
      <c r="B52" s="17">
        <f>Recordables!B49</f>
        <v>0</v>
      </c>
      <c r="C52" s="11">
        <f>Calculation!L479</f>
        <v>0</v>
      </c>
      <c r="D52" s="11">
        <f>Calculation!M479</f>
        <v>0</v>
      </c>
      <c r="E52" s="8">
        <f t="shared" si="91"/>
        <v>0</v>
      </c>
      <c r="F52" s="11">
        <f>Calculation!L480</f>
        <v>0</v>
      </c>
      <c r="G52" s="11">
        <f>Calculation!M480</f>
        <v>0</v>
      </c>
      <c r="H52" s="8">
        <f t="shared" si="92"/>
        <v>0</v>
      </c>
      <c r="I52" s="11">
        <f>Calculation!L481</f>
        <v>0</v>
      </c>
      <c r="J52" s="11">
        <f>Calculation!M481</f>
        <v>0</v>
      </c>
      <c r="K52" s="8">
        <f t="shared" si="93"/>
        <v>0</v>
      </c>
      <c r="L52" s="11">
        <f>Calculation!L482</f>
        <v>0</v>
      </c>
      <c r="M52" s="11">
        <f>Calculation!M482</f>
        <v>0</v>
      </c>
      <c r="N52" s="8">
        <f t="shared" si="94"/>
        <v>0</v>
      </c>
      <c r="O52" s="11">
        <f>Calculation!L483</f>
        <v>0</v>
      </c>
      <c r="P52" s="11">
        <f>Calculation!M483</f>
        <v>0</v>
      </c>
      <c r="Q52" s="8">
        <f t="shared" si="95"/>
        <v>0</v>
      </c>
      <c r="R52" s="20" cm="1">
        <f t="array" ref="R52">ROUND(AVERAGE(LARGE((I52,L52,O52),{1,2})),0)</f>
        <v>0</v>
      </c>
      <c r="S52" s="20" cm="1">
        <f t="array" ref="S52">ROUND(AVERAGE(LARGE((J52,M52,P52),{1,2})),0)</f>
        <v>0</v>
      </c>
      <c r="T52" s="8">
        <f t="shared" si="96"/>
        <v>0</v>
      </c>
      <c r="V52" s="5">
        <f>Calculation!L486</f>
        <v>0</v>
      </c>
      <c r="W52" s="5">
        <f>Calculation!M486</f>
        <v>0</v>
      </c>
      <c r="X52" s="8">
        <f t="shared" si="97"/>
        <v>0</v>
      </c>
    </row>
    <row r="53" spans="1:24" ht="15" hidden="1" x14ac:dyDescent="0.35">
      <c r="A53" s="12">
        <f>'FA, NMs, PSEs'!A50</f>
        <v>48</v>
      </c>
      <c r="B53" s="17">
        <f>Recordables!B50</f>
        <v>0</v>
      </c>
      <c r="C53" s="11">
        <f>Calculation!T479</f>
        <v>0</v>
      </c>
      <c r="D53" s="11">
        <f>Calculation!U479</f>
        <v>0</v>
      </c>
      <c r="E53" s="8">
        <f t="shared" si="91"/>
        <v>0</v>
      </c>
      <c r="F53" s="11">
        <f>Calculation!T480</f>
        <v>0</v>
      </c>
      <c r="G53" s="11">
        <f>Calculation!U480</f>
        <v>0</v>
      </c>
      <c r="H53" s="8">
        <f t="shared" si="92"/>
        <v>0</v>
      </c>
      <c r="I53" s="11">
        <f>Calculation!T481</f>
        <v>0</v>
      </c>
      <c r="J53" s="11">
        <f>Calculation!U481</f>
        <v>0</v>
      </c>
      <c r="K53" s="8">
        <f t="shared" si="93"/>
        <v>0</v>
      </c>
      <c r="L53" s="11">
        <f>Calculation!T482</f>
        <v>0</v>
      </c>
      <c r="M53" s="11">
        <f>Calculation!U482</f>
        <v>0</v>
      </c>
      <c r="N53" s="8">
        <f t="shared" si="94"/>
        <v>0</v>
      </c>
      <c r="O53" s="11">
        <f>Calculation!T483</f>
        <v>0</v>
      </c>
      <c r="P53" s="11">
        <f>Calculation!U483</f>
        <v>0</v>
      </c>
      <c r="Q53" s="8">
        <f t="shared" si="95"/>
        <v>0</v>
      </c>
      <c r="R53" s="20" cm="1">
        <f t="array" ref="R53">ROUND(AVERAGE(LARGE((I53,L53,O53),{1,2})),0)</f>
        <v>0</v>
      </c>
      <c r="S53" s="20" cm="1">
        <f t="array" ref="S53">ROUND(AVERAGE(LARGE((J53,M53,P53),{1,2})),0)</f>
        <v>0</v>
      </c>
      <c r="T53" s="8">
        <f t="shared" si="96"/>
        <v>0</v>
      </c>
      <c r="V53" s="5">
        <f>Calculation!T486</f>
        <v>0</v>
      </c>
      <c r="W53" s="5">
        <f>Calculation!U486</f>
        <v>0</v>
      </c>
      <c r="X53" s="8">
        <f t="shared" si="97"/>
        <v>0</v>
      </c>
    </row>
    <row r="54" spans="1:24" ht="15" hidden="1" x14ac:dyDescent="0.35">
      <c r="A54" s="12">
        <f>'FA, NMs, PSEs'!A51</f>
        <v>49</v>
      </c>
      <c r="B54" s="17">
        <f>Recordables!B51</f>
        <v>0</v>
      </c>
      <c r="C54" s="11">
        <f>Calculation!D510</f>
        <v>0</v>
      </c>
      <c r="D54" s="11">
        <f>Calculation!E510</f>
        <v>0</v>
      </c>
      <c r="E54" s="8">
        <f t="shared" ref="E54:E56" si="98">MAX(0, C54+D54-1)</f>
        <v>0</v>
      </c>
      <c r="F54" s="11">
        <f>Calculation!D511</f>
        <v>0</v>
      </c>
      <c r="G54" s="11">
        <f>Calculation!E511</f>
        <v>0</v>
      </c>
      <c r="H54" s="8">
        <f t="shared" ref="H54:H56" si="99">MAX(0, F54+G54-1)</f>
        <v>0</v>
      </c>
      <c r="I54" s="11">
        <f>Calculation!D512</f>
        <v>0</v>
      </c>
      <c r="J54" s="11">
        <f>Calculation!E512</f>
        <v>0</v>
      </c>
      <c r="K54" s="8">
        <f t="shared" ref="K54:K56" si="100">MAX(0, I54+J54-1)</f>
        <v>0</v>
      </c>
      <c r="L54" s="11">
        <f>Calculation!D513</f>
        <v>0</v>
      </c>
      <c r="M54" s="11">
        <f>Calculation!E513</f>
        <v>0</v>
      </c>
      <c r="N54" s="8">
        <f t="shared" ref="N54:N56" si="101">MAX(0, L54+M54-1)</f>
        <v>0</v>
      </c>
      <c r="O54" s="11">
        <f>Calculation!D514</f>
        <v>0</v>
      </c>
      <c r="P54" s="11">
        <f>Calculation!E514</f>
        <v>0</v>
      </c>
      <c r="Q54" s="8">
        <f t="shared" ref="Q54:Q56" si="102">MAX(0, O54+P54-1)</f>
        <v>0</v>
      </c>
      <c r="R54" s="20" cm="1">
        <f t="array" ref="R54">ROUND(AVERAGE(LARGE((I54,L54,O54),{1,2})),0)</f>
        <v>0</v>
      </c>
      <c r="S54" s="20" cm="1">
        <f t="array" ref="S54">ROUND(AVERAGE(LARGE((J54,M54,P54),{1,2})),0)</f>
        <v>0</v>
      </c>
      <c r="T54" s="8">
        <f t="shared" ref="T54:T56" si="103">MAX(0, R54+S54-1)</f>
        <v>0</v>
      </c>
      <c r="V54" s="5">
        <f>Calculation!D517</f>
        <v>0</v>
      </c>
      <c r="W54" s="5">
        <f>Calculation!E517</f>
        <v>0</v>
      </c>
      <c r="X54" s="8">
        <f t="shared" ref="X54:X56" si="104">MAX(0, V54+W54-1)</f>
        <v>0</v>
      </c>
    </row>
    <row r="55" spans="1:24" ht="15" hidden="1" x14ac:dyDescent="0.35">
      <c r="A55" s="12">
        <f>'FA, NMs, PSEs'!A52</f>
        <v>50</v>
      </c>
      <c r="B55" s="17">
        <f>Recordables!B52</f>
        <v>0</v>
      </c>
      <c r="C55" s="11">
        <f>Calculation!L510</f>
        <v>0</v>
      </c>
      <c r="D55" s="11">
        <f>Calculation!M510</f>
        <v>0</v>
      </c>
      <c r="E55" s="8">
        <f t="shared" si="98"/>
        <v>0</v>
      </c>
      <c r="F55" s="11">
        <f>Calculation!L511</f>
        <v>0</v>
      </c>
      <c r="G55" s="11">
        <f>Calculation!M511</f>
        <v>0</v>
      </c>
      <c r="H55" s="8">
        <f t="shared" si="99"/>
        <v>0</v>
      </c>
      <c r="I55" s="11">
        <f>Calculation!L512</f>
        <v>0</v>
      </c>
      <c r="J55" s="11">
        <f>Calculation!M512</f>
        <v>0</v>
      </c>
      <c r="K55" s="8">
        <f t="shared" si="100"/>
        <v>0</v>
      </c>
      <c r="L55" s="11">
        <f>Calculation!L513</f>
        <v>0</v>
      </c>
      <c r="M55" s="11">
        <f>Calculation!M513</f>
        <v>0</v>
      </c>
      <c r="N55" s="8">
        <f t="shared" si="101"/>
        <v>0</v>
      </c>
      <c r="O55" s="11">
        <f>Calculation!L514</f>
        <v>0</v>
      </c>
      <c r="P55" s="11">
        <f>Calculation!M514</f>
        <v>0</v>
      </c>
      <c r="Q55" s="8">
        <f t="shared" si="102"/>
        <v>0</v>
      </c>
      <c r="R55" s="20" cm="1">
        <f t="array" ref="R55">ROUND(AVERAGE(LARGE((I55,L55,O55),{1,2})),0)</f>
        <v>0</v>
      </c>
      <c r="S55" s="20" cm="1">
        <f t="array" ref="S55">ROUND(AVERAGE(LARGE((J55,M55,P55),{1,2})),0)</f>
        <v>0</v>
      </c>
      <c r="T55" s="8">
        <f t="shared" si="103"/>
        <v>0</v>
      </c>
      <c r="V55" s="5">
        <f>Calculation!L517</f>
        <v>0</v>
      </c>
      <c r="W55" s="5">
        <f>Calculation!M517</f>
        <v>0</v>
      </c>
      <c r="X55" s="8">
        <f t="shared" si="104"/>
        <v>0</v>
      </c>
    </row>
    <row r="56" spans="1:24" ht="15" hidden="1" x14ac:dyDescent="0.35">
      <c r="A56" s="12">
        <f>'FA, NMs, PSEs'!A53</f>
        <v>51</v>
      </c>
      <c r="B56" s="17">
        <f>Recordables!B53</f>
        <v>0</v>
      </c>
      <c r="C56" s="11">
        <f>Calculation!T510</f>
        <v>0</v>
      </c>
      <c r="D56" s="11">
        <f>Calculation!U510</f>
        <v>0</v>
      </c>
      <c r="E56" s="8">
        <f t="shared" si="98"/>
        <v>0</v>
      </c>
      <c r="F56" s="11">
        <f>Calculation!T511</f>
        <v>0</v>
      </c>
      <c r="G56" s="11">
        <f>Calculation!U511</f>
        <v>0</v>
      </c>
      <c r="H56" s="8">
        <f t="shared" si="99"/>
        <v>0</v>
      </c>
      <c r="I56" s="11">
        <f>Calculation!T512</f>
        <v>0</v>
      </c>
      <c r="J56" s="11">
        <f>Calculation!U512</f>
        <v>0</v>
      </c>
      <c r="K56" s="8">
        <f t="shared" si="100"/>
        <v>0</v>
      </c>
      <c r="L56" s="11">
        <f>Calculation!T513</f>
        <v>0</v>
      </c>
      <c r="M56" s="11">
        <f>Calculation!U513</f>
        <v>0</v>
      </c>
      <c r="N56" s="8">
        <f t="shared" si="101"/>
        <v>0</v>
      </c>
      <c r="O56" s="11">
        <f>Calculation!T514</f>
        <v>0</v>
      </c>
      <c r="P56" s="11">
        <f>Calculation!U514</f>
        <v>0</v>
      </c>
      <c r="Q56" s="8">
        <f t="shared" si="102"/>
        <v>0</v>
      </c>
      <c r="R56" s="20" cm="1">
        <f t="array" ref="R56">ROUND(AVERAGE(LARGE((I56,L56,O56),{1,2})),0)</f>
        <v>0</v>
      </c>
      <c r="S56" s="20" cm="1">
        <f t="array" ref="S56">ROUND(AVERAGE(LARGE((J56,M56,P56),{1,2})),0)</f>
        <v>0</v>
      </c>
      <c r="T56" s="8">
        <f t="shared" si="103"/>
        <v>0</v>
      </c>
      <c r="V56" s="5">
        <f>Calculation!T517</f>
        <v>0</v>
      </c>
      <c r="W56" s="5">
        <f>Calculation!U517</f>
        <v>0</v>
      </c>
      <c r="X56" s="8">
        <f t="shared" si="104"/>
        <v>0</v>
      </c>
    </row>
    <row r="57" spans="1:24" ht="15" hidden="1" x14ac:dyDescent="0.35">
      <c r="A57" s="12">
        <f>'FA, NMs, PSEs'!A54</f>
        <v>52</v>
      </c>
      <c r="B57" s="17">
        <f>Recordables!B54</f>
        <v>0</v>
      </c>
      <c r="C57" s="11">
        <f>Calculation!D541</f>
        <v>0</v>
      </c>
      <c r="D57" s="11">
        <f>Calculation!E541</f>
        <v>0</v>
      </c>
      <c r="E57" s="8">
        <f t="shared" ref="E57:E59" si="105">MAX(0, C57+D57-1)</f>
        <v>0</v>
      </c>
      <c r="F57" s="11">
        <f>Calculation!D542</f>
        <v>0</v>
      </c>
      <c r="G57" s="11">
        <f>Calculation!E542</f>
        <v>0</v>
      </c>
      <c r="H57" s="8">
        <f t="shared" ref="H57:H59" si="106">MAX(0, F57+G57-1)</f>
        <v>0</v>
      </c>
      <c r="I57" s="11">
        <f>Calculation!D543</f>
        <v>0</v>
      </c>
      <c r="J57" s="11">
        <f>Calculation!E543</f>
        <v>0</v>
      </c>
      <c r="K57" s="8">
        <f t="shared" ref="K57:K59" si="107">MAX(0, I57+J57-1)</f>
        <v>0</v>
      </c>
      <c r="L57" s="11">
        <f>Calculation!D544</f>
        <v>0</v>
      </c>
      <c r="M57" s="11">
        <f>Calculation!E544</f>
        <v>0</v>
      </c>
      <c r="N57" s="8">
        <f t="shared" ref="N57:N59" si="108">MAX(0, L57+M57-1)</f>
        <v>0</v>
      </c>
      <c r="O57" s="11">
        <f>Calculation!D545</f>
        <v>0</v>
      </c>
      <c r="P57" s="11">
        <f>Calculation!E545</f>
        <v>0</v>
      </c>
      <c r="Q57" s="8">
        <f t="shared" ref="Q57:Q59" si="109">MAX(0, O57+P57-1)</f>
        <v>0</v>
      </c>
      <c r="R57" s="20" cm="1">
        <f t="array" ref="R57">ROUND(AVERAGE(LARGE((I57,L57,O57),{1,2})),0)</f>
        <v>0</v>
      </c>
      <c r="S57" s="20" cm="1">
        <f t="array" ref="S57">ROUND(AVERAGE(LARGE((J57,M57,P57),{1,2})),0)</f>
        <v>0</v>
      </c>
      <c r="T57" s="8">
        <f t="shared" ref="T57:T59" si="110">MAX(0, R57+S57-1)</f>
        <v>0</v>
      </c>
      <c r="V57" s="5">
        <f>Calculation!D548</f>
        <v>0</v>
      </c>
      <c r="W57" s="5">
        <f>Calculation!E548</f>
        <v>0</v>
      </c>
      <c r="X57" s="8">
        <f t="shared" ref="X57:X59" si="111">MAX(0, V57+W57-1)</f>
        <v>0</v>
      </c>
    </row>
    <row r="58" spans="1:24" ht="15" hidden="1" x14ac:dyDescent="0.35">
      <c r="A58" s="12">
        <f>'FA, NMs, PSEs'!A55</f>
        <v>53</v>
      </c>
      <c r="B58" s="17">
        <f>Recordables!B55</f>
        <v>0</v>
      </c>
      <c r="C58" s="11">
        <f>Calculation!L541</f>
        <v>0</v>
      </c>
      <c r="D58" s="11">
        <f>Calculation!M541</f>
        <v>0</v>
      </c>
      <c r="E58" s="8">
        <f t="shared" si="105"/>
        <v>0</v>
      </c>
      <c r="F58" s="11">
        <f>Calculation!L542</f>
        <v>0</v>
      </c>
      <c r="G58" s="11">
        <f>Calculation!M542</f>
        <v>0</v>
      </c>
      <c r="H58" s="8">
        <f t="shared" si="106"/>
        <v>0</v>
      </c>
      <c r="I58" s="11">
        <f>Calculation!L543</f>
        <v>0</v>
      </c>
      <c r="J58" s="11">
        <f>Calculation!M543</f>
        <v>0</v>
      </c>
      <c r="K58" s="8">
        <f t="shared" si="107"/>
        <v>0</v>
      </c>
      <c r="L58" s="11">
        <f>Calculation!L544</f>
        <v>0</v>
      </c>
      <c r="M58" s="11">
        <f>Calculation!M544</f>
        <v>0</v>
      </c>
      <c r="N58" s="8">
        <f t="shared" si="108"/>
        <v>0</v>
      </c>
      <c r="O58" s="11">
        <f>Calculation!L545</f>
        <v>0</v>
      </c>
      <c r="P58" s="11">
        <f>Calculation!M545</f>
        <v>0</v>
      </c>
      <c r="Q58" s="8">
        <f t="shared" si="109"/>
        <v>0</v>
      </c>
      <c r="R58" s="20" cm="1">
        <f t="array" ref="R58">ROUND(AVERAGE(LARGE((I58,L58,O58),{1,2})),0)</f>
        <v>0</v>
      </c>
      <c r="S58" s="20" cm="1">
        <f t="array" ref="S58">ROUND(AVERAGE(LARGE((J58,M58,P58),{1,2})),0)</f>
        <v>0</v>
      </c>
      <c r="T58" s="8">
        <f t="shared" si="110"/>
        <v>0</v>
      </c>
      <c r="V58" s="5">
        <f>Calculation!L548</f>
        <v>0</v>
      </c>
      <c r="W58" s="5">
        <f>Calculation!M548</f>
        <v>0</v>
      </c>
      <c r="X58" s="8">
        <f t="shared" si="111"/>
        <v>0</v>
      </c>
    </row>
    <row r="59" spans="1:24" ht="15" hidden="1" x14ac:dyDescent="0.35">
      <c r="A59" s="12">
        <f>'FA, NMs, PSEs'!A56</f>
        <v>54</v>
      </c>
      <c r="B59" s="17">
        <f>Recordables!B56</f>
        <v>0</v>
      </c>
      <c r="C59" s="11">
        <f>Calculation!T541</f>
        <v>0</v>
      </c>
      <c r="D59" s="11">
        <f>Calculation!U541</f>
        <v>0</v>
      </c>
      <c r="E59" s="8">
        <f t="shared" si="105"/>
        <v>0</v>
      </c>
      <c r="F59" s="11">
        <f>Calculation!T542</f>
        <v>0</v>
      </c>
      <c r="G59" s="11">
        <f>Calculation!U542</f>
        <v>0</v>
      </c>
      <c r="H59" s="8">
        <f t="shared" si="106"/>
        <v>0</v>
      </c>
      <c r="I59" s="11">
        <f>Calculation!T543</f>
        <v>0</v>
      </c>
      <c r="J59" s="11">
        <f>Calculation!U543</f>
        <v>0</v>
      </c>
      <c r="K59" s="8">
        <f t="shared" si="107"/>
        <v>0</v>
      </c>
      <c r="L59" s="11">
        <f>Calculation!T544</f>
        <v>0</v>
      </c>
      <c r="M59" s="11">
        <f>Calculation!U544</f>
        <v>0</v>
      </c>
      <c r="N59" s="8">
        <f t="shared" si="108"/>
        <v>0</v>
      </c>
      <c r="O59" s="11">
        <f>Calculation!T545</f>
        <v>0</v>
      </c>
      <c r="P59" s="11">
        <f>Calculation!U545</f>
        <v>0</v>
      </c>
      <c r="Q59" s="8">
        <f t="shared" si="109"/>
        <v>0</v>
      </c>
      <c r="R59" s="20" cm="1">
        <f t="array" ref="R59">ROUND(AVERAGE(LARGE((I59,L59,O59),{1,2})),0)</f>
        <v>0</v>
      </c>
      <c r="S59" s="20" cm="1">
        <f t="array" ref="S59">ROUND(AVERAGE(LARGE((J59,M59,P59),{1,2})),0)</f>
        <v>0</v>
      </c>
      <c r="T59" s="8">
        <f t="shared" si="110"/>
        <v>0</v>
      </c>
      <c r="V59" s="5">
        <f>Calculation!T548</f>
        <v>0</v>
      </c>
      <c r="W59" s="5">
        <f>Calculation!U548</f>
        <v>0</v>
      </c>
      <c r="X59" s="8">
        <f t="shared" si="111"/>
        <v>0</v>
      </c>
    </row>
    <row r="60" spans="1:24" ht="15" hidden="1" x14ac:dyDescent="0.35">
      <c r="A60" s="12">
        <f>'FA, NMs, PSEs'!A57</f>
        <v>55</v>
      </c>
      <c r="B60" s="17">
        <f>Recordables!B57</f>
        <v>0</v>
      </c>
      <c r="C60" s="11">
        <f>Calculation!D572</f>
        <v>0</v>
      </c>
      <c r="D60" s="11">
        <f>Calculation!E572</f>
        <v>0</v>
      </c>
      <c r="E60" s="8">
        <f t="shared" ref="E60:E62" si="112">MAX(0, C60+D60-1)</f>
        <v>0</v>
      </c>
      <c r="F60" s="11">
        <f>Calculation!D573</f>
        <v>0</v>
      </c>
      <c r="G60" s="11">
        <f>Calculation!E573</f>
        <v>0</v>
      </c>
      <c r="H60" s="8">
        <f t="shared" ref="H60:H62" si="113">MAX(0, F60+G60-1)</f>
        <v>0</v>
      </c>
      <c r="I60" s="11">
        <f>Calculation!D574</f>
        <v>0</v>
      </c>
      <c r="J60" s="11">
        <f>Calculation!E574</f>
        <v>0</v>
      </c>
      <c r="K60" s="8">
        <f t="shared" ref="K60:K62" si="114">MAX(0, I60+J60-1)</f>
        <v>0</v>
      </c>
      <c r="L60" s="11">
        <f>Calculation!D575</f>
        <v>0</v>
      </c>
      <c r="M60" s="11">
        <f>Calculation!E575</f>
        <v>0</v>
      </c>
      <c r="N60" s="8">
        <f t="shared" ref="N60:N62" si="115">MAX(0, L60+M60-1)</f>
        <v>0</v>
      </c>
      <c r="O60" s="11">
        <f>Calculation!D576</f>
        <v>0</v>
      </c>
      <c r="P60" s="11">
        <f>Calculation!E576</f>
        <v>0</v>
      </c>
      <c r="Q60" s="8">
        <f t="shared" ref="Q60:Q62" si="116">MAX(0, O60+P60-1)</f>
        <v>0</v>
      </c>
      <c r="R60" s="20" cm="1">
        <f t="array" ref="R60">ROUND(AVERAGE(LARGE((I60,L60,O60),{1,2})),0)</f>
        <v>0</v>
      </c>
      <c r="S60" s="20" cm="1">
        <f t="array" ref="S60">ROUND(AVERAGE(LARGE((J60,M60,P60),{1,2})),0)</f>
        <v>0</v>
      </c>
      <c r="T60" s="8">
        <f t="shared" ref="T60:T62" si="117">MAX(0, R60+S60-1)</f>
        <v>0</v>
      </c>
      <c r="V60" s="5">
        <f>Calculation!D579</f>
        <v>0</v>
      </c>
      <c r="W60" s="5">
        <f>Calculation!E579</f>
        <v>0</v>
      </c>
      <c r="X60" s="8">
        <f t="shared" ref="X60:X62" si="118">MAX(0, V60+W60-1)</f>
        <v>0</v>
      </c>
    </row>
    <row r="61" spans="1:24" ht="15" hidden="1" x14ac:dyDescent="0.35">
      <c r="A61" s="12">
        <f>'FA, NMs, PSEs'!A58</f>
        <v>56</v>
      </c>
      <c r="B61" s="17">
        <f>Recordables!B58</f>
        <v>0</v>
      </c>
      <c r="C61" s="11">
        <f>Calculation!L572</f>
        <v>0</v>
      </c>
      <c r="D61" s="11">
        <f>Calculation!M572</f>
        <v>0</v>
      </c>
      <c r="E61" s="8">
        <f t="shared" si="112"/>
        <v>0</v>
      </c>
      <c r="F61" s="11">
        <f>Calculation!L573</f>
        <v>0</v>
      </c>
      <c r="G61" s="11">
        <f>Calculation!M573</f>
        <v>0</v>
      </c>
      <c r="H61" s="8">
        <f t="shared" si="113"/>
        <v>0</v>
      </c>
      <c r="I61" s="11">
        <f>Calculation!L574</f>
        <v>0</v>
      </c>
      <c r="J61" s="11">
        <f>Calculation!M574</f>
        <v>0</v>
      </c>
      <c r="K61" s="8">
        <f t="shared" si="114"/>
        <v>0</v>
      </c>
      <c r="L61" s="11">
        <f>Calculation!L575</f>
        <v>0</v>
      </c>
      <c r="M61" s="11">
        <f>Calculation!M575</f>
        <v>0</v>
      </c>
      <c r="N61" s="8">
        <f t="shared" si="115"/>
        <v>0</v>
      </c>
      <c r="O61" s="11">
        <f>Calculation!L576</f>
        <v>0</v>
      </c>
      <c r="P61" s="11">
        <f>Calculation!M576</f>
        <v>0</v>
      </c>
      <c r="Q61" s="8">
        <f t="shared" si="116"/>
        <v>0</v>
      </c>
      <c r="R61" s="20" cm="1">
        <f t="array" ref="R61">ROUND(AVERAGE(LARGE((I61,L61,O61),{1,2})),0)</f>
        <v>0</v>
      </c>
      <c r="S61" s="20" cm="1">
        <f t="array" ref="S61">ROUND(AVERAGE(LARGE((J61,M61,P61),{1,2})),0)</f>
        <v>0</v>
      </c>
      <c r="T61" s="8">
        <f t="shared" si="117"/>
        <v>0</v>
      </c>
      <c r="V61" s="5">
        <f>Calculation!L579</f>
        <v>0</v>
      </c>
      <c r="W61" s="5">
        <f>Calculation!M579</f>
        <v>0</v>
      </c>
      <c r="X61" s="8">
        <f t="shared" si="118"/>
        <v>0</v>
      </c>
    </row>
    <row r="62" spans="1:24" ht="15" hidden="1" x14ac:dyDescent="0.35">
      <c r="A62" s="12">
        <f>'FA, NMs, PSEs'!A59</f>
        <v>57</v>
      </c>
      <c r="B62" s="17">
        <f>Recordables!B59</f>
        <v>0</v>
      </c>
      <c r="C62" s="11">
        <f>Calculation!T572</f>
        <v>0</v>
      </c>
      <c r="D62" s="11">
        <f>Calculation!U572</f>
        <v>0</v>
      </c>
      <c r="E62" s="8">
        <f t="shared" si="112"/>
        <v>0</v>
      </c>
      <c r="F62" s="11">
        <f>Calculation!T573</f>
        <v>0</v>
      </c>
      <c r="G62" s="11">
        <f>Calculation!U573</f>
        <v>0</v>
      </c>
      <c r="H62" s="8">
        <f t="shared" si="113"/>
        <v>0</v>
      </c>
      <c r="I62" s="11">
        <f>Calculation!T574</f>
        <v>0</v>
      </c>
      <c r="J62" s="11">
        <f>Calculation!U574</f>
        <v>0</v>
      </c>
      <c r="K62" s="8">
        <f t="shared" si="114"/>
        <v>0</v>
      </c>
      <c r="L62" s="11">
        <f>Calculation!T575</f>
        <v>0</v>
      </c>
      <c r="M62" s="11">
        <f>Calculation!U575</f>
        <v>0</v>
      </c>
      <c r="N62" s="8">
        <f t="shared" si="115"/>
        <v>0</v>
      </c>
      <c r="O62" s="11">
        <f>Calculation!T576</f>
        <v>0</v>
      </c>
      <c r="P62" s="11">
        <f>Calculation!U576</f>
        <v>0</v>
      </c>
      <c r="Q62" s="8">
        <f t="shared" si="116"/>
        <v>0</v>
      </c>
      <c r="R62" s="20" cm="1">
        <f t="array" ref="R62">ROUND(AVERAGE(LARGE((I62,L62,O62),{1,2})),0)</f>
        <v>0</v>
      </c>
      <c r="S62" s="20" cm="1">
        <f t="array" ref="S62">ROUND(AVERAGE(LARGE((J62,M62,P62),{1,2})),0)</f>
        <v>0</v>
      </c>
      <c r="T62" s="8">
        <f t="shared" si="117"/>
        <v>0</v>
      </c>
      <c r="V62" s="5">
        <f>Calculation!T579</f>
        <v>0</v>
      </c>
      <c r="W62" s="5">
        <f>Calculation!U579</f>
        <v>0</v>
      </c>
      <c r="X62" s="8">
        <f t="shared" si="118"/>
        <v>0</v>
      </c>
    </row>
    <row r="63" spans="1:24" ht="15" hidden="1" x14ac:dyDescent="0.35">
      <c r="A63" s="12">
        <f>'FA, NMs, PSEs'!A60</f>
        <v>58</v>
      </c>
      <c r="B63" s="17">
        <f>Recordables!B60</f>
        <v>0</v>
      </c>
      <c r="C63" s="11">
        <f>Calculation!D603</f>
        <v>0</v>
      </c>
      <c r="D63" s="11">
        <f>Calculation!E603</f>
        <v>0</v>
      </c>
      <c r="E63" s="8">
        <f t="shared" ref="E63:E65" si="119">MAX(0, C63+D63-1)</f>
        <v>0</v>
      </c>
      <c r="F63" s="11">
        <f>Calculation!D604</f>
        <v>0</v>
      </c>
      <c r="G63" s="11">
        <f>Calculation!E604</f>
        <v>0</v>
      </c>
      <c r="H63" s="8">
        <f t="shared" ref="H63:H65" si="120">MAX(0, F63+G63-1)</f>
        <v>0</v>
      </c>
      <c r="I63" s="11">
        <f>Calculation!D605</f>
        <v>0</v>
      </c>
      <c r="J63" s="11">
        <f>Calculation!E605</f>
        <v>0</v>
      </c>
      <c r="K63" s="8">
        <f t="shared" ref="K63:K65" si="121">MAX(0, I63+J63-1)</f>
        <v>0</v>
      </c>
      <c r="L63" s="11">
        <f>Calculation!D606</f>
        <v>0</v>
      </c>
      <c r="M63" s="11">
        <f>Calculation!E606</f>
        <v>0</v>
      </c>
      <c r="N63" s="8">
        <f>MAX(0, L63+M63-1)</f>
        <v>0</v>
      </c>
      <c r="O63" s="11">
        <f>Calculation!D607</f>
        <v>0</v>
      </c>
      <c r="P63" s="11">
        <f>Calculation!E607</f>
        <v>0</v>
      </c>
      <c r="Q63" s="8">
        <f t="shared" ref="Q63:Q65" si="122">MAX(0, O63+P63-1)</f>
        <v>0</v>
      </c>
      <c r="R63" s="20" cm="1">
        <f t="array" ref="R63">ROUND(AVERAGE(LARGE((I63,L63,O63),{1,2})),0)</f>
        <v>0</v>
      </c>
      <c r="S63" s="20" cm="1">
        <f t="array" ref="S63">ROUND(AVERAGE(LARGE((J63,M63,P63),{1,2})),0)</f>
        <v>0</v>
      </c>
      <c r="T63" s="8">
        <f t="shared" ref="T63:T65" si="123">MAX(0, R63+S63-1)</f>
        <v>0</v>
      </c>
      <c r="V63" s="5">
        <f>Calculation!D610</f>
        <v>0</v>
      </c>
      <c r="W63" s="5">
        <f>Calculation!E610</f>
        <v>0</v>
      </c>
      <c r="X63" s="8">
        <f t="shared" ref="X63:X65" si="124">MAX(0, V63+W63-1)</f>
        <v>0</v>
      </c>
    </row>
    <row r="64" spans="1:24" ht="15" hidden="1" x14ac:dyDescent="0.35">
      <c r="A64" s="12">
        <f>'FA, NMs, PSEs'!A61</f>
        <v>59</v>
      </c>
      <c r="B64" s="17">
        <f>Recordables!B61</f>
        <v>0</v>
      </c>
      <c r="C64" s="11">
        <f>Calculation!L603</f>
        <v>0</v>
      </c>
      <c r="D64" s="11">
        <f>Calculation!M603</f>
        <v>0</v>
      </c>
      <c r="E64" s="8">
        <f t="shared" si="119"/>
        <v>0</v>
      </c>
      <c r="F64" s="11">
        <f>Calculation!L604</f>
        <v>0</v>
      </c>
      <c r="G64" s="11">
        <f>Calculation!M604</f>
        <v>0</v>
      </c>
      <c r="H64" s="8">
        <f t="shared" si="120"/>
        <v>0</v>
      </c>
      <c r="I64" s="11">
        <f>Calculation!L605</f>
        <v>0</v>
      </c>
      <c r="J64" s="11">
        <f>Calculation!M605</f>
        <v>0</v>
      </c>
      <c r="K64" s="8">
        <f t="shared" si="121"/>
        <v>0</v>
      </c>
      <c r="L64" s="11">
        <f>Calculation!L606</f>
        <v>0</v>
      </c>
      <c r="M64" s="11">
        <f>Calculation!M606</f>
        <v>0</v>
      </c>
      <c r="N64" s="8">
        <f t="shared" ref="N64:N65" si="125">MAX(0, L64+M64-1)</f>
        <v>0</v>
      </c>
      <c r="O64" s="11">
        <f>Calculation!L607</f>
        <v>0</v>
      </c>
      <c r="P64" s="11">
        <f>Calculation!M607</f>
        <v>0</v>
      </c>
      <c r="Q64" s="8">
        <f t="shared" si="122"/>
        <v>0</v>
      </c>
      <c r="R64" s="20" cm="1">
        <f t="array" ref="R64">ROUND(AVERAGE(LARGE((I64,L64,O64),{1,2})),0)</f>
        <v>0</v>
      </c>
      <c r="S64" s="20" cm="1">
        <f t="array" ref="S64">ROUND(AVERAGE(LARGE((J64,M64,P64),{1,2})),0)</f>
        <v>0</v>
      </c>
      <c r="T64" s="8">
        <f t="shared" si="123"/>
        <v>0</v>
      </c>
      <c r="V64" s="5">
        <f>Calculation!L610</f>
        <v>0</v>
      </c>
      <c r="W64" s="5">
        <f>Calculation!M5610</f>
        <v>0</v>
      </c>
      <c r="X64" s="8">
        <f t="shared" si="124"/>
        <v>0</v>
      </c>
    </row>
    <row r="65" spans="1:24" ht="15" hidden="1" x14ac:dyDescent="0.35">
      <c r="A65" s="12">
        <f>'FA, NMs, PSEs'!A62</f>
        <v>60</v>
      </c>
      <c r="B65" s="17">
        <f>Recordables!B62</f>
        <v>0</v>
      </c>
      <c r="C65" s="11">
        <f>Calculation!T603</f>
        <v>0</v>
      </c>
      <c r="D65" s="11">
        <f>Calculation!U603</f>
        <v>0</v>
      </c>
      <c r="E65" s="8">
        <f t="shared" si="119"/>
        <v>0</v>
      </c>
      <c r="F65" s="11">
        <f>Calculation!T604</f>
        <v>0</v>
      </c>
      <c r="G65" s="11">
        <f>Calculation!U604</f>
        <v>0</v>
      </c>
      <c r="H65" s="8">
        <f t="shared" si="120"/>
        <v>0</v>
      </c>
      <c r="I65" s="11">
        <f>Calculation!T605</f>
        <v>0</v>
      </c>
      <c r="J65" s="11">
        <f>Calculation!U605</f>
        <v>0</v>
      </c>
      <c r="K65" s="8">
        <f t="shared" si="121"/>
        <v>0</v>
      </c>
      <c r="L65" s="11">
        <f>Calculation!T606</f>
        <v>0</v>
      </c>
      <c r="M65" s="11">
        <f>Calculation!U606</f>
        <v>0</v>
      </c>
      <c r="N65" s="8">
        <f t="shared" si="125"/>
        <v>0</v>
      </c>
      <c r="O65" s="11">
        <f>Calculation!T607</f>
        <v>0</v>
      </c>
      <c r="P65" s="11">
        <f>Calculation!U607</f>
        <v>0</v>
      </c>
      <c r="Q65" s="8">
        <f t="shared" si="122"/>
        <v>0</v>
      </c>
      <c r="R65" s="20" cm="1">
        <f t="array" ref="R65">ROUND(AVERAGE(LARGE((I65,L65,O65),{1,2})),0)</f>
        <v>0</v>
      </c>
      <c r="S65" s="20" cm="1">
        <f t="array" ref="S65">ROUND(AVERAGE(LARGE((J65,M65,P65),{1,2})),0)</f>
        <v>0</v>
      </c>
      <c r="T65" s="8">
        <f t="shared" si="123"/>
        <v>0</v>
      </c>
      <c r="V65" s="5">
        <f>Calculation!T610</f>
        <v>0</v>
      </c>
      <c r="W65" s="5">
        <f>Calculation!U610</f>
        <v>0</v>
      </c>
      <c r="X65" s="8">
        <f t="shared" si="124"/>
        <v>0</v>
      </c>
    </row>
    <row r="66" spans="1:24" hidden="1" x14ac:dyDescent="0.35"/>
    <row r="67" spans="1:24" hidden="1" x14ac:dyDescent="0.35"/>
    <row r="68" spans="1:24" hidden="1" x14ac:dyDescent="0.35"/>
  </sheetData>
  <mergeCells count="30">
    <mergeCell ref="D4:D5"/>
    <mergeCell ref="C4:C5"/>
    <mergeCell ref="F3:H3"/>
    <mergeCell ref="C3:E3"/>
    <mergeCell ref="V2:X3"/>
    <mergeCell ref="V4:V5"/>
    <mergeCell ref="W4:W5"/>
    <mergeCell ref="X4:X5"/>
    <mergeCell ref="J4:J5"/>
    <mergeCell ref="K4:K5"/>
    <mergeCell ref="R4:R5"/>
    <mergeCell ref="S4:S5"/>
    <mergeCell ref="T4:T5"/>
    <mergeCell ref="R2:T3"/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H4:H5"/>
    <mergeCell ref="G4:G5"/>
    <mergeCell ref="F4:F5"/>
    <mergeCell ref="E4:E5"/>
  </mergeCells>
  <conditionalFormatting sqref="E6:E65">
    <cfRule type="cellIs" dxfId="395" priority="29" operator="between">
      <formula>3.5</formula>
      <formula>5.4</formula>
    </cfRule>
    <cfRule type="cellIs" dxfId="394" priority="30" operator="greaterThan">
      <formula>5.4</formula>
    </cfRule>
    <cfRule type="cellIs" dxfId="393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392" priority="21" operator="between">
      <formula>3.5</formula>
      <formula>5.4</formula>
    </cfRule>
    <cfRule type="cellIs" dxfId="391" priority="22" operator="greaterThan">
      <formula>5.4</formula>
    </cfRule>
    <cfRule type="cellIs" dxfId="390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389" priority="17" operator="between">
      <formula>3.5</formula>
      <formula>5.4</formula>
    </cfRule>
    <cfRule type="cellIs" dxfId="388" priority="18" operator="greaterThan">
      <formula>5.4</formula>
    </cfRule>
    <cfRule type="cellIs" dxfId="387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386" priority="13" operator="between">
      <formula>3.5</formula>
      <formula>5.4</formula>
    </cfRule>
    <cfRule type="cellIs" dxfId="385" priority="14" operator="greaterThan">
      <formula>5.4</formula>
    </cfRule>
    <cfRule type="cellIs" dxfId="384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383" priority="9" operator="between">
      <formula>3.5</formula>
      <formula>5.4</formula>
    </cfRule>
    <cfRule type="cellIs" dxfId="382" priority="10" operator="greaterThan">
      <formula>5.4</formula>
    </cfRule>
    <cfRule type="cellIs" dxfId="381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380" priority="5" operator="between">
      <formula>3.5</formula>
      <formula>5.4</formula>
    </cfRule>
    <cfRule type="cellIs" dxfId="379" priority="6" operator="greaterThan">
      <formula>5.4</formula>
    </cfRule>
    <cfRule type="cellIs" dxfId="378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377" priority="1" operator="between">
      <formula>3.5</formula>
      <formula>5.4</formula>
    </cfRule>
    <cfRule type="cellIs" dxfId="376" priority="2" operator="greaterThan">
      <formula>5.4</formula>
    </cfRule>
    <cfRule type="cellIs" dxfId="37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28</xdr:col>
                    <xdr:colOff>603250</xdr:colOff>
                    <xdr:row>0</xdr:row>
                    <xdr:rowOff>165100</xdr:rowOff>
                  </from>
                  <to>
                    <xdr:col>31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X626"/>
  <sheetViews>
    <sheetView workbookViewId="0">
      <selection activeCell="E238" sqref="E238"/>
    </sheetView>
  </sheetViews>
  <sheetFormatPr defaultRowHeight="14.5" x14ac:dyDescent="0.35"/>
  <cols>
    <col min="1" max="1" width="7.36328125" style="2" customWidth="1"/>
    <col min="2" max="2" width="8.7265625" style="2"/>
    <col min="3" max="3" width="13.36328125" style="2" customWidth="1"/>
    <col min="4" max="5" width="8.7265625" style="2"/>
    <col min="6" max="6" width="9" style="2" bestFit="1" customWidth="1"/>
    <col min="7" max="7" width="10.08984375" style="25" customWidth="1"/>
    <col min="8" max="8" width="8.7265625" style="2"/>
    <col min="9" max="9" width="7" style="2" customWidth="1"/>
    <col min="10" max="13" width="8.7265625" style="2"/>
    <col min="14" max="14" width="12.90625" style="2" customWidth="1"/>
    <col min="15" max="15" width="10" style="2" customWidth="1"/>
    <col min="16" max="16" width="8.7265625" style="2"/>
    <col min="17" max="17" width="6.90625" style="2" customWidth="1"/>
    <col min="18" max="21" width="8.7265625" style="2"/>
    <col min="22" max="22" width="13" style="2" customWidth="1"/>
    <col min="23" max="23" width="10.90625" style="2" customWidth="1"/>
    <col min="24" max="24" width="8.7265625" style="2"/>
    <col min="25" max="16384" width="8.7265625" style="4"/>
  </cols>
  <sheetData>
    <row r="8" spans="1:23" x14ac:dyDescent="0.35">
      <c r="A8" s="24" t="s">
        <v>79</v>
      </c>
      <c r="B8" s="24" t="s">
        <v>0</v>
      </c>
      <c r="I8" s="24" t="s">
        <v>79</v>
      </c>
      <c r="J8" s="24" t="s">
        <v>0</v>
      </c>
      <c r="O8" s="25"/>
      <c r="Q8" s="24" t="s">
        <v>79</v>
      </c>
      <c r="R8" s="24" t="s">
        <v>0</v>
      </c>
      <c r="W8" s="25"/>
    </row>
    <row r="9" spans="1:23" ht="15" thickBot="1" x14ac:dyDescent="0.4">
      <c r="B9" s="26">
        <f>Recordables!A3</f>
        <v>1</v>
      </c>
      <c r="J9" s="26">
        <f>Recordables!A4</f>
        <v>2</v>
      </c>
      <c r="O9" s="25"/>
      <c r="R9" s="26">
        <f>Recordables!A5</f>
        <v>3</v>
      </c>
      <c r="W9" s="25"/>
    </row>
    <row r="10" spans="1:23" ht="15.5" thickBot="1" x14ac:dyDescent="0.4">
      <c r="B10" s="146" t="str">
        <f>Recordables!B3</f>
        <v>Access / Egress</v>
      </c>
      <c r="C10" s="147"/>
      <c r="D10" s="27" t="s">
        <v>12</v>
      </c>
      <c r="E10" s="27" t="s">
        <v>13</v>
      </c>
      <c r="F10" s="28" t="s">
        <v>14</v>
      </c>
      <c r="G10" s="27" t="s">
        <v>15</v>
      </c>
      <c r="J10" s="146" t="str">
        <f>Recordables!B4</f>
        <v>Animals/Insects</v>
      </c>
      <c r="K10" s="147"/>
      <c r="L10" s="27" t="s">
        <v>12</v>
      </c>
      <c r="M10" s="27" t="s">
        <v>13</v>
      </c>
      <c r="N10" s="29" t="s">
        <v>14</v>
      </c>
      <c r="O10" s="27" t="s">
        <v>15</v>
      </c>
      <c r="R10" s="144" t="str">
        <f>Recordables!B5</f>
        <v>Accommodation/Lodging</v>
      </c>
      <c r="S10" s="145"/>
      <c r="T10" s="27" t="s">
        <v>12</v>
      </c>
      <c r="U10" s="27" t="s">
        <v>13</v>
      </c>
      <c r="V10" s="29" t="s">
        <v>14</v>
      </c>
      <c r="W10" s="27" t="s">
        <v>15</v>
      </c>
    </row>
    <row r="11" spans="1:23" ht="15" x14ac:dyDescent="0.35">
      <c r="B11" s="142" t="s">
        <v>16</v>
      </c>
      <c r="C11" s="143"/>
      <c r="D11" s="30">
        <f>IF(G11=0,0,5)</f>
        <v>0</v>
      </c>
      <c r="E11" s="30">
        <f>IF(G11=0,0,IF(G11&lt;=3,3,IF(G11&lt;=11,4,5)))</f>
        <v>0</v>
      </c>
      <c r="F11" s="31">
        <f t="shared" ref="F11:F16" si="0">MAX(0,D11+E11-1)</f>
        <v>0</v>
      </c>
      <c r="G11" s="32">
        <f>Recordables!D3</f>
        <v>0</v>
      </c>
      <c r="J11" s="142" t="s">
        <v>16</v>
      </c>
      <c r="K11" s="143"/>
      <c r="L11" s="30">
        <f>IF(O11=0,0,5)</f>
        <v>0</v>
      </c>
      <c r="M11" s="30">
        <f>IF(O11=0,0,IF(O11&lt;=3,3,IF(O11&lt;=11,4,5)))</f>
        <v>0</v>
      </c>
      <c r="N11" s="31">
        <f t="shared" ref="N11:N16" si="1">MAX(0,L11+M11-1)</f>
        <v>0</v>
      </c>
      <c r="O11" s="32">
        <f>Recordables!D4</f>
        <v>0</v>
      </c>
      <c r="R11" s="142" t="s">
        <v>16</v>
      </c>
      <c r="S11" s="143"/>
      <c r="T11" s="30">
        <f>IF(W11=0,0,5)</f>
        <v>0</v>
      </c>
      <c r="U11" s="30">
        <f>IF(W11=0,0,IF(W11&lt;=3,3,IF(W11&lt;=11,4,5)))</f>
        <v>0</v>
      </c>
      <c r="V11" s="31">
        <f t="shared" ref="V11:V16" si="2">MAX(0,T11+U11-1)</f>
        <v>0</v>
      </c>
      <c r="W11" s="32">
        <f>Recordables!D5</f>
        <v>0</v>
      </c>
    </row>
    <row r="12" spans="1:23" ht="15" x14ac:dyDescent="0.35">
      <c r="B12" s="138" t="s">
        <v>17</v>
      </c>
      <c r="C12" s="139"/>
      <c r="D12" s="33">
        <f>IF(G12=0,0,4)</f>
        <v>0</v>
      </c>
      <c r="E12" s="33">
        <f>IF(G12=0,0,IF(G12&lt;=3,3,IF(G12&lt;=11,4,5)))</f>
        <v>0</v>
      </c>
      <c r="F12" s="8">
        <f t="shared" si="0"/>
        <v>0</v>
      </c>
      <c r="G12" s="34">
        <f>Recordables!E3</f>
        <v>0</v>
      </c>
      <c r="J12" s="138" t="s">
        <v>17</v>
      </c>
      <c r="K12" s="139"/>
      <c r="L12" s="33">
        <f>IF(O12=0,0,4)</f>
        <v>0</v>
      </c>
      <c r="M12" s="33">
        <f>IF(O12=0,0,IF(O12&lt;=3,3,IF(O12&lt;=11,4,5)))</f>
        <v>0</v>
      </c>
      <c r="N12" s="8">
        <f t="shared" si="1"/>
        <v>0</v>
      </c>
      <c r="O12" s="35">
        <f>Recordables!E4</f>
        <v>0</v>
      </c>
      <c r="R12" s="138" t="s">
        <v>17</v>
      </c>
      <c r="S12" s="139"/>
      <c r="T12" s="33">
        <f>IF(W12=0,0,4)</f>
        <v>0</v>
      </c>
      <c r="U12" s="33">
        <f>IF(W12=0,0,IF(W12&lt;=3,3,IF(W12&lt;=11,4,5)))</f>
        <v>0</v>
      </c>
      <c r="V12" s="8">
        <f t="shared" si="2"/>
        <v>0</v>
      </c>
      <c r="W12" s="35">
        <f>Recordables!E5</f>
        <v>0</v>
      </c>
    </row>
    <row r="13" spans="1:23" ht="15" x14ac:dyDescent="0.35">
      <c r="B13" s="138" t="s">
        <v>18</v>
      </c>
      <c r="C13" s="139"/>
      <c r="D13" s="33">
        <f>IF(G13=0,0,IF(G13&lt;=2,2,3))</f>
        <v>0</v>
      </c>
      <c r="E13" s="33">
        <f>IF(G13=0,0,IF(G13&lt;=3,3,IF(G13&lt;=11,4,5)))</f>
        <v>0</v>
      </c>
      <c r="F13" s="8">
        <f t="shared" si="0"/>
        <v>0</v>
      </c>
      <c r="G13" s="34">
        <f>Recordables!F3</f>
        <v>0</v>
      </c>
      <c r="J13" s="138" t="s">
        <v>18</v>
      </c>
      <c r="K13" s="139"/>
      <c r="L13" s="33">
        <f>IF(O13=0,0,IF(O13&lt;=2,2,3))</f>
        <v>0</v>
      </c>
      <c r="M13" s="33">
        <f>IF(O13=0,0,IF(O13&lt;=3,3,IF(O13&lt;=11,4,5)))</f>
        <v>0</v>
      </c>
      <c r="N13" s="8">
        <f t="shared" si="1"/>
        <v>0</v>
      </c>
      <c r="O13" s="34">
        <f>Recordables!F4</f>
        <v>0</v>
      </c>
      <c r="R13" s="138" t="s">
        <v>18</v>
      </c>
      <c r="S13" s="139"/>
      <c r="T13" s="33">
        <f>IF(W13=0,0,IF(W13&lt;=2,2,3))</f>
        <v>0</v>
      </c>
      <c r="U13" s="33">
        <f>IF(W13=0,0,IF(W13&lt;=3,3,IF(W13&lt;=11,4,5)))</f>
        <v>0</v>
      </c>
      <c r="V13" s="8">
        <f t="shared" si="2"/>
        <v>0</v>
      </c>
      <c r="W13" s="34">
        <f>Recordables!F5</f>
        <v>0</v>
      </c>
    </row>
    <row r="14" spans="1:23" ht="15" x14ac:dyDescent="0.35">
      <c r="B14" s="138" t="s">
        <v>19</v>
      </c>
      <c r="C14" s="139"/>
      <c r="D14" s="33">
        <f>IF(G14=0,0,IF(G14&lt;=3,1,2))</f>
        <v>0</v>
      </c>
      <c r="E14" s="33">
        <f>IF(G14=0,0,IF(G14&lt;=3,3,IF(G14&lt;=11,4,5)))</f>
        <v>0</v>
      </c>
      <c r="F14" s="8">
        <f t="shared" si="0"/>
        <v>0</v>
      </c>
      <c r="G14" s="34">
        <f>'FA, NMs, PSEs'!C3</f>
        <v>0</v>
      </c>
      <c r="J14" s="138" t="s">
        <v>19</v>
      </c>
      <c r="K14" s="139"/>
      <c r="L14" s="33">
        <f>IF(O14=0,0,IF(O14&lt;=3,1,2))</f>
        <v>0</v>
      </c>
      <c r="M14" s="33">
        <f>IF(O14=0,0,IF(O14&lt;=3,3,IF(O14&lt;=11,4,5)))</f>
        <v>0</v>
      </c>
      <c r="N14" s="8">
        <f t="shared" si="1"/>
        <v>0</v>
      </c>
      <c r="O14" s="34">
        <f>'FA, NMs, PSEs'!C4</f>
        <v>0</v>
      </c>
      <c r="R14" s="138" t="s">
        <v>19</v>
      </c>
      <c r="S14" s="139"/>
      <c r="T14" s="33">
        <f>IF(W14=0,0,IF(W14&lt;=3,1,2))</f>
        <v>0</v>
      </c>
      <c r="U14" s="33">
        <f>IF(W14=0,0,IF(W14&lt;=3,3,IF(W14&lt;=11,4,5)))</f>
        <v>0</v>
      </c>
      <c r="V14" s="8">
        <f t="shared" si="2"/>
        <v>0</v>
      </c>
      <c r="W14" s="34">
        <f>'FA, NMs, PSEs'!C5</f>
        <v>0</v>
      </c>
    </row>
    <row r="15" spans="1:23" ht="15" x14ac:dyDescent="0.35">
      <c r="B15" s="138" t="s">
        <v>20</v>
      </c>
      <c r="C15" s="139"/>
      <c r="D15" s="33">
        <f>IF(G15=0,0,4)</f>
        <v>0</v>
      </c>
      <c r="E15" s="33">
        <f>IF(G15=0,0,IF(G15&lt;=3,3,IF(G15&lt;=11,4,5)))</f>
        <v>0</v>
      </c>
      <c r="F15" s="8">
        <f t="shared" si="0"/>
        <v>0</v>
      </c>
      <c r="G15" s="34">
        <f>'FA, NMs, PSEs'!D3</f>
        <v>0</v>
      </c>
      <c r="J15" s="138" t="s">
        <v>20</v>
      </c>
      <c r="K15" s="139"/>
      <c r="L15" s="33">
        <f>IF(O15=0,0,4)</f>
        <v>0</v>
      </c>
      <c r="M15" s="33">
        <f>IF(O15=0,0,IF(O15&lt;=3,3,IF(O15&lt;=11,4,5)))</f>
        <v>0</v>
      </c>
      <c r="N15" s="8">
        <f t="shared" si="1"/>
        <v>0</v>
      </c>
      <c r="O15" s="34">
        <f>'FA, NMs, PSEs'!D4</f>
        <v>0</v>
      </c>
      <c r="R15" s="138" t="s">
        <v>20</v>
      </c>
      <c r="S15" s="139"/>
      <c r="T15" s="33">
        <f>IF(W15=0,0,4)</f>
        <v>0</v>
      </c>
      <c r="U15" s="33">
        <f>IF(W15=0,0,IF(W15&lt;=3,3,IF(W15&lt;=11,4,5)))</f>
        <v>0</v>
      </c>
      <c r="V15" s="8">
        <f t="shared" si="2"/>
        <v>0</v>
      </c>
      <c r="W15" s="34">
        <f>'FA, NMs, PSEs'!D5</f>
        <v>0</v>
      </c>
    </row>
    <row r="16" spans="1:23" ht="15" x14ac:dyDescent="0.35">
      <c r="B16" s="138" t="s">
        <v>21</v>
      </c>
      <c r="C16" s="139"/>
      <c r="D16" s="33">
        <f>IF(G16=0,0,IF(G16&lt;=3,1,2))</f>
        <v>0</v>
      </c>
      <c r="E16" s="33">
        <f>IF(G16=0,0,IF(G16&lt;=3,2,IF(G16&lt;=8,3,IF(G16&lt;=11,4,5))))</f>
        <v>0</v>
      </c>
      <c r="F16" s="8">
        <f t="shared" si="0"/>
        <v>0</v>
      </c>
      <c r="G16" s="34">
        <f>'FA, NMs, PSEs'!E3</f>
        <v>0</v>
      </c>
      <c r="J16" s="138" t="s">
        <v>21</v>
      </c>
      <c r="K16" s="139"/>
      <c r="L16" s="33">
        <f>IF(O16=0,0,IF(O16&lt;=3,1,2))</f>
        <v>0</v>
      </c>
      <c r="M16" s="33">
        <f>IF(O16=0,0,IF(O16&lt;=3,2,IF(O16&lt;=8,3,IF(O16&lt;=11,4,5))))</f>
        <v>0</v>
      </c>
      <c r="N16" s="8">
        <f t="shared" si="1"/>
        <v>0</v>
      </c>
      <c r="O16" s="34">
        <f>'FA, NMs, PSEs'!E4</f>
        <v>0</v>
      </c>
      <c r="R16" s="138" t="s">
        <v>21</v>
      </c>
      <c r="S16" s="139"/>
      <c r="T16" s="33">
        <f>IF(W16=0,0,IF(W16&lt;=3,1,2))</f>
        <v>0</v>
      </c>
      <c r="U16" s="33">
        <f>IF(W16=0,0,IF(W16&lt;=3,2,IF(W16&lt;=8,3,IF(W16&lt;=11,4,5))))</f>
        <v>0</v>
      </c>
      <c r="V16" s="8">
        <f t="shared" si="2"/>
        <v>0</v>
      </c>
      <c r="W16" s="34">
        <f>'FA, NMs, PSEs'!E5</f>
        <v>0</v>
      </c>
    </row>
    <row r="17" spans="2:23" ht="15" x14ac:dyDescent="0.35">
      <c r="B17" s="138" t="s">
        <v>22</v>
      </c>
      <c r="C17" s="139"/>
      <c r="D17" s="33">
        <f>IF(G17=0,0,
 IF(G17&lt;=2,1,
 IF(G17&lt;=9,2,
 IF(G17&lt;=19,3,
 IF(G17&gt;=20,4)))))</f>
        <v>4</v>
      </c>
      <c r="E17" s="33">
        <f>IF(G17=0,0,IF(G17&lt;=6,1,IF(G17&lt;=9,2,IF(G17&lt;=19,3,4))))</f>
        <v>4</v>
      </c>
      <c r="F17" s="8">
        <f>MAX(0,D17+E17-1)</f>
        <v>7</v>
      </c>
      <c r="G17" s="36">
        <f>'CR, ATS Contribution'!F3</f>
        <v>55</v>
      </c>
      <c r="J17" s="138" t="s">
        <v>22</v>
      </c>
      <c r="K17" s="139"/>
      <c r="L17" s="33">
        <f>IF(O17=0,0,
 IF(O17&lt;=2,1,
 IF(O17&lt;=9,2,
 IF(O17&lt;=19,3,
 IF(O17&gt;=20,4)))))</f>
        <v>4</v>
      </c>
      <c r="M17" s="33">
        <f>IF(O17=0,0,IF(O17&lt;=6,1,IF(O17&lt;=9,2,IF(O17&lt;=19,3,4))))</f>
        <v>4</v>
      </c>
      <c r="N17" s="8">
        <f>MAX(0,L17+M17-1)</f>
        <v>7</v>
      </c>
      <c r="O17" s="36">
        <f>'CR, ATS Contribution'!F4</f>
        <v>42</v>
      </c>
      <c r="R17" s="138" t="s">
        <v>22</v>
      </c>
      <c r="S17" s="139"/>
      <c r="T17" s="33">
        <f>IF(W17=0,0,
 IF(W17&lt;=2,1,
 IF(W17&lt;=9,2,
 IF(W17&lt;=19,3,
 IF(W17&gt;=20,4)))))</f>
        <v>4</v>
      </c>
      <c r="U17" s="33">
        <f>IF(W17=0,0,IF(W17&lt;=6,1,IF(W17&lt;=9,2,IF(W17&lt;=19,3,4))))</f>
        <v>4</v>
      </c>
      <c r="V17" s="8">
        <f>MAX(0,T17+U17-1)</f>
        <v>7</v>
      </c>
      <c r="W17" s="36">
        <f>'CR, ATS Contribution'!F5</f>
        <v>30</v>
      </c>
    </row>
    <row r="18" spans="2:23" ht="15.5" thickBot="1" x14ac:dyDescent="0.4">
      <c r="B18" s="140" t="s">
        <v>23</v>
      </c>
      <c r="C18" s="141"/>
      <c r="D18" s="37">
        <f>IF(G18=0,0,
 IF(G18&lt;=2,1,
 IF(G18&lt;=9,2,
 IF(G18&lt;=19,3,
 IF(G18&gt;=20,4)))))</f>
        <v>2</v>
      </c>
      <c r="E18" s="37">
        <f>IF(G18=0,0,IF(G18&lt;=6,1,IF(G18&lt;=9,2,IF(G18&lt;=19,3,4))))</f>
        <v>1</v>
      </c>
      <c r="F18" s="38">
        <f t="shared" ref="F18" si="3">MAX(0,D18+E18-1)</f>
        <v>2</v>
      </c>
      <c r="G18" s="39">
        <f>'CR, ATS Contribution'!E3</f>
        <v>5</v>
      </c>
      <c r="J18" s="140" t="s">
        <v>23</v>
      </c>
      <c r="K18" s="141"/>
      <c r="L18" s="37">
        <f>IF(O18=0,0,
 IF(O18&lt;=2,1,
 IF(O18&lt;=9,2,
 IF(O18&lt;=19,3,
 IF(O18&gt;=20,4)))))</f>
        <v>1</v>
      </c>
      <c r="M18" s="37">
        <f>IF(O18=0,0,IF(O18&lt;=6,1,IF(O18&lt;=9,2,IF(O18&lt;=19,3,4))))</f>
        <v>1</v>
      </c>
      <c r="N18" s="38">
        <f t="shared" ref="N18" si="4">MAX(0,L18+M18-1)</f>
        <v>1</v>
      </c>
      <c r="O18" s="39">
        <f>'CR, ATS Contribution'!E4</f>
        <v>2</v>
      </c>
      <c r="R18" s="140" t="s">
        <v>23</v>
      </c>
      <c r="S18" s="141"/>
      <c r="T18" s="37">
        <f>IF(W18=0,0,
 IF(W18&lt;=2,1,
 IF(W18&lt;=9,2,
 IF(W18&lt;=19,3,
 IF(W18&gt;=20,4)))))</f>
        <v>1</v>
      </c>
      <c r="U18" s="37">
        <f>IF(W18=0,0,IF(W18&lt;=6,1,IF(W18&lt;=9,2,IF(W18&lt;=19,3,4))))</f>
        <v>1</v>
      </c>
      <c r="V18" s="38">
        <f t="shared" ref="V18" si="5">MAX(0,T18+U18-1)</f>
        <v>1</v>
      </c>
      <c r="W18" s="39">
        <f>'CR, ATS Contribution'!E5</f>
        <v>1</v>
      </c>
    </row>
    <row r="19" spans="2:23" ht="15.5" thickBot="1" x14ac:dyDescent="0.4">
      <c r="B19" s="134"/>
      <c r="C19" s="134"/>
      <c r="D19" s="40" t="s">
        <v>12</v>
      </c>
      <c r="E19" s="40" t="s">
        <v>13</v>
      </c>
      <c r="F19" s="40" t="s">
        <v>14</v>
      </c>
      <c r="G19" s="41"/>
      <c r="J19" s="134"/>
      <c r="K19" s="134"/>
      <c r="L19" s="40" t="s">
        <v>12</v>
      </c>
      <c r="M19" s="40" t="s">
        <v>13</v>
      </c>
      <c r="N19" s="40" t="s">
        <v>14</v>
      </c>
      <c r="O19" s="41"/>
      <c r="R19" s="134"/>
      <c r="S19" s="134"/>
      <c r="T19" s="40" t="s">
        <v>12</v>
      </c>
      <c r="U19" s="40" t="s">
        <v>13</v>
      </c>
      <c r="V19" s="40" t="s">
        <v>14</v>
      </c>
      <c r="W19" s="41"/>
    </row>
    <row r="20" spans="2:23" ht="15" x14ac:dyDescent="0.35">
      <c r="B20" s="134"/>
      <c r="C20" s="134"/>
      <c r="D20" s="42" cm="1">
        <f t="array" ref="D20">AVERAGE(LARGE(D11:D18,{1,2,3}))</f>
        <v>2</v>
      </c>
      <c r="E20" s="23" cm="1">
        <f t="array" ref="E20">AVERAGE(LARGE(E11:E18,{1,2,3}))</f>
        <v>1.6666666666666667</v>
      </c>
      <c r="F20" s="43">
        <f>MAX(0, D20+E20-1)</f>
        <v>2.666666666666667</v>
      </c>
      <c r="G20" s="41"/>
      <c r="J20" s="134"/>
      <c r="K20" s="134"/>
      <c r="L20" s="42" cm="1">
        <f t="array" ref="L20">AVERAGE(LARGE(L11:L18,{1,2,3}))</f>
        <v>1.6666666666666667</v>
      </c>
      <c r="M20" s="23" cm="1">
        <f t="array" ref="M20">AVERAGE(LARGE(M11:M18,{1,2,3}))</f>
        <v>1.6666666666666667</v>
      </c>
      <c r="N20" s="43">
        <f>MAX(0, L20+M20-1)</f>
        <v>2.3333333333333335</v>
      </c>
      <c r="O20" s="41"/>
      <c r="R20" s="134"/>
      <c r="S20" s="134"/>
      <c r="T20" s="42" cm="1">
        <f t="array" ref="T20">AVERAGE(LARGE(T11:T18,{1,2,3}))</f>
        <v>1.6666666666666667</v>
      </c>
      <c r="U20" s="23" cm="1">
        <f t="array" ref="U20">AVERAGE(LARGE(U11:U18,{1,2,3}))</f>
        <v>1.6666666666666667</v>
      </c>
      <c r="V20" s="43">
        <f>MAX(0, T20+U20-1)</f>
        <v>2.3333333333333335</v>
      </c>
      <c r="W20" s="41"/>
    </row>
    <row r="21" spans="2:23" ht="15.5" thickBot="1" x14ac:dyDescent="0.4">
      <c r="B21" s="85"/>
      <c r="C21" s="85"/>
      <c r="D21" s="44">
        <f>IF($F$20&lt;3.5, MAX($D$11:$D$13), "")</f>
        <v>0</v>
      </c>
      <c r="E21" s="45">
        <f>IF($F$20&lt;3.5, MAX($E$11:$E$13), "")</f>
        <v>0</v>
      </c>
      <c r="F21" s="46">
        <f>MAX(0, D21+E21-1)</f>
        <v>0</v>
      </c>
      <c r="G21" s="41"/>
      <c r="J21" s="85"/>
      <c r="K21" s="85"/>
      <c r="L21" s="44">
        <f>IF($N$20&lt;3.5, MAX($L$11:$L$13), "")</f>
        <v>0</v>
      </c>
      <c r="M21" s="45">
        <f>IF($N$20&lt;3.5, MAX($M$11:$M$13), "")</f>
        <v>0</v>
      </c>
      <c r="N21" s="46">
        <f>MAX(0, L21+M21-1)</f>
        <v>0</v>
      </c>
      <c r="O21" s="41"/>
      <c r="R21" s="85"/>
      <c r="S21" s="85"/>
      <c r="T21" s="44">
        <f>IF($V$20&lt;3.5, MAX($T$11:$T$13), "")</f>
        <v>0</v>
      </c>
      <c r="U21" s="45">
        <f>IF($V$20&lt;3.5, MAX($U$11:$U$13), "")</f>
        <v>0</v>
      </c>
      <c r="V21" s="46">
        <f>MAX(0, T21+U21-1)</f>
        <v>0</v>
      </c>
      <c r="W21" s="41"/>
    </row>
    <row r="22" spans="2:23" ht="15.5" thickBot="1" x14ac:dyDescent="0.4">
      <c r="B22" s="134"/>
      <c r="C22" s="134"/>
      <c r="D22" s="47"/>
      <c r="E22" s="41"/>
      <c r="F22" s="48"/>
      <c r="G22" s="41"/>
      <c r="J22" s="134"/>
      <c r="K22" s="134"/>
      <c r="L22" s="47"/>
      <c r="M22" s="41"/>
      <c r="N22" s="48"/>
      <c r="O22" s="41"/>
      <c r="R22" s="134"/>
      <c r="S22" s="134"/>
      <c r="T22" s="47"/>
      <c r="U22" s="41"/>
      <c r="V22" s="48"/>
      <c r="W22" s="41"/>
    </row>
    <row r="23" spans="2:23" ht="16.5" thickBot="1" x14ac:dyDescent="0.45">
      <c r="B23" s="135" t="s">
        <v>24</v>
      </c>
      <c r="C23" s="136"/>
      <c r="D23" s="136"/>
      <c r="E23" s="136"/>
      <c r="F23" s="136"/>
      <c r="G23" s="137"/>
      <c r="J23" s="135" t="s">
        <v>24</v>
      </c>
      <c r="K23" s="136"/>
      <c r="L23" s="136"/>
      <c r="M23" s="136"/>
      <c r="N23" s="136"/>
      <c r="O23" s="137"/>
      <c r="R23" s="135" t="s">
        <v>24</v>
      </c>
      <c r="S23" s="136"/>
      <c r="T23" s="136"/>
      <c r="U23" s="136"/>
      <c r="V23" s="136"/>
      <c r="W23" s="137"/>
    </row>
    <row r="24" spans="2:23" ht="16" x14ac:dyDescent="0.4">
      <c r="B24" s="130" t="s">
        <v>25</v>
      </c>
      <c r="C24" s="131"/>
      <c r="D24" s="131"/>
      <c r="E24" s="131"/>
      <c r="F24" s="131"/>
      <c r="G24" s="49">
        <f>ATS!C3</f>
        <v>9</v>
      </c>
      <c r="J24" s="130" t="s">
        <v>25</v>
      </c>
      <c r="K24" s="131"/>
      <c r="L24" s="131"/>
      <c r="M24" s="131"/>
      <c r="N24" s="131"/>
      <c r="O24" s="49">
        <f>ATS!C4</f>
        <v>4</v>
      </c>
      <c r="R24" s="130" t="s">
        <v>25</v>
      </c>
      <c r="S24" s="131"/>
      <c r="T24" s="131"/>
      <c r="U24" s="131"/>
      <c r="V24" s="131"/>
      <c r="W24" s="49">
        <f>ATS!C5</f>
        <v>1</v>
      </c>
    </row>
    <row r="25" spans="2:23" ht="16" x14ac:dyDescent="0.4">
      <c r="B25" s="132" t="s">
        <v>26</v>
      </c>
      <c r="C25" s="133"/>
      <c r="D25" s="133"/>
      <c r="E25" s="133"/>
      <c r="F25" s="133"/>
      <c r="G25" s="50">
        <f>ATS!D3</f>
        <v>95</v>
      </c>
      <c r="J25" s="132" t="s">
        <v>26</v>
      </c>
      <c r="K25" s="133"/>
      <c r="L25" s="133"/>
      <c r="M25" s="133"/>
      <c r="N25" s="133"/>
      <c r="O25" s="50">
        <f>ATS!D4</f>
        <v>95</v>
      </c>
      <c r="R25" s="132" t="s">
        <v>26</v>
      </c>
      <c r="S25" s="133"/>
      <c r="T25" s="133"/>
      <c r="U25" s="133"/>
      <c r="V25" s="133"/>
      <c r="W25" s="50">
        <f>ATS!D5</f>
        <v>95</v>
      </c>
    </row>
    <row r="26" spans="2:23" ht="16" x14ac:dyDescent="0.35">
      <c r="B26" s="121" t="s">
        <v>23</v>
      </c>
      <c r="C26" s="122"/>
      <c r="D26" s="122"/>
      <c r="E26" s="122"/>
      <c r="F26" s="122"/>
      <c r="G26" s="51">
        <f>IFERROR(IF(AND(F20&gt;4, G24/G25&lt;0.021),(G24/G25)*600,(G24/G25)*50),0)</f>
        <v>4.7368421052631584</v>
      </c>
      <c r="J26" s="121" t="s">
        <v>23</v>
      </c>
      <c r="K26" s="122"/>
      <c r="L26" s="122"/>
      <c r="M26" s="122"/>
      <c r="N26" s="122"/>
      <c r="O26" s="51">
        <f>IFERROR(IF(AND(N20&gt;4, O24/O25&lt;0.021),(O24/O25)*600,(O24/O25)*50),0)</f>
        <v>2.1052631578947367</v>
      </c>
      <c r="R26" s="121" t="s">
        <v>23</v>
      </c>
      <c r="S26" s="122"/>
      <c r="T26" s="122"/>
      <c r="U26" s="122"/>
      <c r="V26" s="122"/>
      <c r="W26" s="51">
        <f>IFERROR(IF(AND(V20&gt;4, W24/W25&lt;0.021),(W24/W25)*600,(W24/W25)*50),0)</f>
        <v>0.52631578947368418</v>
      </c>
    </row>
    <row r="27" spans="2:23" ht="16.5" thickBot="1" x14ac:dyDescent="0.45">
      <c r="B27" s="115" t="s">
        <v>27</v>
      </c>
      <c r="C27" s="116"/>
      <c r="D27" s="116"/>
      <c r="E27" s="116"/>
      <c r="F27" s="116"/>
      <c r="G27" s="52">
        <f>IFERROR(G24/G25,0)</f>
        <v>9.4736842105263161E-2</v>
      </c>
      <c r="J27" s="115" t="s">
        <v>27</v>
      </c>
      <c r="K27" s="116"/>
      <c r="L27" s="116"/>
      <c r="M27" s="116"/>
      <c r="N27" s="116"/>
      <c r="O27" s="52">
        <f>IFERROR(O24/O25,0)</f>
        <v>4.2105263157894736E-2</v>
      </c>
      <c r="R27" s="115" t="s">
        <v>27</v>
      </c>
      <c r="S27" s="116"/>
      <c r="T27" s="116"/>
      <c r="U27" s="116"/>
      <c r="V27" s="116"/>
      <c r="W27" s="52">
        <f>IFERROR(W24/W25,0)</f>
        <v>1.0526315789473684E-2</v>
      </c>
    </row>
    <row r="28" spans="2:23" ht="15.5" thickBot="1" x14ac:dyDescent="0.45">
      <c r="B28" s="53"/>
      <c r="C28" s="53"/>
      <c r="D28" s="53"/>
      <c r="E28" s="53"/>
      <c r="F28" s="53"/>
      <c r="G28" s="41"/>
      <c r="J28" s="53"/>
      <c r="K28" s="53"/>
      <c r="L28" s="53"/>
      <c r="M28" s="53"/>
      <c r="N28" s="53"/>
      <c r="O28" s="41"/>
      <c r="R28" s="53"/>
      <c r="S28" s="53"/>
      <c r="T28" s="53"/>
      <c r="U28" s="53"/>
      <c r="V28" s="53"/>
      <c r="W28" s="41"/>
    </row>
    <row r="29" spans="2:23" ht="16.5" thickBot="1" x14ac:dyDescent="0.45">
      <c r="B29" s="125" t="s">
        <v>28</v>
      </c>
      <c r="C29" s="126"/>
      <c r="D29" s="126"/>
      <c r="E29" s="126"/>
      <c r="F29" s="126"/>
      <c r="G29" s="127"/>
      <c r="J29" s="125" t="s">
        <v>28</v>
      </c>
      <c r="K29" s="126"/>
      <c r="L29" s="126"/>
      <c r="M29" s="126"/>
      <c r="N29" s="126"/>
      <c r="O29" s="127"/>
      <c r="R29" s="125" t="s">
        <v>28</v>
      </c>
      <c r="S29" s="126"/>
      <c r="T29" s="126"/>
      <c r="U29" s="126"/>
      <c r="V29" s="126"/>
      <c r="W29" s="127"/>
    </row>
    <row r="30" spans="2:23" ht="16" x14ac:dyDescent="0.4">
      <c r="B30" s="128" t="s">
        <v>29</v>
      </c>
      <c r="C30" s="129"/>
      <c r="D30" s="129"/>
      <c r="E30" s="129"/>
      <c r="F30" s="129"/>
      <c r="G30" s="54">
        <f>'Concern Reports'!D3</f>
        <v>36</v>
      </c>
      <c r="J30" s="128" t="s">
        <v>29</v>
      </c>
      <c r="K30" s="129"/>
      <c r="L30" s="129"/>
      <c r="M30" s="129"/>
      <c r="N30" s="129"/>
      <c r="O30" s="54">
        <f>'Concern Reports'!D4</f>
        <v>12</v>
      </c>
      <c r="R30" s="128" t="s">
        <v>29</v>
      </c>
      <c r="S30" s="129"/>
      <c r="T30" s="129"/>
      <c r="U30" s="129"/>
      <c r="V30" s="129"/>
      <c r="W30" s="54">
        <f>'Concern Reports'!D5</f>
        <v>5</v>
      </c>
    </row>
    <row r="31" spans="2:23" ht="16" x14ac:dyDescent="0.4">
      <c r="B31" s="123" t="s">
        <v>30</v>
      </c>
      <c r="C31" s="124"/>
      <c r="D31" s="124"/>
      <c r="E31" s="124"/>
      <c r="F31" s="124"/>
      <c r="G31" s="50">
        <f>'Concern Reports'!E3</f>
        <v>5</v>
      </c>
      <c r="J31" s="123" t="s">
        <v>30</v>
      </c>
      <c r="K31" s="124"/>
      <c r="L31" s="124"/>
      <c r="M31" s="124"/>
      <c r="N31" s="124"/>
      <c r="O31" s="50">
        <f>'Concern Reports'!E4</f>
        <v>5</v>
      </c>
      <c r="R31" s="123" t="s">
        <v>30</v>
      </c>
      <c r="S31" s="124"/>
      <c r="T31" s="124"/>
      <c r="U31" s="124"/>
      <c r="V31" s="124"/>
      <c r="W31" s="50">
        <f>'Concern Reports'!E5</f>
        <v>4</v>
      </c>
    </row>
    <row r="32" spans="2:23" ht="16" x14ac:dyDescent="0.4">
      <c r="B32" s="123" t="s">
        <v>31</v>
      </c>
      <c r="C32" s="124"/>
      <c r="D32" s="124"/>
      <c r="E32" s="124"/>
      <c r="F32" s="124"/>
      <c r="G32" s="55">
        <f>'Concern Reports'!F3</f>
        <v>0</v>
      </c>
      <c r="J32" s="123" t="s">
        <v>31</v>
      </c>
      <c r="K32" s="124"/>
      <c r="L32" s="124"/>
      <c r="M32" s="124"/>
      <c r="N32" s="124"/>
      <c r="O32" s="55">
        <f>'Concern Reports'!F4</f>
        <v>2</v>
      </c>
      <c r="R32" s="123" t="s">
        <v>31</v>
      </c>
      <c r="S32" s="124"/>
      <c r="T32" s="124"/>
      <c r="U32" s="124"/>
      <c r="V32" s="124"/>
      <c r="W32" s="55">
        <f>'Concern Reports'!F5</f>
        <v>0</v>
      </c>
    </row>
    <row r="33" spans="1:23" ht="16" x14ac:dyDescent="0.4">
      <c r="B33" s="123" t="s">
        <v>32</v>
      </c>
      <c r="C33" s="124"/>
      <c r="D33" s="124"/>
      <c r="E33" s="124"/>
      <c r="F33" s="124"/>
      <c r="G33" s="55">
        <f>'Concern Reports'!G3</f>
        <v>0</v>
      </c>
      <c r="J33" s="123" t="s">
        <v>32</v>
      </c>
      <c r="K33" s="124"/>
      <c r="L33" s="124"/>
      <c r="M33" s="124"/>
      <c r="N33" s="124"/>
      <c r="O33" s="55">
        <f>'Concern Reports'!G4</f>
        <v>0</v>
      </c>
      <c r="R33" s="123" t="s">
        <v>32</v>
      </c>
      <c r="S33" s="124"/>
      <c r="T33" s="124"/>
      <c r="U33" s="124"/>
      <c r="V33" s="124"/>
      <c r="W33" s="55">
        <f>'Concern Reports'!G5</f>
        <v>0</v>
      </c>
    </row>
    <row r="34" spans="1:23" ht="16.5" thickBot="1" x14ac:dyDescent="0.45">
      <c r="B34" s="117" t="s">
        <v>33</v>
      </c>
      <c r="C34" s="118"/>
      <c r="D34" s="118"/>
      <c r="E34" s="118"/>
      <c r="F34" s="118"/>
      <c r="G34" s="50">
        <f>'Concern Reports'!C3</f>
        <v>41</v>
      </c>
      <c r="J34" s="117" t="s">
        <v>33</v>
      </c>
      <c r="K34" s="118"/>
      <c r="L34" s="118"/>
      <c r="M34" s="118"/>
      <c r="N34" s="118"/>
      <c r="O34" s="50">
        <f>'Concern Reports'!C4</f>
        <v>19</v>
      </c>
      <c r="R34" s="117" t="s">
        <v>33</v>
      </c>
      <c r="S34" s="118"/>
      <c r="T34" s="118"/>
      <c r="U34" s="118"/>
      <c r="V34" s="118"/>
      <c r="W34" s="50">
        <f>'Concern Reports'!C5</f>
        <v>9</v>
      </c>
    </row>
    <row r="35" spans="1:23" ht="16" x14ac:dyDescent="0.4">
      <c r="B35" s="119" t="s">
        <v>22</v>
      </c>
      <c r="C35" s="120"/>
      <c r="D35" s="120"/>
      <c r="E35" s="120"/>
      <c r="F35" s="120"/>
      <c r="G35" s="51">
        <f>IFERROR((((G37 - G30*0.5 - G31*0.1) + G32*3 + G33*15) / G34) * 130,0)</f>
        <v>55.487804878048777</v>
      </c>
      <c r="J35" s="119" t="s">
        <v>22</v>
      </c>
      <c r="K35" s="120"/>
      <c r="L35" s="120"/>
      <c r="M35" s="120"/>
      <c r="N35" s="120"/>
      <c r="O35" s="51">
        <f>IFERROR((((O37 - O30*0.5 - O31*0.1) + O32*3 + O33*15) / O34) * 130,0)</f>
        <v>78.684210526315795</v>
      </c>
      <c r="R35" s="119" t="s">
        <v>22</v>
      </c>
      <c r="S35" s="120"/>
      <c r="T35" s="120"/>
      <c r="U35" s="120"/>
      <c r="V35" s="120"/>
      <c r="W35" s="51">
        <f>IFERROR((((W37 - W30*0.5 - W31*0.1) + W32*3 + W33*15) / W34) * 130,0)</f>
        <v>30.333333333333332</v>
      </c>
    </row>
    <row r="36" spans="1:23" ht="16" x14ac:dyDescent="0.35">
      <c r="B36" s="121" t="s">
        <v>34</v>
      </c>
      <c r="C36" s="122"/>
      <c r="D36" s="122"/>
      <c r="E36" s="122"/>
      <c r="F36" s="122"/>
      <c r="G36" s="56">
        <f>IFERROR((G30+G31+G32)/G34,0)</f>
        <v>1</v>
      </c>
      <c r="J36" s="121" t="s">
        <v>34</v>
      </c>
      <c r="K36" s="122"/>
      <c r="L36" s="122"/>
      <c r="M36" s="122"/>
      <c r="N36" s="122"/>
      <c r="O36" s="56">
        <f>IFERROR((O30+O31+O32)/O34,0)</f>
        <v>1</v>
      </c>
      <c r="R36" s="121" t="s">
        <v>34</v>
      </c>
      <c r="S36" s="122"/>
      <c r="T36" s="122"/>
      <c r="U36" s="122"/>
      <c r="V36" s="122"/>
      <c r="W36" s="56">
        <f>IFERROR((W30+W31+W32)/W34,0)</f>
        <v>1</v>
      </c>
    </row>
    <row r="37" spans="1:23" ht="16.5" thickBot="1" x14ac:dyDescent="0.45">
      <c r="B37" s="115" t="s">
        <v>35</v>
      </c>
      <c r="C37" s="116"/>
      <c r="D37" s="116"/>
      <c r="E37" s="116"/>
      <c r="F37" s="116"/>
      <c r="G37" s="57">
        <f>IFERROR(IF(AND(F20&gt;=3,G36&lt;0.031),G30*36,G30),0)</f>
        <v>36</v>
      </c>
      <c r="J37" s="115" t="s">
        <v>35</v>
      </c>
      <c r="K37" s="116"/>
      <c r="L37" s="116"/>
      <c r="M37" s="116"/>
      <c r="N37" s="116"/>
      <c r="O37" s="57">
        <f>IFERROR(IF(AND(N20&gt;=3,O36&lt;0.031),O30*36,O30),0)</f>
        <v>12</v>
      </c>
      <c r="R37" s="115" t="s">
        <v>35</v>
      </c>
      <c r="S37" s="116"/>
      <c r="T37" s="116"/>
      <c r="U37" s="116"/>
      <c r="V37" s="116"/>
      <c r="W37" s="57">
        <f>IFERROR(IF(AND(V20&gt;=3,W36&lt;0.031),W30*36,W30),0)</f>
        <v>5</v>
      </c>
    </row>
    <row r="39" spans="1:23" x14ac:dyDescent="0.35">
      <c r="A39" s="24" t="s">
        <v>79</v>
      </c>
      <c r="B39" s="24" t="s">
        <v>0</v>
      </c>
      <c r="I39" s="24" t="s">
        <v>79</v>
      </c>
      <c r="J39" s="24" t="s">
        <v>0</v>
      </c>
      <c r="O39" s="25"/>
      <c r="Q39" s="24" t="s">
        <v>79</v>
      </c>
      <c r="R39" s="24" t="s">
        <v>0</v>
      </c>
      <c r="W39" s="25"/>
    </row>
    <row r="40" spans="1:23" ht="15" thickBot="1" x14ac:dyDescent="0.4">
      <c r="B40" s="26">
        <f>Recordables!A6</f>
        <v>4</v>
      </c>
      <c r="J40" s="26">
        <f>Recordables!A7</f>
        <v>5</v>
      </c>
      <c r="O40" s="25"/>
      <c r="R40" s="26">
        <f>Recordables!A8</f>
        <v>6</v>
      </c>
      <c r="W40" s="25"/>
    </row>
    <row r="41" spans="1:23" ht="15.5" thickBot="1" x14ac:dyDescent="0.4">
      <c r="B41" s="144" t="str">
        <f>Recordables!B6</f>
        <v>Aquatic Works / Working over, on, in or near water</v>
      </c>
      <c r="C41" s="145"/>
      <c r="D41" s="27" t="s">
        <v>12</v>
      </c>
      <c r="E41" s="27" t="s">
        <v>13</v>
      </c>
      <c r="F41" s="28" t="s">
        <v>14</v>
      </c>
      <c r="G41" s="27" t="s">
        <v>15</v>
      </c>
      <c r="J41" s="144" t="str">
        <f>Recordables!B7</f>
        <v>Confined Space - LSR</v>
      </c>
      <c r="K41" s="145"/>
      <c r="L41" s="27" t="s">
        <v>12</v>
      </c>
      <c r="M41" s="27" t="s">
        <v>13</v>
      </c>
      <c r="N41" s="29" t="s">
        <v>14</v>
      </c>
      <c r="O41" s="27" t="s">
        <v>15</v>
      </c>
      <c r="R41" s="144" t="str">
        <f>Recordables!B8</f>
        <v>Congested Work Area</v>
      </c>
      <c r="S41" s="145"/>
      <c r="T41" s="27" t="s">
        <v>12</v>
      </c>
      <c r="U41" s="27" t="s">
        <v>13</v>
      </c>
      <c r="V41" s="29" t="s">
        <v>14</v>
      </c>
      <c r="W41" s="27" t="s">
        <v>15</v>
      </c>
    </row>
    <row r="42" spans="1:23" ht="15" x14ac:dyDescent="0.35">
      <c r="B42" s="142" t="s">
        <v>16</v>
      </c>
      <c r="C42" s="143"/>
      <c r="D42" s="30">
        <f>IF(G42=0,0,5)</f>
        <v>0</v>
      </c>
      <c r="E42" s="30">
        <f>IF(G42=0,0,IF(G42&lt;=3,3,IF(G42&lt;=11,4,5)))</f>
        <v>0</v>
      </c>
      <c r="F42" s="31">
        <f t="shared" ref="F42:F47" si="6">MAX(0,D42+E42-1)</f>
        <v>0</v>
      </c>
      <c r="G42" s="32">
        <f>Recordables!D6</f>
        <v>0</v>
      </c>
      <c r="J42" s="142" t="s">
        <v>16</v>
      </c>
      <c r="K42" s="143"/>
      <c r="L42" s="30">
        <f>IF(O42=0,0,5)</f>
        <v>0</v>
      </c>
      <c r="M42" s="30">
        <f>IF(O42=0,0,IF(O42&lt;=3,3,IF(O42&lt;=11,4,5)))</f>
        <v>0</v>
      </c>
      <c r="N42" s="31">
        <f t="shared" ref="N42:N47" si="7">MAX(0,L42+M42-1)</f>
        <v>0</v>
      </c>
      <c r="O42" s="32">
        <f>Recordables!D7</f>
        <v>0</v>
      </c>
      <c r="R42" s="142" t="s">
        <v>16</v>
      </c>
      <c r="S42" s="143"/>
      <c r="T42" s="30">
        <f>IF(W42=0,0,5)</f>
        <v>0</v>
      </c>
      <c r="U42" s="30">
        <f>IF(W42=0,0,IF(W42&lt;=3,3,IF(W42&lt;=11,4,5)))</f>
        <v>0</v>
      </c>
      <c r="V42" s="31">
        <f t="shared" ref="V42:V47" si="8">MAX(0,T42+U42-1)</f>
        <v>0</v>
      </c>
      <c r="W42" s="32">
        <f>Recordables!D8</f>
        <v>0</v>
      </c>
    </row>
    <row r="43" spans="1:23" ht="15" x14ac:dyDescent="0.35">
      <c r="B43" s="138" t="s">
        <v>17</v>
      </c>
      <c r="C43" s="139"/>
      <c r="D43" s="33">
        <f>IF(G43=0,0,4)</f>
        <v>0</v>
      </c>
      <c r="E43" s="33">
        <f>IF(G43=0,0,IF(G43&lt;=3,3,IF(G43&lt;=11,4,5)))</f>
        <v>0</v>
      </c>
      <c r="F43" s="8">
        <f t="shared" si="6"/>
        <v>0</v>
      </c>
      <c r="G43" s="34">
        <f>Recordables!E6</f>
        <v>0</v>
      </c>
      <c r="J43" s="138" t="s">
        <v>17</v>
      </c>
      <c r="K43" s="139"/>
      <c r="L43" s="33">
        <f>IF(O43=0,0,4)</f>
        <v>0</v>
      </c>
      <c r="M43" s="33">
        <f>IF(O43=0,0,IF(O43&lt;=3,3,IF(O43&lt;=11,4,5)))</f>
        <v>0</v>
      </c>
      <c r="N43" s="8">
        <f t="shared" si="7"/>
        <v>0</v>
      </c>
      <c r="O43" s="35">
        <f>Recordables!E7</f>
        <v>0</v>
      </c>
      <c r="R43" s="138" t="s">
        <v>17</v>
      </c>
      <c r="S43" s="139"/>
      <c r="T43" s="33">
        <f>IF(W43=0,0,4)</f>
        <v>0</v>
      </c>
      <c r="U43" s="33">
        <f>IF(W43=0,0,IF(W43&lt;=3,3,IF(W43&lt;=11,4,5)))</f>
        <v>0</v>
      </c>
      <c r="V43" s="8">
        <f t="shared" si="8"/>
        <v>0</v>
      </c>
      <c r="W43" s="35">
        <f>Recordables!E8</f>
        <v>0</v>
      </c>
    </row>
    <row r="44" spans="1:23" ht="15" x14ac:dyDescent="0.35">
      <c r="B44" s="138" t="s">
        <v>18</v>
      </c>
      <c r="C44" s="139"/>
      <c r="D44" s="33">
        <f>IF(G44=0,0,IF(G44&lt;=2,2,3))</f>
        <v>0</v>
      </c>
      <c r="E44" s="33">
        <f>IF(G44=0,0,IF(G44&lt;=3,3,IF(G44&lt;=11,4,5)))</f>
        <v>0</v>
      </c>
      <c r="F44" s="8">
        <f t="shared" si="6"/>
        <v>0</v>
      </c>
      <c r="G44" s="34">
        <f>Recordables!F6</f>
        <v>0</v>
      </c>
      <c r="J44" s="138" t="s">
        <v>18</v>
      </c>
      <c r="K44" s="139"/>
      <c r="L44" s="33">
        <f>IF(O44=0,0,IF(O44&lt;=2,2,3))</f>
        <v>0</v>
      </c>
      <c r="M44" s="33">
        <f>IF(O44=0,0,IF(O44&lt;=3,3,IF(O44&lt;=11,4,5)))</f>
        <v>0</v>
      </c>
      <c r="N44" s="8">
        <f t="shared" si="7"/>
        <v>0</v>
      </c>
      <c r="O44" s="34">
        <f>Recordables!F7</f>
        <v>0</v>
      </c>
      <c r="R44" s="138" t="s">
        <v>18</v>
      </c>
      <c r="S44" s="139"/>
      <c r="T44" s="33">
        <f>IF(W44=0,0,IF(W44&lt;=2,2,3))</f>
        <v>0</v>
      </c>
      <c r="U44" s="33">
        <f>IF(W44=0,0,IF(W44&lt;=3,3,IF(W44&lt;=11,4,5)))</f>
        <v>0</v>
      </c>
      <c r="V44" s="8">
        <f t="shared" si="8"/>
        <v>0</v>
      </c>
      <c r="W44" s="34">
        <f>Recordables!F8</f>
        <v>0</v>
      </c>
    </row>
    <row r="45" spans="1:23" ht="15" x14ac:dyDescent="0.35">
      <c r="B45" s="138" t="s">
        <v>19</v>
      </c>
      <c r="C45" s="139"/>
      <c r="D45" s="33">
        <f>IF(G45=0,0,IF(G45&lt;=3,1,2))</f>
        <v>0</v>
      </c>
      <c r="E45" s="33">
        <f>IF(G45=0,0,IF(G45&lt;=3,3,IF(G45&lt;=11,4,5)))</f>
        <v>0</v>
      </c>
      <c r="F45" s="8">
        <f t="shared" si="6"/>
        <v>0</v>
      </c>
      <c r="G45" s="34">
        <f>'FA, NMs, PSEs'!C6</f>
        <v>0</v>
      </c>
      <c r="J45" s="138" t="s">
        <v>19</v>
      </c>
      <c r="K45" s="139"/>
      <c r="L45" s="33">
        <f>IF(O45=0,0,IF(O45&lt;=3,1,2))</f>
        <v>0</v>
      </c>
      <c r="M45" s="33">
        <f>IF(O45=0,0,IF(O45&lt;=3,3,IF(O45&lt;=11,4,5)))</f>
        <v>0</v>
      </c>
      <c r="N45" s="8">
        <f t="shared" si="7"/>
        <v>0</v>
      </c>
      <c r="O45" s="34">
        <f>'FA, NMs, PSEs'!C7</f>
        <v>0</v>
      </c>
      <c r="R45" s="138" t="s">
        <v>19</v>
      </c>
      <c r="S45" s="139"/>
      <c r="T45" s="33">
        <f>IF(W45=0,0,IF(W45&lt;=3,1,2))</f>
        <v>0</v>
      </c>
      <c r="U45" s="33">
        <f>IF(W45=0,0,IF(W45&lt;=3,3,IF(W45&lt;=11,4,5)))</f>
        <v>0</v>
      </c>
      <c r="V45" s="8">
        <f t="shared" si="8"/>
        <v>0</v>
      </c>
      <c r="W45" s="34">
        <f>'FA, NMs, PSEs'!C8</f>
        <v>0</v>
      </c>
    </row>
    <row r="46" spans="1:23" ht="15" x14ac:dyDescent="0.35">
      <c r="B46" s="138" t="s">
        <v>20</v>
      </c>
      <c r="C46" s="139"/>
      <c r="D46" s="33">
        <f>IF(G46=0,0,4)</f>
        <v>0</v>
      </c>
      <c r="E46" s="33">
        <f>IF(G46=0,0,IF(G46&lt;=3,3,IF(G46&lt;=11,4,5)))</f>
        <v>0</v>
      </c>
      <c r="F46" s="8">
        <f t="shared" si="6"/>
        <v>0</v>
      </c>
      <c r="G46" s="34">
        <f>'FA, NMs, PSEs'!D6</f>
        <v>0</v>
      </c>
      <c r="J46" s="138" t="s">
        <v>20</v>
      </c>
      <c r="K46" s="139"/>
      <c r="L46" s="33">
        <f>IF(O46=0,0,4)</f>
        <v>0</v>
      </c>
      <c r="M46" s="33">
        <f>IF(O46=0,0,IF(O46&lt;=3,3,IF(O46&lt;=11,4,5)))</f>
        <v>0</v>
      </c>
      <c r="N46" s="8">
        <f t="shared" si="7"/>
        <v>0</v>
      </c>
      <c r="O46" s="34">
        <f>'FA, NMs, PSEs'!D7</f>
        <v>0</v>
      </c>
      <c r="R46" s="138" t="s">
        <v>20</v>
      </c>
      <c r="S46" s="139"/>
      <c r="T46" s="33">
        <f>IF(W46=0,0,4)</f>
        <v>0</v>
      </c>
      <c r="U46" s="33">
        <f>IF(W46=0,0,IF(W46&lt;=3,3,IF(W46&lt;=11,4,5)))</f>
        <v>0</v>
      </c>
      <c r="V46" s="8">
        <f t="shared" si="8"/>
        <v>0</v>
      </c>
      <c r="W46" s="34">
        <f>'FA, NMs, PSEs'!D8</f>
        <v>0</v>
      </c>
    </row>
    <row r="47" spans="1:23" ht="15" x14ac:dyDescent="0.35">
      <c r="B47" s="138" t="s">
        <v>21</v>
      </c>
      <c r="C47" s="139"/>
      <c r="D47" s="33">
        <f>IF(G47=0,0,IF(G47&lt;=3,1,2))</f>
        <v>0</v>
      </c>
      <c r="E47" s="33">
        <f>IF(G47=0,0,IF(G47&lt;=3,2,IF(G47&lt;=8,3,IF(G47&lt;=11,4,5))))</f>
        <v>0</v>
      </c>
      <c r="F47" s="8">
        <f t="shared" si="6"/>
        <v>0</v>
      </c>
      <c r="G47" s="34">
        <f>'FA, NMs, PSEs'!E6</f>
        <v>0</v>
      </c>
      <c r="J47" s="138" t="s">
        <v>21</v>
      </c>
      <c r="K47" s="139"/>
      <c r="L47" s="33">
        <f>IF(O47=0,0,IF(O47&lt;=3,1,2))</f>
        <v>0</v>
      </c>
      <c r="M47" s="33">
        <f>IF(O47=0,0,IF(O47&lt;=3,2,IF(O47&lt;=8,3,IF(O47&lt;=11,4,5))))</f>
        <v>0</v>
      </c>
      <c r="N47" s="8">
        <f t="shared" si="7"/>
        <v>0</v>
      </c>
      <c r="O47" s="34">
        <f>'FA, NMs, PSEs'!E7</f>
        <v>0</v>
      </c>
      <c r="R47" s="138" t="s">
        <v>21</v>
      </c>
      <c r="S47" s="139"/>
      <c r="T47" s="33">
        <f>IF(W47=0,0,IF(W47&lt;=3,1,2))</f>
        <v>0</v>
      </c>
      <c r="U47" s="33">
        <f>IF(W47=0,0,IF(W47&lt;=3,2,IF(W47&lt;=8,3,IF(W47&lt;=11,4,5))))</f>
        <v>0</v>
      </c>
      <c r="V47" s="8">
        <f t="shared" si="8"/>
        <v>0</v>
      </c>
      <c r="W47" s="34">
        <f>'FA, NMs, PSEs'!E8</f>
        <v>0</v>
      </c>
    </row>
    <row r="48" spans="1:23" ht="15" x14ac:dyDescent="0.35">
      <c r="B48" s="138" t="s">
        <v>22</v>
      </c>
      <c r="C48" s="139"/>
      <c r="D48" s="33">
        <f>IF(G48=0,0,
 IF(G48&lt;=2,1,
 IF(G48&lt;=9,2,
 IF(G48&lt;=19,3,
 IF(G48&gt;=20,4)))))</f>
        <v>4</v>
      </c>
      <c r="E48" s="33">
        <f>IF(G48=0,0,IF(G48&lt;=6,1,IF(G48&lt;=9,2,IF(G48&lt;=19,3,4))))</f>
        <v>4</v>
      </c>
      <c r="F48" s="8">
        <f>MAX(0,D48+E48-1)</f>
        <v>7</v>
      </c>
      <c r="G48" s="36">
        <f>'CR, ATS Contribution'!F6</f>
        <v>65</v>
      </c>
      <c r="J48" s="138" t="s">
        <v>22</v>
      </c>
      <c r="K48" s="139"/>
      <c r="L48" s="33">
        <f>IF(O48=0,0,
 IF(O48&lt;=2,1,
 IF(O48&lt;=9,2,
 IF(O48&lt;=19,3,
 IF(O48&gt;=20,4)))))</f>
        <v>4</v>
      </c>
      <c r="M48" s="33">
        <f>IF(O48=0,0,IF(O48&lt;=6,1,IF(O48&lt;=9,2,IF(O48&lt;=19,3,4))))</f>
        <v>4</v>
      </c>
      <c r="N48" s="8">
        <f>MAX(0,L48+M48-1)</f>
        <v>7</v>
      </c>
      <c r="O48" s="36">
        <f>'CR, ATS Contribution'!F7</f>
        <v>30</v>
      </c>
      <c r="R48" s="138" t="s">
        <v>22</v>
      </c>
      <c r="S48" s="139"/>
      <c r="T48" s="33">
        <f>IF(W48=0,0,
 IF(W48&lt;=2,1,
 IF(W48&lt;=9,2,
 IF(W48&lt;=19,3,
 IF(W48&gt;=20,4)))))</f>
        <v>4</v>
      </c>
      <c r="U48" s="33">
        <f>IF(W48=0,0,IF(W48&lt;=6,1,IF(W48&lt;=9,2,IF(W48&lt;=19,3,4))))</f>
        <v>4</v>
      </c>
      <c r="V48" s="8">
        <f>MAX(0,T48+U48-1)</f>
        <v>7</v>
      </c>
      <c r="W48" s="36">
        <f>'CR, ATS Contribution'!F8</f>
        <v>55</v>
      </c>
    </row>
    <row r="49" spans="2:23" ht="15.5" thickBot="1" x14ac:dyDescent="0.4">
      <c r="B49" s="140" t="s">
        <v>23</v>
      </c>
      <c r="C49" s="141"/>
      <c r="D49" s="37">
        <f>IF(G49=0,0,
 IF(G49&lt;=2,1,
 IF(G49&lt;=9,2,
 IF(G49&lt;=19,3,
 IF(G49&gt;=20,4)))))</f>
        <v>1</v>
      </c>
      <c r="E49" s="37">
        <f>IF(G49=0,0,IF(G49&lt;=6,1,IF(G49&lt;=9,2,IF(G49&lt;=19,3,4))))</f>
        <v>1</v>
      </c>
      <c r="F49" s="38">
        <f t="shared" ref="F49" si="9">MAX(0,D49+E49-1)</f>
        <v>1</v>
      </c>
      <c r="G49" s="39">
        <f>'CR, ATS Contribution'!E6</f>
        <v>1</v>
      </c>
      <c r="J49" s="140" t="s">
        <v>23</v>
      </c>
      <c r="K49" s="141"/>
      <c r="L49" s="37">
        <f>IF(O49=0,0,
 IF(O49&lt;=2,1,
 IF(O49&lt;=9,2,
 IF(O49&lt;=19,3,
 IF(O49&gt;=20,4)))))</f>
        <v>0</v>
      </c>
      <c r="M49" s="37">
        <f>IF(O49=0,0,IF(O49&lt;=6,1,IF(O49&lt;=9,2,IF(O49&lt;=19,3,4))))</f>
        <v>0</v>
      </c>
      <c r="N49" s="38">
        <f t="shared" ref="N49" si="10">MAX(0,L49+M49-1)</f>
        <v>0</v>
      </c>
      <c r="O49" s="39">
        <f>'CR, ATS Contribution'!E7</f>
        <v>0</v>
      </c>
      <c r="R49" s="140" t="s">
        <v>23</v>
      </c>
      <c r="S49" s="141"/>
      <c r="T49" s="37">
        <f>IF(W49=0,0,
 IF(W49&lt;=2,1,
 IF(W49&lt;=9,2,
 IF(W49&lt;=19,3,
 IF(W49&gt;=20,4)))))</f>
        <v>0</v>
      </c>
      <c r="U49" s="37">
        <f>IF(W49=0,0,IF(W49&lt;=6,1,IF(W49&lt;=9,2,IF(W49&lt;=19,3,4))))</f>
        <v>0</v>
      </c>
      <c r="V49" s="38">
        <f t="shared" ref="V49" si="11">MAX(0,T49+U49-1)</f>
        <v>0</v>
      </c>
      <c r="W49" s="39">
        <f>'CR, ATS Contribution'!E8</f>
        <v>0</v>
      </c>
    </row>
    <row r="50" spans="2:23" ht="15.5" thickBot="1" x14ac:dyDescent="0.4">
      <c r="B50" s="134"/>
      <c r="C50" s="134"/>
      <c r="D50" s="40" t="s">
        <v>12</v>
      </c>
      <c r="E50" s="40" t="s">
        <v>13</v>
      </c>
      <c r="F50" s="40" t="s">
        <v>14</v>
      </c>
      <c r="G50" s="41"/>
      <c r="J50" s="134"/>
      <c r="K50" s="134"/>
      <c r="L50" s="40" t="s">
        <v>12</v>
      </c>
      <c r="M50" s="40" t="s">
        <v>13</v>
      </c>
      <c r="N50" s="40" t="s">
        <v>14</v>
      </c>
      <c r="O50" s="41"/>
      <c r="R50" s="134"/>
      <c r="S50" s="134"/>
      <c r="T50" s="40" t="s">
        <v>12</v>
      </c>
      <c r="U50" s="40" t="s">
        <v>13</v>
      </c>
      <c r="V50" s="40" t="s">
        <v>14</v>
      </c>
      <c r="W50" s="41"/>
    </row>
    <row r="51" spans="2:23" ht="15" x14ac:dyDescent="0.35">
      <c r="B51" s="134"/>
      <c r="C51" s="134"/>
      <c r="D51" s="42" cm="1">
        <f t="array" ref="D51">AVERAGE(LARGE(D42:D49,{1,2,3}))</f>
        <v>1.6666666666666667</v>
      </c>
      <c r="E51" s="23" cm="1">
        <f t="array" ref="E51">AVERAGE(LARGE(E42:E49,{1,2,3}))</f>
        <v>1.6666666666666667</v>
      </c>
      <c r="F51" s="43">
        <f>MAX(0, D51+E51-1)</f>
        <v>2.3333333333333335</v>
      </c>
      <c r="G51" s="41"/>
      <c r="J51" s="134"/>
      <c r="K51" s="134"/>
      <c r="L51" s="42" cm="1">
        <f t="array" ref="L51">AVERAGE(LARGE(L42:L49,{1,2,3}))</f>
        <v>1.3333333333333333</v>
      </c>
      <c r="M51" s="23" cm="1">
        <f t="array" ref="M51">AVERAGE(LARGE(M42:M49,{1,2,3}))</f>
        <v>1.3333333333333333</v>
      </c>
      <c r="N51" s="43">
        <f>MAX(0, L51+M51-1)</f>
        <v>1.6666666666666665</v>
      </c>
      <c r="O51" s="41"/>
      <c r="R51" s="134"/>
      <c r="S51" s="134"/>
      <c r="T51" s="42" cm="1">
        <f t="array" ref="T51">AVERAGE(LARGE(T42:T49,{1,2,3}))</f>
        <v>1.3333333333333333</v>
      </c>
      <c r="U51" s="23" cm="1">
        <f t="array" ref="U51">AVERAGE(LARGE(U42:U49,{1,2,3}))</f>
        <v>1.3333333333333333</v>
      </c>
      <c r="V51" s="43">
        <f>MAX(0, T51+U51-1)</f>
        <v>1.6666666666666665</v>
      </c>
      <c r="W51" s="41"/>
    </row>
    <row r="52" spans="2:23" ht="15.5" thickBot="1" x14ac:dyDescent="0.4">
      <c r="B52" s="85"/>
      <c r="C52" s="85"/>
      <c r="D52" s="44">
        <f>IF($F$51&lt;3.5, MAX($D$42:$D$44), "")</f>
        <v>0</v>
      </c>
      <c r="E52" s="45">
        <f>IF($F$51&lt;3.5, MAX($E$42:$E$44), "")</f>
        <v>0</v>
      </c>
      <c r="F52" s="46">
        <f>MAX(0, D52+E52-1)</f>
        <v>0</v>
      </c>
      <c r="G52" s="41"/>
      <c r="J52" s="85"/>
      <c r="K52" s="85"/>
      <c r="L52" s="44">
        <f>IF($N$51&lt;3.5, MAX($L$42:$L$44), "")</f>
        <v>0</v>
      </c>
      <c r="M52" s="45">
        <f>IF($N$51&lt;3.5, MAX($M$42:$M$44), "")</f>
        <v>0</v>
      </c>
      <c r="N52" s="46">
        <f>MAX(0, L52+M52-1)</f>
        <v>0</v>
      </c>
      <c r="O52" s="41"/>
      <c r="R52" s="85"/>
      <c r="S52" s="85"/>
      <c r="T52" s="44">
        <f>IF($V$51&lt;3.5, MAX($T$42:$T$44), "")</f>
        <v>0</v>
      </c>
      <c r="U52" s="45">
        <f>IF($V$51&lt;3.5, MAX($U$42:$U$44), "")</f>
        <v>0</v>
      </c>
      <c r="V52" s="46">
        <f>MAX(0, T52+U52-1)</f>
        <v>0</v>
      </c>
      <c r="W52" s="41"/>
    </row>
    <row r="53" spans="2:23" ht="15.5" thickBot="1" x14ac:dyDescent="0.4">
      <c r="B53" s="134"/>
      <c r="C53" s="134"/>
      <c r="D53" s="47"/>
      <c r="E53" s="41"/>
      <c r="F53" s="48"/>
      <c r="G53" s="41"/>
      <c r="J53" s="134"/>
      <c r="K53" s="134"/>
      <c r="L53" s="47"/>
      <c r="M53" s="41"/>
      <c r="N53" s="48"/>
      <c r="O53" s="41"/>
      <c r="R53" s="134"/>
      <c r="S53" s="134"/>
      <c r="T53" s="47"/>
      <c r="U53" s="41"/>
      <c r="V53" s="48"/>
      <c r="W53" s="41"/>
    </row>
    <row r="54" spans="2:23" ht="16.5" thickBot="1" x14ac:dyDescent="0.45">
      <c r="B54" s="135" t="s">
        <v>24</v>
      </c>
      <c r="C54" s="136"/>
      <c r="D54" s="136"/>
      <c r="E54" s="136"/>
      <c r="F54" s="136"/>
      <c r="G54" s="137"/>
      <c r="J54" s="135" t="s">
        <v>24</v>
      </c>
      <c r="K54" s="136"/>
      <c r="L54" s="136"/>
      <c r="M54" s="136"/>
      <c r="N54" s="136"/>
      <c r="O54" s="137"/>
      <c r="R54" s="135" t="s">
        <v>24</v>
      </c>
      <c r="S54" s="136"/>
      <c r="T54" s="136"/>
      <c r="U54" s="136"/>
      <c r="V54" s="136"/>
      <c r="W54" s="137"/>
    </row>
    <row r="55" spans="2:23" ht="16" x14ac:dyDescent="0.4">
      <c r="B55" s="130" t="s">
        <v>25</v>
      </c>
      <c r="C55" s="131"/>
      <c r="D55" s="131"/>
      <c r="E55" s="131"/>
      <c r="F55" s="131"/>
      <c r="G55" s="49">
        <f>ATS!C6</f>
        <v>1</v>
      </c>
      <c r="J55" s="130" t="s">
        <v>25</v>
      </c>
      <c r="K55" s="131"/>
      <c r="L55" s="131"/>
      <c r="M55" s="131"/>
      <c r="N55" s="131"/>
      <c r="O55" s="49">
        <f>ATS!C7</f>
        <v>0</v>
      </c>
      <c r="R55" s="130" t="s">
        <v>25</v>
      </c>
      <c r="S55" s="131"/>
      <c r="T55" s="131"/>
      <c r="U55" s="131"/>
      <c r="V55" s="131"/>
      <c r="W55" s="49">
        <f>ATS!C8</f>
        <v>0</v>
      </c>
    </row>
    <row r="56" spans="2:23" ht="16" x14ac:dyDescent="0.4">
      <c r="B56" s="132" t="s">
        <v>26</v>
      </c>
      <c r="C56" s="133"/>
      <c r="D56" s="133"/>
      <c r="E56" s="133"/>
      <c r="F56" s="133"/>
      <c r="G56" s="50">
        <f>ATS!D6</f>
        <v>95</v>
      </c>
      <c r="J56" s="132" t="s">
        <v>26</v>
      </c>
      <c r="K56" s="133"/>
      <c r="L56" s="133"/>
      <c r="M56" s="133"/>
      <c r="N56" s="133"/>
      <c r="O56" s="50">
        <f>ATS!D7</f>
        <v>95</v>
      </c>
      <c r="R56" s="132" t="s">
        <v>26</v>
      </c>
      <c r="S56" s="133"/>
      <c r="T56" s="133"/>
      <c r="U56" s="133"/>
      <c r="V56" s="133"/>
      <c r="W56" s="50">
        <f>ATS!D8</f>
        <v>95</v>
      </c>
    </row>
    <row r="57" spans="2:23" ht="16" x14ac:dyDescent="0.35">
      <c r="B57" s="121" t="s">
        <v>23</v>
      </c>
      <c r="C57" s="122"/>
      <c r="D57" s="122"/>
      <c r="E57" s="122"/>
      <c r="F57" s="122"/>
      <c r="G57" s="51">
        <f>IFERROR(IF(AND(F51&gt;4, G55/G56&lt;0.021),(G55/G56)*600,(G55/G56)*50),0)</f>
        <v>0.52631578947368418</v>
      </c>
      <c r="J57" s="121" t="s">
        <v>23</v>
      </c>
      <c r="K57" s="122"/>
      <c r="L57" s="122"/>
      <c r="M57" s="122"/>
      <c r="N57" s="122"/>
      <c r="O57" s="51">
        <f>IFERROR(IF(AND(N51&gt;4, O55/O56&lt;0.021),(O55/O56)*600,(O55/O56)*50),0)</f>
        <v>0</v>
      </c>
      <c r="R57" s="121" t="s">
        <v>23</v>
      </c>
      <c r="S57" s="122"/>
      <c r="T57" s="122"/>
      <c r="U57" s="122"/>
      <c r="V57" s="122"/>
      <c r="W57" s="51">
        <f>IFERROR(IF(AND(V51&gt;4, W55/W56&lt;0.021),(W55/W56)*600,(W55/W56)*50),0)</f>
        <v>0</v>
      </c>
    </row>
    <row r="58" spans="2:23" ht="16.5" thickBot="1" x14ac:dyDescent="0.45">
      <c r="B58" s="115" t="s">
        <v>27</v>
      </c>
      <c r="C58" s="116"/>
      <c r="D58" s="116"/>
      <c r="E58" s="116"/>
      <c r="F58" s="116"/>
      <c r="G58" s="52">
        <f>IFERROR(G55/G56,0)</f>
        <v>1.0526315789473684E-2</v>
      </c>
      <c r="J58" s="115" t="s">
        <v>27</v>
      </c>
      <c r="K58" s="116"/>
      <c r="L58" s="116"/>
      <c r="M58" s="116"/>
      <c r="N58" s="116"/>
      <c r="O58" s="52">
        <f>IFERROR(O55/O56,0)</f>
        <v>0</v>
      </c>
      <c r="R58" s="115" t="s">
        <v>27</v>
      </c>
      <c r="S58" s="116"/>
      <c r="T58" s="116"/>
      <c r="U58" s="116"/>
      <c r="V58" s="116"/>
      <c r="W58" s="52">
        <f>IFERROR(W55/W56,0)</f>
        <v>0</v>
      </c>
    </row>
    <row r="59" spans="2:23" ht="15.5" thickBot="1" x14ac:dyDescent="0.45">
      <c r="B59" s="53"/>
      <c r="C59" s="53"/>
      <c r="D59" s="53"/>
      <c r="E59" s="53"/>
      <c r="F59" s="53"/>
      <c r="G59" s="41"/>
      <c r="J59" s="53"/>
      <c r="K59" s="53"/>
      <c r="L59" s="53"/>
      <c r="M59" s="53"/>
      <c r="N59" s="53"/>
      <c r="O59" s="41"/>
      <c r="R59" s="53"/>
      <c r="S59" s="53"/>
      <c r="T59" s="53"/>
      <c r="U59" s="53"/>
      <c r="V59" s="53"/>
      <c r="W59" s="41"/>
    </row>
    <row r="60" spans="2:23" ht="16.5" thickBot="1" x14ac:dyDescent="0.45">
      <c r="B60" s="125" t="s">
        <v>28</v>
      </c>
      <c r="C60" s="126"/>
      <c r="D60" s="126"/>
      <c r="E60" s="126"/>
      <c r="F60" s="126"/>
      <c r="G60" s="127"/>
      <c r="J60" s="125" t="s">
        <v>28</v>
      </c>
      <c r="K60" s="126"/>
      <c r="L60" s="126"/>
      <c r="M60" s="126"/>
      <c r="N60" s="126"/>
      <c r="O60" s="127"/>
      <c r="R60" s="125" t="s">
        <v>28</v>
      </c>
      <c r="S60" s="126"/>
      <c r="T60" s="126"/>
      <c r="U60" s="126"/>
      <c r="V60" s="126"/>
      <c r="W60" s="127"/>
    </row>
    <row r="61" spans="2:23" ht="16" x14ac:dyDescent="0.4">
      <c r="B61" s="128" t="s">
        <v>29</v>
      </c>
      <c r="C61" s="129"/>
      <c r="D61" s="129"/>
      <c r="E61" s="129"/>
      <c r="F61" s="129"/>
      <c r="G61" s="54">
        <f>'Concern Reports'!D6</f>
        <v>1</v>
      </c>
      <c r="J61" s="128" t="s">
        <v>29</v>
      </c>
      <c r="K61" s="129"/>
      <c r="L61" s="129"/>
      <c r="M61" s="129"/>
      <c r="N61" s="129"/>
      <c r="O61" s="54">
        <f>'Concern Reports'!D7</f>
        <v>10</v>
      </c>
      <c r="R61" s="128" t="s">
        <v>29</v>
      </c>
      <c r="S61" s="129"/>
      <c r="T61" s="129"/>
      <c r="U61" s="129"/>
      <c r="V61" s="129"/>
      <c r="W61" s="54">
        <f>'Concern Reports'!D8</f>
        <v>72</v>
      </c>
    </row>
    <row r="62" spans="2:23" ht="16" x14ac:dyDescent="0.4">
      <c r="B62" s="123" t="s">
        <v>30</v>
      </c>
      <c r="C62" s="124"/>
      <c r="D62" s="124"/>
      <c r="E62" s="124"/>
      <c r="F62" s="124"/>
      <c r="G62" s="50">
        <f>'Concern Reports'!E6</f>
        <v>0</v>
      </c>
      <c r="J62" s="123" t="s">
        <v>30</v>
      </c>
      <c r="K62" s="124"/>
      <c r="L62" s="124"/>
      <c r="M62" s="124"/>
      <c r="N62" s="124"/>
      <c r="O62" s="50">
        <f>'Concern Reports'!E7</f>
        <v>8</v>
      </c>
      <c r="R62" s="123" t="s">
        <v>30</v>
      </c>
      <c r="S62" s="124"/>
      <c r="T62" s="124"/>
      <c r="U62" s="124"/>
      <c r="V62" s="124"/>
      <c r="W62" s="50">
        <f>'Concern Reports'!E8</f>
        <v>10</v>
      </c>
    </row>
    <row r="63" spans="2:23" ht="16" x14ac:dyDescent="0.4">
      <c r="B63" s="123" t="s">
        <v>31</v>
      </c>
      <c r="C63" s="124"/>
      <c r="D63" s="124"/>
      <c r="E63" s="124"/>
      <c r="F63" s="124"/>
      <c r="G63" s="55">
        <f>'Concern Reports'!F6</f>
        <v>0</v>
      </c>
      <c r="J63" s="123" t="s">
        <v>31</v>
      </c>
      <c r="K63" s="124"/>
      <c r="L63" s="124"/>
      <c r="M63" s="124"/>
      <c r="N63" s="124"/>
      <c r="O63" s="55">
        <f>'Concern Reports'!F7</f>
        <v>0</v>
      </c>
      <c r="R63" s="123" t="s">
        <v>31</v>
      </c>
      <c r="S63" s="124"/>
      <c r="T63" s="124"/>
      <c r="U63" s="124"/>
      <c r="V63" s="124"/>
      <c r="W63" s="55">
        <f>'Concern Reports'!F8</f>
        <v>0</v>
      </c>
    </row>
    <row r="64" spans="2:23" ht="16" x14ac:dyDescent="0.4">
      <c r="B64" s="123" t="s">
        <v>32</v>
      </c>
      <c r="C64" s="124"/>
      <c r="D64" s="124"/>
      <c r="E64" s="124"/>
      <c r="F64" s="124"/>
      <c r="G64" s="55">
        <f>'Concern Reports'!G6</f>
        <v>0</v>
      </c>
      <c r="J64" s="123" t="s">
        <v>32</v>
      </c>
      <c r="K64" s="124"/>
      <c r="L64" s="124"/>
      <c r="M64" s="124"/>
      <c r="N64" s="124"/>
      <c r="O64" s="55">
        <f>'Concern Reports'!G7</f>
        <v>0</v>
      </c>
      <c r="R64" s="123" t="s">
        <v>32</v>
      </c>
      <c r="S64" s="124"/>
      <c r="T64" s="124"/>
      <c r="U64" s="124"/>
      <c r="V64" s="124"/>
      <c r="W64" s="55">
        <f>'Concern Reports'!G8</f>
        <v>0</v>
      </c>
    </row>
    <row r="65" spans="1:23" ht="16.5" thickBot="1" x14ac:dyDescent="0.45">
      <c r="B65" s="117" t="s">
        <v>33</v>
      </c>
      <c r="C65" s="118"/>
      <c r="D65" s="118"/>
      <c r="E65" s="118"/>
      <c r="F65" s="118"/>
      <c r="G65" s="50">
        <f>'Concern Reports'!C6</f>
        <v>1</v>
      </c>
      <c r="J65" s="117" t="s">
        <v>33</v>
      </c>
      <c r="K65" s="118"/>
      <c r="L65" s="118"/>
      <c r="M65" s="118"/>
      <c r="N65" s="118"/>
      <c r="O65" s="50">
        <f>'Concern Reports'!C7</f>
        <v>18</v>
      </c>
      <c r="R65" s="117" t="s">
        <v>33</v>
      </c>
      <c r="S65" s="118"/>
      <c r="T65" s="118"/>
      <c r="U65" s="118"/>
      <c r="V65" s="118"/>
      <c r="W65" s="50">
        <f>'Concern Reports'!C8</f>
        <v>82</v>
      </c>
    </row>
    <row r="66" spans="1:23" ht="16" x14ac:dyDescent="0.4">
      <c r="B66" s="119" t="s">
        <v>22</v>
      </c>
      <c r="C66" s="120"/>
      <c r="D66" s="120"/>
      <c r="E66" s="120"/>
      <c r="F66" s="120"/>
      <c r="G66" s="51">
        <f>IFERROR((((G68 - G61*0.5 - G62*0.1) + G63*3 + G64*15) / G65) * 130,0)</f>
        <v>65</v>
      </c>
      <c r="J66" s="119" t="s">
        <v>22</v>
      </c>
      <c r="K66" s="120"/>
      <c r="L66" s="120"/>
      <c r="M66" s="120"/>
      <c r="N66" s="120"/>
      <c r="O66" s="51">
        <f>IFERROR((((O68 - O61*0.5 - O62*0.1) + O63*3 + O64*15) / O65) * 130,0)</f>
        <v>30.333333333333332</v>
      </c>
      <c r="R66" s="119" t="s">
        <v>22</v>
      </c>
      <c r="S66" s="120"/>
      <c r="T66" s="120"/>
      <c r="U66" s="120"/>
      <c r="V66" s="120"/>
      <c r="W66" s="51">
        <f>IFERROR((((W68 - W61*0.5 - W62*0.1) + W63*3 + W64*15) / W65) * 130,0)</f>
        <v>55.487804878048777</v>
      </c>
    </row>
    <row r="67" spans="1:23" ht="16" x14ac:dyDescent="0.35">
      <c r="B67" s="121" t="s">
        <v>34</v>
      </c>
      <c r="C67" s="122"/>
      <c r="D67" s="122"/>
      <c r="E67" s="122"/>
      <c r="F67" s="122"/>
      <c r="G67" s="56">
        <f>IFERROR((G61+G62+G63)/G65,0)</f>
        <v>1</v>
      </c>
      <c r="J67" s="121" t="s">
        <v>34</v>
      </c>
      <c r="K67" s="122"/>
      <c r="L67" s="122"/>
      <c r="M67" s="122"/>
      <c r="N67" s="122"/>
      <c r="O67" s="56">
        <f>IFERROR((O61+O62+O63)/O65,0)</f>
        <v>1</v>
      </c>
      <c r="R67" s="121" t="s">
        <v>34</v>
      </c>
      <c r="S67" s="122"/>
      <c r="T67" s="122"/>
      <c r="U67" s="122"/>
      <c r="V67" s="122"/>
      <c r="W67" s="56">
        <f>IFERROR((W61+W62+W63)/W65,0)</f>
        <v>1</v>
      </c>
    </row>
    <row r="68" spans="1:23" ht="16.5" thickBot="1" x14ac:dyDescent="0.45">
      <c r="B68" s="115" t="s">
        <v>35</v>
      </c>
      <c r="C68" s="116"/>
      <c r="D68" s="116"/>
      <c r="E68" s="116"/>
      <c r="F68" s="116"/>
      <c r="G68" s="57">
        <f>IFERROR(IF(AND(F51&gt;=3,G67&lt;0.031),G61*36,G61),0)</f>
        <v>1</v>
      </c>
      <c r="J68" s="115" t="s">
        <v>35</v>
      </c>
      <c r="K68" s="116"/>
      <c r="L68" s="116"/>
      <c r="M68" s="116"/>
      <c r="N68" s="116"/>
      <c r="O68" s="57">
        <f>IFERROR(IF(AND(N51&gt;=3,O67&lt;0.031),O61*36,O61),0)</f>
        <v>10</v>
      </c>
      <c r="R68" s="115" t="s">
        <v>35</v>
      </c>
      <c r="S68" s="116"/>
      <c r="T68" s="116"/>
      <c r="U68" s="116"/>
      <c r="V68" s="116"/>
      <c r="W68" s="57">
        <f>IFERROR(IF(AND(V51&gt;=3,W67&lt;0.031),W61*36,W61),0)</f>
        <v>72</v>
      </c>
    </row>
    <row r="70" spans="1:23" x14ac:dyDescent="0.35">
      <c r="A70" s="24" t="s">
        <v>79</v>
      </c>
      <c r="B70" s="24" t="s">
        <v>0</v>
      </c>
      <c r="I70" s="24" t="s">
        <v>79</v>
      </c>
      <c r="J70" s="24" t="s">
        <v>0</v>
      </c>
      <c r="O70" s="25"/>
      <c r="Q70" s="24" t="s">
        <v>79</v>
      </c>
      <c r="R70" s="24" t="s">
        <v>0</v>
      </c>
      <c r="W70" s="25"/>
    </row>
    <row r="71" spans="1:23" ht="15" thickBot="1" x14ac:dyDescent="0.4">
      <c r="B71" s="26">
        <f>Recordables!A9</f>
        <v>7</v>
      </c>
      <c r="J71" s="26">
        <f>Recordables!A10</f>
        <v>8</v>
      </c>
      <c r="O71" s="25"/>
      <c r="R71" s="26">
        <f>Recordables!A11</f>
        <v>9</v>
      </c>
      <c r="W71" s="25"/>
    </row>
    <row r="72" spans="1:23" ht="15.5" thickBot="1" x14ac:dyDescent="0.4">
      <c r="B72" s="144" t="str">
        <f>Recordables!B9</f>
        <v>COVID/Infectious Disease</v>
      </c>
      <c r="C72" s="145"/>
      <c r="D72" s="27" t="s">
        <v>12</v>
      </c>
      <c r="E72" s="27" t="s">
        <v>13</v>
      </c>
      <c r="F72" s="28" t="s">
        <v>14</v>
      </c>
      <c r="G72" s="27" t="s">
        <v>15</v>
      </c>
      <c r="J72" s="144" t="str">
        <f>Recordables!B10</f>
        <v>Driving Safety - LSR</v>
      </c>
      <c r="K72" s="145"/>
      <c r="L72" s="27" t="s">
        <v>12</v>
      </c>
      <c r="M72" s="27" t="s">
        <v>13</v>
      </c>
      <c r="N72" s="29" t="s">
        <v>14</v>
      </c>
      <c r="O72" s="27" t="s">
        <v>15</v>
      </c>
      <c r="R72" s="144" t="str">
        <f>Recordables!B11</f>
        <v>Emergency Preparedness &amp; Response</v>
      </c>
      <c r="S72" s="145"/>
      <c r="T72" s="27" t="s">
        <v>12</v>
      </c>
      <c r="U72" s="27" t="s">
        <v>13</v>
      </c>
      <c r="V72" s="29" t="s">
        <v>14</v>
      </c>
      <c r="W72" s="27" t="s">
        <v>15</v>
      </c>
    </row>
    <row r="73" spans="1:23" ht="15" x14ac:dyDescent="0.35">
      <c r="B73" s="142" t="s">
        <v>16</v>
      </c>
      <c r="C73" s="143"/>
      <c r="D73" s="30">
        <f>IF(G73=0,0,5)</f>
        <v>0</v>
      </c>
      <c r="E73" s="30">
        <f>IF(G73=0,0,IF(G73&lt;=3,3,IF(G73&lt;=11,4,5)))</f>
        <v>0</v>
      </c>
      <c r="F73" s="31">
        <f t="shared" ref="F73:F78" si="12">MAX(0,D73+E73-1)</f>
        <v>0</v>
      </c>
      <c r="G73" s="32">
        <f>Recordables!D9</f>
        <v>0</v>
      </c>
      <c r="J73" s="142" t="s">
        <v>16</v>
      </c>
      <c r="K73" s="143"/>
      <c r="L73" s="30">
        <f>IF(O73=0,0,5)</f>
        <v>0</v>
      </c>
      <c r="M73" s="30">
        <f>IF(O73=0,0,IF(O73&lt;=3,3,IF(O73&lt;=11,4,5)))</f>
        <v>0</v>
      </c>
      <c r="N73" s="31">
        <f t="shared" ref="N73:N78" si="13">MAX(0,L73+M73-1)</f>
        <v>0</v>
      </c>
      <c r="O73" s="32">
        <f>Recordables!D10</f>
        <v>0</v>
      </c>
      <c r="R73" s="142" t="s">
        <v>16</v>
      </c>
      <c r="S73" s="143"/>
      <c r="T73" s="30">
        <f>IF(W73=0,0,5)</f>
        <v>0</v>
      </c>
      <c r="U73" s="30">
        <f>IF(W73=0,0,IF(W73&lt;=3,3,IF(W73&lt;=11,4,5)))</f>
        <v>0</v>
      </c>
      <c r="V73" s="31">
        <f t="shared" ref="V73:V78" si="14">MAX(0,T73+U73-1)</f>
        <v>0</v>
      </c>
      <c r="W73" s="32">
        <f>Recordables!D11</f>
        <v>0</v>
      </c>
    </row>
    <row r="74" spans="1:23" ht="15" x14ac:dyDescent="0.35">
      <c r="B74" s="138" t="s">
        <v>17</v>
      </c>
      <c r="C74" s="139"/>
      <c r="D74" s="33">
        <f>IF(G74=0,0,4)</f>
        <v>0</v>
      </c>
      <c r="E74" s="33">
        <f>IF(G74=0,0,IF(G74&lt;=3,3,IF(G74&lt;=11,4,5)))</f>
        <v>0</v>
      </c>
      <c r="F74" s="8">
        <f t="shared" si="12"/>
        <v>0</v>
      </c>
      <c r="G74" s="34">
        <f>Recordables!E9</f>
        <v>0</v>
      </c>
      <c r="J74" s="138" t="s">
        <v>17</v>
      </c>
      <c r="K74" s="139"/>
      <c r="L74" s="33">
        <f>IF(O74=0,0,4)</f>
        <v>0</v>
      </c>
      <c r="M74" s="33">
        <f>IF(O74=0,0,IF(O74&lt;=3,3,IF(O74&lt;=11,4,5)))</f>
        <v>0</v>
      </c>
      <c r="N74" s="8">
        <f t="shared" si="13"/>
        <v>0</v>
      </c>
      <c r="O74" s="35">
        <f>Recordables!E10</f>
        <v>0</v>
      </c>
      <c r="R74" s="138" t="s">
        <v>17</v>
      </c>
      <c r="S74" s="139"/>
      <c r="T74" s="33">
        <f>IF(W74=0,0,4)</f>
        <v>0</v>
      </c>
      <c r="U74" s="33">
        <f>IF(W74=0,0,IF(W74&lt;=3,3,IF(W74&lt;=11,4,5)))</f>
        <v>0</v>
      </c>
      <c r="V74" s="8">
        <f t="shared" si="14"/>
        <v>0</v>
      </c>
      <c r="W74" s="35">
        <f>Recordables!E11</f>
        <v>0</v>
      </c>
    </row>
    <row r="75" spans="1:23" ht="15" x14ac:dyDescent="0.35">
      <c r="B75" s="138" t="s">
        <v>18</v>
      </c>
      <c r="C75" s="139"/>
      <c r="D75" s="33">
        <f>IF(G75=0,0,IF(G75&lt;=2,2,3))</f>
        <v>0</v>
      </c>
      <c r="E75" s="33">
        <f>IF(G75=0,0,IF(G75&lt;=3,3,IF(G75&lt;=11,4,5)))</f>
        <v>0</v>
      </c>
      <c r="F75" s="8">
        <f t="shared" si="12"/>
        <v>0</v>
      </c>
      <c r="G75" s="34">
        <f>Recordables!F9</f>
        <v>0</v>
      </c>
      <c r="J75" s="138" t="s">
        <v>18</v>
      </c>
      <c r="K75" s="139"/>
      <c r="L75" s="33">
        <f>IF(O75=0,0,IF(O75&lt;=2,2,3))</f>
        <v>0</v>
      </c>
      <c r="M75" s="33">
        <f>IF(O75=0,0,IF(O75&lt;=3,3,IF(O75&lt;=11,4,5)))</f>
        <v>0</v>
      </c>
      <c r="N75" s="8">
        <f t="shared" si="13"/>
        <v>0</v>
      </c>
      <c r="O75" s="34">
        <f>Recordables!F10</f>
        <v>0</v>
      </c>
      <c r="R75" s="138" t="s">
        <v>18</v>
      </c>
      <c r="S75" s="139"/>
      <c r="T75" s="33">
        <f>IF(W75=0,0,IF(W75&lt;=2,2,3))</f>
        <v>0</v>
      </c>
      <c r="U75" s="33">
        <f>IF(W75=0,0,IF(W75&lt;=3,3,IF(W75&lt;=11,4,5)))</f>
        <v>0</v>
      </c>
      <c r="V75" s="8">
        <f t="shared" si="14"/>
        <v>0</v>
      </c>
      <c r="W75" s="34">
        <f>Recordables!F11</f>
        <v>0</v>
      </c>
    </row>
    <row r="76" spans="1:23" ht="15" x14ac:dyDescent="0.35">
      <c r="B76" s="138" t="s">
        <v>19</v>
      </c>
      <c r="C76" s="139"/>
      <c r="D76" s="33">
        <f>IF(G76=0,0,IF(G76&lt;=3,1,2))</f>
        <v>0</v>
      </c>
      <c r="E76" s="33">
        <f>IF(G76=0,0,IF(G76&lt;=3,3,IF(G76&lt;=11,4,5)))</f>
        <v>0</v>
      </c>
      <c r="F76" s="8">
        <f t="shared" si="12"/>
        <v>0</v>
      </c>
      <c r="G76" s="34">
        <f>'FA, NMs, PSEs'!C9</f>
        <v>0</v>
      </c>
      <c r="J76" s="138" t="s">
        <v>19</v>
      </c>
      <c r="K76" s="139"/>
      <c r="L76" s="33">
        <f>IF(O76=0,0,IF(O76&lt;=3,1,2))</f>
        <v>0</v>
      </c>
      <c r="M76" s="33">
        <f>IF(O76=0,0,IF(O76&lt;=3,3,IF(O76&lt;=11,4,5)))</f>
        <v>0</v>
      </c>
      <c r="N76" s="8">
        <f t="shared" si="13"/>
        <v>0</v>
      </c>
      <c r="O76" s="34">
        <f>'FA, NMs, PSEs'!C10</f>
        <v>0</v>
      </c>
      <c r="R76" s="138" t="s">
        <v>19</v>
      </c>
      <c r="S76" s="139"/>
      <c r="T76" s="33">
        <f>IF(W76=0,0,IF(W76&lt;=3,1,2))</f>
        <v>0</v>
      </c>
      <c r="U76" s="33">
        <f>IF(W76=0,0,IF(W76&lt;=3,3,IF(W76&lt;=11,4,5)))</f>
        <v>0</v>
      </c>
      <c r="V76" s="8">
        <f t="shared" si="14"/>
        <v>0</v>
      </c>
      <c r="W76" s="34">
        <f>'FA, NMs, PSEs'!C11</f>
        <v>0</v>
      </c>
    </row>
    <row r="77" spans="1:23" ht="15" x14ac:dyDescent="0.35">
      <c r="B77" s="138" t="s">
        <v>20</v>
      </c>
      <c r="C77" s="139"/>
      <c r="D77" s="33">
        <f>IF(G77=0,0,4)</f>
        <v>0</v>
      </c>
      <c r="E77" s="33">
        <f>IF(G77=0,0,IF(G77&lt;=3,3,IF(G77&lt;=11,4,5)))</f>
        <v>0</v>
      </c>
      <c r="F77" s="8">
        <f t="shared" si="12"/>
        <v>0</v>
      </c>
      <c r="G77" s="34">
        <f>'FA, NMs, PSEs'!D9</f>
        <v>0</v>
      </c>
      <c r="J77" s="138" t="s">
        <v>20</v>
      </c>
      <c r="K77" s="139"/>
      <c r="L77" s="33">
        <f>IF(O77=0,0,4)</f>
        <v>0</v>
      </c>
      <c r="M77" s="33">
        <f>IF(O77=0,0,IF(O77&lt;=3,3,IF(O77&lt;=11,4,5)))</f>
        <v>0</v>
      </c>
      <c r="N77" s="8">
        <f t="shared" si="13"/>
        <v>0</v>
      </c>
      <c r="O77" s="34">
        <f>'FA, NMs, PSEs'!D10</f>
        <v>0</v>
      </c>
      <c r="R77" s="138" t="s">
        <v>20</v>
      </c>
      <c r="S77" s="139"/>
      <c r="T77" s="33">
        <f>IF(W77=0,0,4)</f>
        <v>0</v>
      </c>
      <c r="U77" s="33">
        <f>IF(W77=0,0,IF(W77&lt;=3,3,IF(W77&lt;=11,4,5)))</f>
        <v>0</v>
      </c>
      <c r="V77" s="8">
        <f t="shared" si="14"/>
        <v>0</v>
      </c>
      <c r="W77" s="34">
        <f>'FA, NMs, PSEs'!D11</f>
        <v>0</v>
      </c>
    </row>
    <row r="78" spans="1:23" ht="15" x14ac:dyDescent="0.35">
      <c r="B78" s="138" t="s">
        <v>21</v>
      </c>
      <c r="C78" s="139"/>
      <c r="D78" s="33">
        <f>IF(G78=0,0,IF(G78&lt;=3,1,2))</f>
        <v>0</v>
      </c>
      <c r="E78" s="33">
        <f>IF(G78=0,0,IF(G78&lt;=3,2,IF(G78&lt;=8,3,IF(G78&lt;=11,4,5))))</f>
        <v>0</v>
      </c>
      <c r="F78" s="8">
        <f t="shared" si="12"/>
        <v>0</v>
      </c>
      <c r="G78" s="34">
        <f>'FA, NMs, PSEs'!E9</f>
        <v>0</v>
      </c>
      <c r="J78" s="138" t="s">
        <v>21</v>
      </c>
      <c r="K78" s="139"/>
      <c r="L78" s="33">
        <f>IF(O78=0,0,IF(O78&lt;=3,1,2))</f>
        <v>0</v>
      </c>
      <c r="M78" s="33">
        <f>IF(O78=0,0,IF(O78&lt;=3,2,IF(O78&lt;=8,3,IF(O78&lt;=11,4,5))))</f>
        <v>0</v>
      </c>
      <c r="N78" s="8">
        <f t="shared" si="13"/>
        <v>0</v>
      </c>
      <c r="O78" s="34">
        <f>'FA, NMs, PSEs'!E10</f>
        <v>0</v>
      </c>
      <c r="R78" s="138" t="s">
        <v>21</v>
      </c>
      <c r="S78" s="139"/>
      <c r="T78" s="33">
        <f>IF(W78=0,0,IF(W78&lt;=3,1,2))</f>
        <v>0</v>
      </c>
      <c r="U78" s="33">
        <f>IF(W78=0,0,IF(W78&lt;=3,2,IF(W78&lt;=8,3,IF(W78&lt;=11,4,5))))</f>
        <v>0</v>
      </c>
      <c r="V78" s="8">
        <f t="shared" si="14"/>
        <v>0</v>
      </c>
      <c r="W78" s="34">
        <f>'FA, NMs, PSEs'!E11</f>
        <v>0</v>
      </c>
    </row>
    <row r="79" spans="1:23" ht="15" x14ac:dyDescent="0.35">
      <c r="B79" s="138" t="s">
        <v>22</v>
      </c>
      <c r="C79" s="139"/>
      <c r="D79" s="33">
        <f>IF(G79=0,0,
 IF(G79&lt;=2,1,
 IF(G79&lt;=9,2,
 IF(G79&lt;=19,3,
 IF(G79&gt;=20,4)))))</f>
        <v>0</v>
      </c>
      <c r="E79" s="33">
        <f>IF(G79=0,0,IF(G79&lt;=6,1,IF(G79&lt;=9,2,IF(G79&lt;=19,3,4))))</f>
        <v>0</v>
      </c>
      <c r="F79" s="8">
        <f>MAX(0,D79+E79-1)</f>
        <v>0</v>
      </c>
      <c r="G79" s="36">
        <f>'CR, ATS Contribution'!F9</f>
        <v>0</v>
      </c>
      <c r="J79" s="138" t="s">
        <v>22</v>
      </c>
      <c r="K79" s="139"/>
      <c r="L79" s="33">
        <f>IF(O79=0,0,
 IF(O79&lt;=2,1,
 IF(O79&lt;=9,2,
 IF(O79&lt;=19,3,
 IF(O79&gt;=20,4)))))</f>
        <v>4</v>
      </c>
      <c r="M79" s="33">
        <f>IF(O79=0,0,IF(O79&lt;=6,1,IF(O79&lt;=9,2,IF(O79&lt;=19,3,4))))</f>
        <v>4</v>
      </c>
      <c r="N79" s="8">
        <f>MAX(0,L79+M79-1)</f>
        <v>7</v>
      </c>
      <c r="O79" s="36">
        <f>'CR, ATS Contribution'!F10</f>
        <v>43</v>
      </c>
      <c r="R79" s="138" t="s">
        <v>22</v>
      </c>
      <c r="S79" s="139"/>
      <c r="T79" s="33">
        <f>IF(W79=0,0,
 IF(W79&lt;=2,1,
 IF(W79&lt;=9,2,
 IF(W79&lt;=19,3,
 IF(W79&gt;=20,4)))))</f>
        <v>4</v>
      </c>
      <c r="U79" s="33">
        <f>IF(W79=0,0,IF(W79&lt;=6,1,IF(W79&lt;=9,2,IF(W79&lt;=19,3,4))))</f>
        <v>4</v>
      </c>
      <c r="V79" s="8">
        <f>MAX(0,T79+U79-1)</f>
        <v>7</v>
      </c>
      <c r="W79" s="36">
        <f>'CR, ATS Contribution'!F11</f>
        <v>55</v>
      </c>
    </row>
    <row r="80" spans="1:23" ht="15.5" thickBot="1" x14ac:dyDescent="0.4">
      <c r="B80" s="140" t="s">
        <v>23</v>
      </c>
      <c r="C80" s="141"/>
      <c r="D80" s="37">
        <f>IF(G80=0,0,
 IF(G80&lt;=2,1,
 IF(G80&lt;=9,2,
 IF(G80&lt;=19,3,
 IF(G80&gt;=20,4)))))</f>
        <v>0</v>
      </c>
      <c r="E80" s="37">
        <f>IF(G80=0,0,IF(G80&lt;=6,1,IF(G80&lt;=9,2,IF(G80&lt;=19,3,4))))</f>
        <v>0</v>
      </c>
      <c r="F80" s="38">
        <f t="shared" ref="F80" si="15">MAX(0,D80+E80-1)</f>
        <v>0</v>
      </c>
      <c r="G80" s="39">
        <f>'CR, ATS Contribution'!E9</f>
        <v>0</v>
      </c>
      <c r="J80" s="140" t="s">
        <v>23</v>
      </c>
      <c r="K80" s="141"/>
      <c r="L80" s="37">
        <f>IF(O80=0,0,
 IF(O80&lt;=2,1,
 IF(O80&lt;=9,2,
 IF(O80&lt;=19,3,
 IF(O80&gt;=20,4)))))</f>
        <v>2</v>
      </c>
      <c r="M80" s="37">
        <f>IF(O80=0,0,IF(O80&lt;=6,1,IF(O80&lt;=9,2,IF(O80&lt;=19,3,4))))</f>
        <v>1</v>
      </c>
      <c r="N80" s="38">
        <f t="shared" ref="N80" si="16">MAX(0,L80+M80-1)</f>
        <v>2</v>
      </c>
      <c r="O80" s="39">
        <f>'CR, ATS Contribution'!E10</f>
        <v>3</v>
      </c>
      <c r="R80" s="140" t="s">
        <v>23</v>
      </c>
      <c r="S80" s="141"/>
      <c r="T80" s="37">
        <f>IF(W80=0,0,
 IF(W80&lt;=2,1,
 IF(W80&lt;=9,2,
 IF(W80&lt;=19,3,
 IF(W80&gt;=20,4)))))</f>
        <v>0</v>
      </c>
      <c r="U80" s="37">
        <f>IF(W80=0,0,IF(W80&lt;=6,1,IF(W80&lt;=9,2,IF(W80&lt;=19,3,4))))</f>
        <v>0</v>
      </c>
      <c r="V80" s="38">
        <f t="shared" ref="V80" si="17">MAX(0,T80+U80-1)</f>
        <v>0</v>
      </c>
      <c r="W80" s="39">
        <f>'CR, ATS Contribution'!E11</f>
        <v>0</v>
      </c>
    </row>
    <row r="81" spans="2:23" ht="15.5" thickBot="1" x14ac:dyDescent="0.4">
      <c r="B81" s="134"/>
      <c r="C81" s="134"/>
      <c r="D81" s="40" t="s">
        <v>12</v>
      </c>
      <c r="E81" s="40" t="s">
        <v>13</v>
      </c>
      <c r="F81" s="40" t="s">
        <v>14</v>
      </c>
      <c r="G81" s="41"/>
      <c r="J81" s="134"/>
      <c r="K81" s="134"/>
      <c r="L81" s="40" t="s">
        <v>12</v>
      </c>
      <c r="M81" s="40" t="s">
        <v>13</v>
      </c>
      <c r="N81" s="40" t="s">
        <v>14</v>
      </c>
      <c r="O81" s="41"/>
      <c r="R81" s="134"/>
      <c r="S81" s="134"/>
      <c r="T81" s="40" t="s">
        <v>12</v>
      </c>
      <c r="U81" s="40" t="s">
        <v>13</v>
      </c>
      <c r="V81" s="40" t="s">
        <v>14</v>
      </c>
      <c r="W81" s="41"/>
    </row>
    <row r="82" spans="2:23" ht="15" x14ac:dyDescent="0.35">
      <c r="B82" s="134"/>
      <c r="C82" s="134"/>
      <c r="D82" s="42" cm="1">
        <f t="array" ref="D82">AVERAGE(LARGE(D73:D80,{1,2,3}))</f>
        <v>0</v>
      </c>
      <c r="E82" s="23" cm="1">
        <f t="array" ref="E82">AVERAGE(LARGE(E73:E80,{1,2,3}))</f>
        <v>0</v>
      </c>
      <c r="F82" s="43">
        <f>MAX(0, D82+E82-1)</f>
        <v>0</v>
      </c>
      <c r="G82" s="41"/>
      <c r="J82" s="134"/>
      <c r="K82" s="134"/>
      <c r="L82" s="42" cm="1">
        <f t="array" ref="L82">AVERAGE(LARGE(L73:L80,{1,2,3}))</f>
        <v>2</v>
      </c>
      <c r="M82" s="23" cm="1">
        <f t="array" ref="M82">AVERAGE(LARGE(M73:M80,{1,2,3}))</f>
        <v>1.6666666666666667</v>
      </c>
      <c r="N82" s="43">
        <f>MAX(0, L82+M82-1)</f>
        <v>2.666666666666667</v>
      </c>
      <c r="O82" s="41"/>
      <c r="R82" s="134"/>
      <c r="S82" s="134"/>
      <c r="T82" s="42" cm="1">
        <f t="array" ref="T82">AVERAGE(LARGE(T73:T80,{1,2,3}))</f>
        <v>1.3333333333333333</v>
      </c>
      <c r="U82" s="23" cm="1">
        <f t="array" ref="U82">AVERAGE(LARGE(U73:U80,{1,2,3}))</f>
        <v>1.3333333333333333</v>
      </c>
      <c r="V82" s="43">
        <f>MAX(0, T82+U82-1)</f>
        <v>1.6666666666666665</v>
      </c>
      <c r="W82" s="41"/>
    </row>
    <row r="83" spans="2:23" ht="15.5" thickBot="1" x14ac:dyDescent="0.4">
      <c r="B83" s="85"/>
      <c r="C83" s="85"/>
      <c r="D83" s="44">
        <f>IF($F$82&lt;3.5, MAX($D$73:$D$75), "")</f>
        <v>0</v>
      </c>
      <c r="E83" s="45">
        <f>IF($F$82&lt;3.5, MAX($E$73:$E$75), "")</f>
        <v>0</v>
      </c>
      <c r="F83" s="46">
        <f>MAX(0, D83+E83-1)</f>
        <v>0</v>
      </c>
      <c r="G83" s="41"/>
      <c r="J83" s="85"/>
      <c r="K83" s="85"/>
      <c r="L83" s="44">
        <f>IF($N$82&lt;3.5, MAX($L$73:$L$75), "")</f>
        <v>0</v>
      </c>
      <c r="M83" s="45">
        <f>IF($N$82&lt;3.5, MAX($M$73:$M$75), "")</f>
        <v>0</v>
      </c>
      <c r="N83" s="46">
        <f>MAX(0, L83+M83-1)</f>
        <v>0</v>
      </c>
      <c r="O83" s="41"/>
      <c r="R83" s="85"/>
      <c r="S83" s="85"/>
      <c r="T83" s="44">
        <f>IF($V$82&lt;3.5, MAX($T$73:$T$75), "")</f>
        <v>0</v>
      </c>
      <c r="U83" s="45">
        <f>IF($V$82&lt;3.5, MAX($U$73:$U$75), "")</f>
        <v>0</v>
      </c>
      <c r="V83" s="46">
        <f>MAX(0, T83+U83-1)</f>
        <v>0</v>
      </c>
      <c r="W83" s="41"/>
    </row>
    <row r="84" spans="2:23" ht="15.5" thickBot="1" x14ac:dyDescent="0.4">
      <c r="B84" s="134"/>
      <c r="C84" s="134"/>
      <c r="D84" s="47"/>
      <c r="E84" s="41"/>
      <c r="F84" s="48"/>
      <c r="G84" s="41"/>
      <c r="J84" s="134"/>
      <c r="K84" s="134"/>
      <c r="L84" s="47"/>
      <c r="M84" s="41"/>
      <c r="N84" s="48"/>
      <c r="O84" s="41"/>
      <c r="R84" s="134"/>
      <c r="S84" s="134"/>
      <c r="T84" s="47"/>
      <c r="U84" s="41"/>
      <c r="V84" s="48"/>
      <c r="W84" s="41"/>
    </row>
    <row r="85" spans="2:23" ht="16.5" thickBot="1" x14ac:dyDescent="0.45">
      <c r="B85" s="135" t="s">
        <v>24</v>
      </c>
      <c r="C85" s="136"/>
      <c r="D85" s="136"/>
      <c r="E85" s="136"/>
      <c r="F85" s="136"/>
      <c r="G85" s="137"/>
      <c r="J85" s="135" t="s">
        <v>24</v>
      </c>
      <c r="K85" s="136"/>
      <c r="L85" s="136"/>
      <c r="M85" s="136"/>
      <c r="N85" s="136"/>
      <c r="O85" s="137"/>
      <c r="R85" s="135" t="s">
        <v>24</v>
      </c>
      <c r="S85" s="136"/>
      <c r="T85" s="136"/>
      <c r="U85" s="136"/>
      <c r="V85" s="136"/>
      <c r="W85" s="137"/>
    </row>
    <row r="86" spans="2:23" ht="16" x14ac:dyDescent="0.4">
      <c r="B86" s="130" t="s">
        <v>25</v>
      </c>
      <c r="C86" s="131"/>
      <c r="D86" s="131"/>
      <c r="E86" s="131"/>
      <c r="F86" s="131"/>
      <c r="G86" s="49">
        <f>ATS!C9</f>
        <v>0</v>
      </c>
      <c r="J86" s="130" t="s">
        <v>25</v>
      </c>
      <c r="K86" s="131"/>
      <c r="L86" s="131"/>
      <c r="M86" s="131"/>
      <c r="N86" s="131"/>
      <c r="O86" s="49">
        <f>ATS!C10</f>
        <v>6</v>
      </c>
      <c r="R86" s="130" t="s">
        <v>25</v>
      </c>
      <c r="S86" s="131"/>
      <c r="T86" s="131"/>
      <c r="U86" s="131"/>
      <c r="V86" s="131"/>
      <c r="W86" s="49">
        <f>ATS!C11</f>
        <v>0</v>
      </c>
    </row>
    <row r="87" spans="2:23" ht="16" x14ac:dyDescent="0.4">
      <c r="B87" s="132" t="s">
        <v>26</v>
      </c>
      <c r="C87" s="133"/>
      <c r="D87" s="133"/>
      <c r="E87" s="133"/>
      <c r="F87" s="133"/>
      <c r="G87" s="50">
        <f>ATS!D9</f>
        <v>95</v>
      </c>
      <c r="J87" s="132" t="s">
        <v>26</v>
      </c>
      <c r="K87" s="133"/>
      <c r="L87" s="133"/>
      <c r="M87" s="133"/>
      <c r="N87" s="133"/>
      <c r="O87" s="50">
        <f>ATS!D10</f>
        <v>95</v>
      </c>
      <c r="R87" s="132" t="s">
        <v>26</v>
      </c>
      <c r="S87" s="133"/>
      <c r="T87" s="133"/>
      <c r="U87" s="133"/>
      <c r="V87" s="133"/>
      <c r="W87" s="50">
        <f>ATS!D11</f>
        <v>95</v>
      </c>
    </row>
    <row r="88" spans="2:23" ht="16" x14ac:dyDescent="0.35">
      <c r="B88" s="121" t="s">
        <v>23</v>
      </c>
      <c r="C88" s="122"/>
      <c r="D88" s="122"/>
      <c r="E88" s="122"/>
      <c r="F88" s="122"/>
      <c r="G88" s="51">
        <f>IFERROR(IF(AND(F82&gt;4, G86/G87&lt;0.021),(G86/G87)*600,(G86/G87)*50),0)</f>
        <v>0</v>
      </c>
      <c r="J88" s="121" t="s">
        <v>23</v>
      </c>
      <c r="K88" s="122"/>
      <c r="L88" s="122"/>
      <c r="M88" s="122"/>
      <c r="N88" s="122"/>
      <c r="O88" s="51">
        <f>IFERROR(IF(AND(N82&gt;4, O86/O87&lt;0.021),(O86/O87)*600,(O86/O87)*50),0)</f>
        <v>3.1578947368421053</v>
      </c>
      <c r="R88" s="121" t="s">
        <v>23</v>
      </c>
      <c r="S88" s="122"/>
      <c r="T88" s="122"/>
      <c r="U88" s="122"/>
      <c r="V88" s="122"/>
      <c r="W88" s="51">
        <f>IFERROR(IF(AND(V82&gt;4, W86/W87&lt;0.021),(W86/W87)*600,(W86/W87)*50),0)</f>
        <v>0</v>
      </c>
    </row>
    <row r="89" spans="2:23" ht="16.5" thickBot="1" x14ac:dyDescent="0.45">
      <c r="B89" s="115" t="s">
        <v>27</v>
      </c>
      <c r="C89" s="116"/>
      <c r="D89" s="116"/>
      <c r="E89" s="116"/>
      <c r="F89" s="116"/>
      <c r="G89" s="52">
        <f>IFERROR(G86/G87,0)</f>
        <v>0</v>
      </c>
      <c r="J89" s="115" t="s">
        <v>27</v>
      </c>
      <c r="K89" s="116"/>
      <c r="L89" s="116"/>
      <c r="M89" s="116"/>
      <c r="N89" s="116"/>
      <c r="O89" s="52">
        <f>IFERROR(O86/O87,0)</f>
        <v>6.3157894736842107E-2</v>
      </c>
      <c r="R89" s="115" t="s">
        <v>27</v>
      </c>
      <c r="S89" s="116"/>
      <c r="T89" s="116"/>
      <c r="U89" s="116"/>
      <c r="V89" s="116"/>
      <c r="W89" s="52">
        <f>IFERROR(W86/W87,0)</f>
        <v>0</v>
      </c>
    </row>
    <row r="90" spans="2:23" ht="15.5" thickBot="1" x14ac:dyDescent="0.45">
      <c r="B90" s="53"/>
      <c r="C90" s="53"/>
      <c r="D90" s="53"/>
      <c r="E90" s="53"/>
      <c r="F90" s="53"/>
      <c r="G90" s="41"/>
      <c r="J90" s="53"/>
      <c r="K90" s="53"/>
      <c r="L90" s="53"/>
      <c r="M90" s="53"/>
      <c r="N90" s="53"/>
      <c r="O90" s="41"/>
      <c r="R90" s="53"/>
      <c r="S90" s="53"/>
      <c r="T90" s="53"/>
      <c r="U90" s="53"/>
      <c r="V90" s="53"/>
      <c r="W90" s="41"/>
    </row>
    <row r="91" spans="2:23" ht="16.5" thickBot="1" x14ac:dyDescent="0.45">
      <c r="B91" s="125" t="s">
        <v>28</v>
      </c>
      <c r="C91" s="126"/>
      <c r="D91" s="126"/>
      <c r="E91" s="126"/>
      <c r="F91" s="126"/>
      <c r="G91" s="127"/>
      <c r="J91" s="125" t="s">
        <v>28</v>
      </c>
      <c r="K91" s="126"/>
      <c r="L91" s="126"/>
      <c r="M91" s="126"/>
      <c r="N91" s="126"/>
      <c r="O91" s="127"/>
      <c r="R91" s="125" t="s">
        <v>28</v>
      </c>
      <c r="S91" s="126"/>
      <c r="T91" s="126"/>
      <c r="U91" s="126"/>
      <c r="V91" s="126"/>
      <c r="W91" s="127"/>
    </row>
    <row r="92" spans="2:23" ht="16" x14ac:dyDescent="0.4">
      <c r="B92" s="128" t="s">
        <v>29</v>
      </c>
      <c r="C92" s="129"/>
      <c r="D92" s="129"/>
      <c r="E92" s="129"/>
      <c r="F92" s="129"/>
      <c r="G92" s="54">
        <f>'Concern Reports'!D9</f>
        <v>0</v>
      </c>
      <c r="J92" s="128" t="s">
        <v>29</v>
      </c>
      <c r="K92" s="129"/>
      <c r="L92" s="129"/>
      <c r="M92" s="129"/>
      <c r="N92" s="129"/>
      <c r="O92" s="54">
        <f>'Concern Reports'!D10</f>
        <v>21</v>
      </c>
      <c r="R92" s="128" t="s">
        <v>29</v>
      </c>
      <c r="S92" s="129"/>
      <c r="T92" s="129"/>
      <c r="U92" s="129"/>
      <c r="V92" s="129"/>
      <c r="W92" s="54">
        <f>'Concern Reports'!D11</f>
        <v>34</v>
      </c>
    </row>
    <row r="93" spans="2:23" ht="16" x14ac:dyDescent="0.4">
      <c r="B93" s="123" t="s">
        <v>30</v>
      </c>
      <c r="C93" s="124"/>
      <c r="D93" s="124"/>
      <c r="E93" s="124"/>
      <c r="F93" s="124"/>
      <c r="G93" s="50">
        <f>'Concern Reports'!E9</f>
        <v>0</v>
      </c>
      <c r="J93" s="123" t="s">
        <v>30</v>
      </c>
      <c r="K93" s="124"/>
      <c r="L93" s="124"/>
      <c r="M93" s="124"/>
      <c r="N93" s="124"/>
      <c r="O93" s="50">
        <f>'Concern Reports'!E10</f>
        <v>8</v>
      </c>
      <c r="R93" s="123" t="s">
        <v>30</v>
      </c>
      <c r="S93" s="124"/>
      <c r="T93" s="124"/>
      <c r="U93" s="124"/>
      <c r="V93" s="124"/>
      <c r="W93" s="50">
        <f>'Concern Reports'!E11</f>
        <v>5</v>
      </c>
    </row>
    <row r="94" spans="2:23" ht="16" x14ac:dyDescent="0.4">
      <c r="B94" s="123" t="s">
        <v>31</v>
      </c>
      <c r="C94" s="124"/>
      <c r="D94" s="124"/>
      <c r="E94" s="124"/>
      <c r="F94" s="124"/>
      <c r="G94" s="55">
        <f>'Concern Reports'!F9</f>
        <v>0</v>
      </c>
      <c r="J94" s="123" t="s">
        <v>31</v>
      </c>
      <c r="K94" s="124"/>
      <c r="L94" s="124"/>
      <c r="M94" s="124"/>
      <c r="N94" s="124"/>
      <c r="O94" s="55">
        <f>'Concern Reports'!F10</f>
        <v>0</v>
      </c>
      <c r="R94" s="123" t="s">
        <v>31</v>
      </c>
      <c r="S94" s="124"/>
      <c r="T94" s="124"/>
      <c r="U94" s="124"/>
      <c r="V94" s="124"/>
      <c r="W94" s="55">
        <f>'Concern Reports'!F11</f>
        <v>2</v>
      </c>
    </row>
    <row r="95" spans="2:23" ht="16" x14ac:dyDescent="0.4">
      <c r="B95" s="123" t="s">
        <v>32</v>
      </c>
      <c r="C95" s="124"/>
      <c r="D95" s="124"/>
      <c r="E95" s="124"/>
      <c r="F95" s="124"/>
      <c r="G95" s="55">
        <f>'Concern Reports'!G9</f>
        <v>0</v>
      </c>
      <c r="J95" s="123" t="s">
        <v>32</v>
      </c>
      <c r="K95" s="124"/>
      <c r="L95" s="124"/>
      <c r="M95" s="124"/>
      <c r="N95" s="124"/>
      <c r="O95" s="55">
        <f>'Concern Reports'!G10</f>
        <v>0</v>
      </c>
      <c r="R95" s="123" t="s">
        <v>32</v>
      </c>
      <c r="S95" s="124"/>
      <c r="T95" s="124"/>
      <c r="U95" s="124"/>
      <c r="V95" s="124"/>
      <c r="W95" s="55">
        <f>'Concern Reports'!G11</f>
        <v>0</v>
      </c>
    </row>
    <row r="96" spans="2:23" ht="16.5" thickBot="1" x14ac:dyDescent="0.45">
      <c r="B96" s="117" t="s">
        <v>33</v>
      </c>
      <c r="C96" s="118"/>
      <c r="D96" s="118"/>
      <c r="E96" s="118"/>
      <c r="F96" s="118"/>
      <c r="G96" s="50">
        <f>'Concern Reports'!C9</f>
        <v>0</v>
      </c>
      <c r="J96" s="117" t="s">
        <v>33</v>
      </c>
      <c r="K96" s="118"/>
      <c r="L96" s="118"/>
      <c r="M96" s="118"/>
      <c r="N96" s="118"/>
      <c r="O96" s="50">
        <f>'Concern Reports'!C10</f>
        <v>29</v>
      </c>
      <c r="R96" s="117" t="s">
        <v>33</v>
      </c>
      <c r="S96" s="118"/>
      <c r="T96" s="118"/>
      <c r="U96" s="118"/>
      <c r="V96" s="118"/>
      <c r="W96" s="50">
        <f>'Concern Reports'!C11</f>
        <v>41</v>
      </c>
    </row>
    <row r="97" spans="1:23" ht="16" x14ac:dyDescent="0.4">
      <c r="B97" s="119" t="s">
        <v>22</v>
      </c>
      <c r="C97" s="120"/>
      <c r="D97" s="120"/>
      <c r="E97" s="120"/>
      <c r="F97" s="120"/>
      <c r="G97" s="51">
        <f>IFERROR((((G99 - G92*0.5 - G93*0.1) + G94*3 + G95*15) / G96) * 130,0)</f>
        <v>0</v>
      </c>
      <c r="J97" s="119" t="s">
        <v>22</v>
      </c>
      <c r="K97" s="120"/>
      <c r="L97" s="120"/>
      <c r="M97" s="120"/>
      <c r="N97" s="120"/>
      <c r="O97" s="51">
        <f>IFERROR((((O99 - O92*0.5 - O93*0.1) + O94*3 + O95*15) / O96) * 130,0)</f>
        <v>43.482758620689658</v>
      </c>
      <c r="R97" s="119" t="s">
        <v>22</v>
      </c>
      <c r="S97" s="120"/>
      <c r="T97" s="120"/>
      <c r="U97" s="120"/>
      <c r="V97" s="120"/>
      <c r="W97" s="51">
        <f>IFERROR((((W99 - W92*0.5 - W93*0.1) + W94*3 + W95*15) / W96) * 130,0)</f>
        <v>71.341463414634148</v>
      </c>
    </row>
    <row r="98" spans="1:23" ht="16" x14ac:dyDescent="0.35">
      <c r="B98" s="121" t="s">
        <v>34</v>
      </c>
      <c r="C98" s="122"/>
      <c r="D98" s="122"/>
      <c r="E98" s="122"/>
      <c r="F98" s="122"/>
      <c r="G98" s="56">
        <f>IFERROR((G92+G93+G94)/G96,0)</f>
        <v>0</v>
      </c>
      <c r="J98" s="121" t="s">
        <v>34</v>
      </c>
      <c r="K98" s="122"/>
      <c r="L98" s="122"/>
      <c r="M98" s="122"/>
      <c r="N98" s="122"/>
      <c r="O98" s="56">
        <f>IFERROR((O92+O93+O94)/O96,0)</f>
        <v>1</v>
      </c>
      <c r="R98" s="121" t="s">
        <v>34</v>
      </c>
      <c r="S98" s="122"/>
      <c r="T98" s="122"/>
      <c r="U98" s="122"/>
      <c r="V98" s="122"/>
      <c r="W98" s="56">
        <f>IFERROR((W92+W93+W94)/W96,0)</f>
        <v>1</v>
      </c>
    </row>
    <row r="99" spans="1:23" ht="16.5" thickBot="1" x14ac:dyDescent="0.45">
      <c r="B99" s="115" t="s">
        <v>35</v>
      </c>
      <c r="C99" s="116"/>
      <c r="D99" s="116"/>
      <c r="E99" s="116"/>
      <c r="F99" s="116"/>
      <c r="G99" s="57">
        <f>IFERROR(IF(AND(F82&gt;=3,G98&lt;0.031),G92*36,G92),0)</f>
        <v>0</v>
      </c>
      <c r="J99" s="115" t="s">
        <v>35</v>
      </c>
      <c r="K99" s="116"/>
      <c r="L99" s="116"/>
      <c r="M99" s="116"/>
      <c r="N99" s="116"/>
      <c r="O99" s="57">
        <f>IFERROR(IF(AND(N82&gt;=3,O98&lt;0.031),O92*36,O92),0)</f>
        <v>21</v>
      </c>
      <c r="R99" s="115" t="s">
        <v>35</v>
      </c>
      <c r="S99" s="116"/>
      <c r="T99" s="116"/>
      <c r="U99" s="116"/>
      <c r="V99" s="116"/>
      <c r="W99" s="57">
        <f>IFERROR(IF(AND(V82&gt;=3,W98&lt;0.031),W92*36,W92),0)</f>
        <v>34</v>
      </c>
    </row>
    <row r="101" spans="1:23" x14ac:dyDescent="0.35">
      <c r="A101" s="24" t="s">
        <v>79</v>
      </c>
      <c r="B101" s="24" t="s">
        <v>0</v>
      </c>
      <c r="I101" s="24" t="s">
        <v>79</v>
      </c>
      <c r="J101" s="24" t="s">
        <v>0</v>
      </c>
      <c r="O101" s="25"/>
      <c r="Q101" s="24" t="s">
        <v>79</v>
      </c>
      <c r="R101" s="24" t="s">
        <v>0</v>
      </c>
      <c r="W101" s="25"/>
    </row>
    <row r="102" spans="1:23" ht="15" thickBot="1" x14ac:dyDescent="0.4">
      <c r="B102" s="26">
        <f>Recordables!A12</f>
        <v>10</v>
      </c>
      <c r="J102" s="26">
        <f>Recordables!A13</f>
        <v>11</v>
      </c>
      <c r="O102" s="25"/>
      <c r="R102" s="26">
        <f>Recordables!A14</f>
        <v>12</v>
      </c>
      <c r="W102" s="25"/>
    </row>
    <row r="103" spans="1:23" ht="15.5" thickBot="1" x14ac:dyDescent="0.4">
      <c r="B103" s="144" t="str">
        <f>Recordables!B12</f>
        <v>Energy Isolation - LSR</v>
      </c>
      <c r="C103" s="145"/>
      <c r="D103" s="27" t="s">
        <v>12</v>
      </c>
      <c r="E103" s="27" t="s">
        <v>13</v>
      </c>
      <c r="F103" s="28" t="s">
        <v>14</v>
      </c>
      <c r="G103" s="27" t="s">
        <v>15</v>
      </c>
      <c r="J103" s="144" t="str">
        <f>Recordables!B13</f>
        <v>Environment</v>
      </c>
      <c r="K103" s="145"/>
      <c r="L103" s="27" t="s">
        <v>12</v>
      </c>
      <c r="M103" s="27" t="s">
        <v>13</v>
      </c>
      <c r="N103" s="29" t="s">
        <v>14</v>
      </c>
      <c r="O103" s="27" t="s">
        <v>15</v>
      </c>
      <c r="R103" s="144" t="str">
        <f>Recordables!B14</f>
        <v>Environment/Spill/Waste</v>
      </c>
      <c r="S103" s="145"/>
      <c r="T103" s="27" t="s">
        <v>12</v>
      </c>
      <c r="U103" s="27" t="s">
        <v>13</v>
      </c>
      <c r="V103" s="29" t="s">
        <v>14</v>
      </c>
      <c r="W103" s="27" t="s">
        <v>15</v>
      </c>
    </row>
    <row r="104" spans="1:23" ht="15" x14ac:dyDescent="0.35">
      <c r="B104" s="142" t="s">
        <v>16</v>
      </c>
      <c r="C104" s="143"/>
      <c r="D104" s="30">
        <f>IF(G104=0,0,5)</f>
        <v>0</v>
      </c>
      <c r="E104" s="30">
        <f>IF(G104=0,0,IF(G104&lt;=3,3,IF(G104&lt;=11,4,5)))</f>
        <v>0</v>
      </c>
      <c r="F104" s="31">
        <f t="shared" ref="F104:F109" si="18">MAX(0,D104+E104-1)</f>
        <v>0</v>
      </c>
      <c r="G104" s="32">
        <f>Recordables!D12</f>
        <v>0</v>
      </c>
      <c r="J104" s="142" t="s">
        <v>16</v>
      </c>
      <c r="K104" s="143"/>
      <c r="L104" s="30">
        <f>IF(O104=0,0,5)</f>
        <v>0</v>
      </c>
      <c r="M104" s="30">
        <f>IF(O104=0,0,IF(O104&lt;=3,3,IF(O104&lt;=11,4,5)))</f>
        <v>0</v>
      </c>
      <c r="N104" s="31">
        <f t="shared" ref="N104:N109" si="19">MAX(0,L104+M104-1)</f>
        <v>0</v>
      </c>
      <c r="O104" s="32">
        <f>Recordables!D13</f>
        <v>0</v>
      </c>
      <c r="R104" s="142" t="s">
        <v>16</v>
      </c>
      <c r="S104" s="143"/>
      <c r="T104" s="30">
        <f>IF(W104=0,0,5)</f>
        <v>0</v>
      </c>
      <c r="U104" s="30">
        <f>IF(W104=0,0,IF(W104&lt;=3,3,IF(W104&lt;=11,4,5)))</f>
        <v>0</v>
      </c>
      <c r="V104" s="31">
        <f t="shared" ref="V104:V109" si="20">MAX(0,T104+U104-1)</f>
        <v>0</v>
      </c>
      <c r="W104" s="32">
        <f>Recordables!D14</f>
        <v>0</v>
      </c>
    </row>
    <row r="105" spans="1:23" ht="15" x14ac:dyDescent="0.35">
      <c r="B105" s="138" t="s">
        <v>17</v>
      </c>
      <c r="C105" s="139"/>
      <c r="D105" s="33">
        <f>IF(G105=0,0,4)</f>
        <v>0</v>
      </c>
      <c r="E105" s="33">
        <f>IF(G105=0,0,IF(G105&lt;=3,3,IF(G105&lt;=11,4,5)))</f>
        <v>0</v>
      </c>
      <c r="F105" s="8">
        <f t="shared" si="18"/>
        <v>0</v>
      </c>
      <c r="G105" s="34">
        <f>Recordables!E12</f>
        <v>0</v>
      </c>
      <c r="J105" s="138" t="s">
        <v>17</v>
      </c>
      <c r="K105" s="139"/>
      <c r="L105" s="33">
        <f>IF(O105=0,0,4)</f>
        <v>0</v>
      </c>
      <c r="M105" s="33">
        <f>IF(O105=0,0,IF(O105&lt;=3,3,IF(O105&lt;=11,4,5)))</f>
        <v>0</v>
      </c>
      <c r="N105" s="8">
        <f t="shared" si="19"/>
        <v>0</v>
      </c>
      <c r="O105" s="35">
        <f>Recordables!E13</f>
        <v>0</v>
      </c>
      <c r="R105" s="138" t="s">
        <v>17</v>
      </c>
      <c r="S105" s="139"/>
      <c r="T105" s="33">
        <f>IF(W105=0,0,4)</f>
        <v>0</v>
      </c>
      <c r="U105" s="33">
        <f>IF(W105=0,0,IF(W105&lt;=3,3,IF(W105&lt;=11,4,5)))</f>
        <v>0</v>
      </c>
      <c r="V105" s="8">
        <f t="shared" si="20"/>
        <v>0</v>
      </c>
      <c r="W105" s="35">
        <f>Recordables!E14</f>
        <v>0</v>
      </c>
    </row>
    <row r="106" spans="1:23" ht="15" x14ac:dyDescent="0.35">
      <c r="B106" s="138" t="s">
        <v>18</v>
      </c>
      <c r="C106" s="139"/>
      <c r="D106" s="33">
        <f>IF(G106=0,0,IF(G106&lt;=2,2,3))</f>
        <v>0</v>
      </c>
      <c r="E106" s="33">
        <f>IF(G106=0,0,IF(G106&lt;=3,3,IF(G106&lt;=11,4,5)))</f>
        <v>0</v>
      </c>
      <c r="F106" s="8">
        <f t="shared" si="18"/>
        <v>0</v>
      </c>
      <c r="G106" s="34">
        <f>Recordables!F12</f>
        <v>0</v>
      </c>
      <c r="J106" s="138" t="s">
        <v>18</v>
      </c>
      <c r="K106" s="139"/>
      <c r="L106" s="33">
        <f>IF(O106=0,0,IF(O106&lt;=2,2,3))</f>
        <v>0</v>
      </c>
      <c r="M106" s="33">
        <f>IF(O106=0,0,IF(O106&lt;=3,3,IF(O106&lt;=11,4,5)))</f>
        <v>0</v>
      </c>
      <c r="N106" s="8">
        <f t="shared" si="19"/>
        <v>0</v>
      </c>
      <c r="O106" s="34">
        <f>Recordables!F13</f>
        <v>0</v>
      </c>
      <c r="R106" s="138" t="s">
        <v>18</v>
      </c>
      <c r="S106" s="139"/>
      <c r="T106" s="33">
        <f>IF(W106=0,0,IF(W106&lt;=2,2,3))</f>
        <v>0</v>
      </c>
      <c r="U106" s="33">
        <f>IF(W106=0,0,IF(W106&lt;=3,3,IF(W106&lt;=11,4,5)))</f>
        <v>0</v>
      </c>
      <c r="V106" s="8">
        <f t="shared" si="20"/>
        <v>0</v>
      </c>
      <c r="W106" s="34">
        <f>Recordables!F14</f>
        <v>0</v>
      </c>
    </row>
    <row r="107" spans="1:23" ht="15" x14ac:dyDescent="0.35">
      <c r="B107" s="138" t="s">
        <v>19</v>
      </c>
      <c r="C107" s="139"/>
      <c r="D107" s="33">
        <f>IF(G107=0,0,IF(G107&lt;=3,1,2))</f>
        <v>0</v>
      </c>
      <c r="E107" s="33">
        <f>IF(G107=0,0,IF(G107&lt;=3,3,IF(G107&lt;=11,4,5)))</f>
        <v>0</v>
      </c>
      <c r="F107" s="8">
        <f t="shared" si="18"/>
        <v>0</v>
      </c>
      <c r="G107" s="34">
        <f>'FA, NMs, PSEs'!C12</f>
        <v>0</v>
      </c>
      <c r="J107" s="138" t="s">
        <v>19</v>
      </c>
      <c r="K107" s="139"/>
      <c r="L107" s="33">
        <f>IF(O107=0,0,IF(O107&lt;=3,1,2))</f>
        <v>0</v>
      </c>
      <c r="M107" s="33">
        <f>IF(O107=0,0,IF(O107&lt;=3,3,IF(O107&lt;=11,4,5)))</f>
        <v>0</v>
      </c>
      <c r="N107" s="8">
        <f t="shared" si="19"/>
        <v>0</v>
      </c>
      <c r="O107" s="34">
        <f>'FA, NMs, PSEs'!C13</f>
        <v>0</v>
      </c>
      <c r="R107" s="138" t="s">
        <v>19</v>
      </c>
      <c r="S107" s="139"/>
      <c r="T107" s="33">
        <f>IF(W107=0,0,IF(W107&lt;=3,1,2))</f>
        <v>0</v>
      </c>
      <c r="U107" s="33">
        <f>IF(W107=0,0,IF(W107&lt;=3,3,IF(W107&lt;=11,4,5)))</f>
        <v>0</v>
      </c>
      <c r="V107" s="8">
        <f t="shared" si="20"/>
        <v>0</v>
      </c>
      <c r="W107" s="34">
        <f>'FA, NMs, PSEs'!C14</f>
        <v>0</v>
      </c>
    </row>
    <row r="108" spans="1:23" ht="15" x14ac:dyDescent="0.35">
      <c r="B108" s="138" t="s">
        <v>20</v>
      </c>
      <c r="C108" s="139"/>
      <c r="D108" s="33">
        <f>IF(G108=0,0,4)</f>
        <v>0</v>
      </c>
      <c r="E108" s="33">
        <f>IF(G108=0,0,IF(G108&lt;=3,3,IF(G108&lt;=11,4,5)))</f>
        <v>0</v>
      </c>
      <c r="F108" s="8">
        <f t="shared" si="18"/>
        <v>0</v>
      </c>
      <c r="G108" s="34">
        <f>'FA, NMs, PSEs'!D12</f>
        <v>0</v>
      </c>
      <c r="J108" s="138" t="s">
        <v>20</v>
      </c>
      <c r="K108" s="139"/>
      <c r="L108" s="33">
        <f>IF(O108=0,0,4)</f>
        <v>0</v>
      </c>
      <c r="M108" s="33">
        <f>IF(O108=0,0,IF(O108&lt;=3,3,IF(O108&lt;=11,4,5)))</f>
        <v>0</v>
      </c>
      <c r="N108" s="8">
        <f t="shared" si="19"/>
        <v>0</v>
      </c>
      <c r="O108" s="34">
        <f>'FA, NMs, PSEs'!D13</f>
        <v>0</v>
      </c>
      <c r="R108" s="138" t="s">
        <v>20</v>
      </c>
      <c r="S108" s="139"/>
      <c r="T108" s="33">
        <f>IF(W108=0,0,4)</f>
        <v>0</v>
      </c>
      <c r="U108" s="33">
        <f>IF(W108=0,0,IF(W108&lt;=3,3,IF(W108&lt;=11,4,5)))</f>
        <v>0</v>
      </c>
      <c r="V108" s="8">
        <f t="shared" si="20"/>
        <v>0</v>
      </c>
      <c r="W108" s="34">
        <f>'FA, NMs, PSEs'!D14</f>
        <v>0</v>
      </c>
    </row>
    <row r="109" spans="1:23" ht="15" x14ac:dyDescent="0.35">
      <c r="B109" s="138" t="s">
        <v>21</v>
      </c>
      <c r="C109" s="139"/>
      <c r="D109" s="33">
        <f>IF(G109=0,0,IF(G109&lt;=3,1,2))</f>
        <v>0</v>
      </c>
      <c r="E109" s="33">
        <f>IF(G109=0,0,IF(G109&lt;=3,2,IF(G109&lt;=8,3,IF(G109&lt;=11,4,5))))</f>
        <v>0</v>
      </c>
      <c r="F109" s="8">
        <f t="shared" si="18"/>
        <v>0</v>
      </c>
      <c r="G109" s="34">
        <f>'FA, NMs, PSEs'!E12</f>
        <v>0</v>
      </c>
      <c r="J109" s="138" t="s">
        <v>21</v>
      </c>
      <c r="K109" s="139"/>
      <c r="L109" s="33">
        <f>IF(O109=0,0,IF(O109&lt;=3,1,2))</f>
        <v>0</v>
      </c>
      <c r="M109" s="33">
        <f>IF(O109=0,0,IF(O109&lt;=3,2,IF(O109&lt;=8,3,IF(O109&lt;=11,4,5))))</f>
        <v>0</v>
      </c>
      <c r="N109" s="8">
        <f t="shared" si="19"/>
        <v>0</v>
      </c>
      <c r="O109" s="34">
        <f>'FA, NMs, PSEs'!E13</f>
        <v>0</v>
      </c>
      <c r="R109" s="138" t="s">
        <v>21</v>
      </c>
      <c r="S109" s="139"/>
      <c r="T109" s="33">
        <f>IF(W109=0,0,IF(W109&lt;=3,1,2))</f>
        <v>0</v>
      </c>
      <c r="U109" s="33">
        <f>IF(W109=0,0,IF(W109&lt;=3,2,IF(W109&lt;=8,3,IF(W109&lt;=11,4,5))))</f>
        <v>0</v>
      </c>
      <c r="V109" s="8">
        <f t="shared" si="20"/>
        <v>0</v>
      </c>
      <c r="W109" s="34">
        <f>'FA, NMs, PSEs'!E14</f>
        <v>0</v>
      </c>
    </row>
    <row r="110" spans="1:23" ht="15" x14ac:dyDescent="0.35">
      <c r="B110" s="138" t="s">
        <v>22</v>
      </c>
      <c r="C110" s="139"/>
      <c r="D110" s="33">
        <f>IF(G110=0,0,
 IF(G110&lt;=2,1,
 IF(G110&lt;=9,2,
 IF(G110&lt;=19,3,
 IF(G110&gt;=20,4)))))</f>
        <v>4</v>
      </c>
      <c r="E110" s="33">
        <f>IF(G110=0,0,IF(G110&lt;=6,1,IF(G110&lt;=9,2,IF(G110&lt;=19,3,4))))</f>
        <v>4</v>
      </c>
      <c r="F110" s="8">
        <f>MAX(0,D110+E110-1)</f>
        <v>7</v>
      </c>
      <c r="G110" s="36">
        <f>'CR, ATS Contribution'!F12</f>
        <v>35</v>
      </c>
      <c r="J110" s="138" t="s">
        <v>22</v>
      </c>
      <c r="K110" s="139"/>
      <c r="L110" s="33">
        <f>IF(O110=0,0,
 IF(O110&lt;=2,1,
 IF(O110&lt;=9,2,
 IF(O110&lt;=19,3,
 IF(O110&gt;=20,4)))))</f>
        <v>4</v>
      </c>
      <c r="M110" s="33">
        <f>IF(O110=0,0,IF(O110&lt;=6,1,IF(O110&lt;=9,2,IF(O110&lt;=19,3,4))))</f>
        <v>4</v>
      </c>
      <c r="N110" s="8">
        <f>MAX(0,L110+M110-1)</f>
        <v>7</v>
      </c>
      <c r="O110" s="36">
        <f>'CR, ATS Contribution'!F13</f>
        <v>56</v>
      </c>
      <c r="R110" s="138" t="s">
        <v>22</v>
      </c>
      <c r="S110" s="139"/>
      <c r="T110" s="33">
        <f>IF(W110=0,0,
 IF(W110&lt;=2,1,
 IF(W110&lt;=9,2,
 IF(W110&lt;=19,3,
 IF(W110&gt;=20,4)))))</f>
        <v>4</v>
      </c>
      <c r="U110" s="33">
        <f>IF(W110=0,0,IF(W110&lt;=6,1,IF(W110&lt;=9,2,IF(W110&lt;=19,3,4))))</f>
        <v>4</v>
      </c>
      <c r="V110" s="8">
        <f>MAX(0,T110+U110-1)</f>
        <v>7</v>
      </c>
      <c r="W110" s="36">
        <f>'CR, ATS Contribution'!F14</f>
        <v>58</v>
      </c>
    </row>
    <row r="111" spans="1:23" ht="15.5" thickBot="1" x14ac:dyDescent="0.4">
      <c r="B111" s="140" t="s">
        <v>23</v>
      </c>
      <c r="C111" s="141"/>
      <c r="D111" s="37">
        <f>IF(G111=0,0,
 IF(G111&lt;=2,1,
 IF(G111&lt;=9,2,
 IF(G111&lt;=19,3,
 IF(G111&gt;=20,4)))))</f>
        <v>0</v>
      </c>
      <c r="E111" s="37">
        <f>IF(G111=0,0,IF(G111&lt;=6,1,IF(G111&lt;=9,2,IF(G111&lt;=19,3,4))))</f>
        <v>0</v>
      </c>
      <c r="F111" s="38">
        <f t="shared" ref="F111" si="21">MAX(0,D111+E111-1)</f>
        <v>0</v>
      </c>
      <c r="G111" s="39">
        <f>'CR, ATS Contribution'!E12</f>
        <v>0</v>
      </c>
      <c r="J111" s="140" t="s">
        <v>23</v>
      </c>
      <c r="K111" s="141"/>
      <c r="L111" s="37">
        <f>IF(O111=0,0,
 IF(O111&lt;=2,1,
 IF(O111&lt;=9,2,
 IF(O111&lt;=19,3,
 IF(O111&gt;=20,4)))))</f>
        <v>0</v>
      </c>
      <c r="M111" s="37">
        <f>IF(O111=0,0,IF(O111&lt;=6,1,IF(O111&lt;=9,2,IF(O111&lt;=19,3,4))))</f>
        <v>0</v>
      </c>
      <c r="N111" s="38">
        <f t="shared" ref="N111" si="22">MAX(0,L111+M111-1)</f>
        <v>0</v>
      </c>
      <c r="O111" s="39">
        <f>'CR, ATS Contribution'!E13</f>
        <v>0</v>
      </c>
      <c r="R111" s="140" t="s">
        <v>23</v>
      </c>
      <c r="S111" s="141"/>
      <c r="T111" s="37">
        <f>IF(W111=0,0,
 IF(W111&lt;=2,1,
 IF(W111&lt;=9,2,
 IF(W111&lt;=19,3,
 IF(W111&gt;=20,4)))))</f>
        <v>2</v>
      </c>
      <c r="U111" s="37">
        <f>IF(W111=0,0,IF(W111&lt;=6,1,IF(W111&lt;=9,2,IF(W111&lt;=19,3,4))))</f>
        <v>1</v>
      </c>
      <c r="V111" s="38">
        <f t="shared" ref="V111" si="23">MAX(0,T111+U111-1)</f>
        <v>2</v>
      </c>
      <c r="W111" s="39">
        <f>'CR, ATS Contribution'!E14</f>
        <v>3</v>
      </c>
    </row>
    <row r="112" spans="1:23" ht="15.5" thickBot="1" x14ac:dyDescent="0.4">
      <c r="B112" s="134"/>
      <c r="C112" s="134"/>
      <c r="D112" s="40" t="s">
        <v>12</v>
      </c>
      <c r="E112" s="40" t="s">
        <v>13</v>
      </c>
      <c r="F112" s="40" t="s">
        <v>14</v>
      </c>
      <c r="G112" s="41"/>
      <c r="J112" s="134"/>
      <c r="K112" s="134"/>
      <c r="L112" s="40" t="s">
        <v>12</v>
      </c>
      <c r="M112" s="40" t="s">
        <v>13</v>
      </c>
      <c r="N112" s="40" t="s">
        <v>14</v>
      </c>
      <c r="O112" s="41"/>
      <c r="R112" s="134"/>
      <c r="S112" s="134"/>
      <c r="T112" s="40" t="s">
        <v>12</v>
      </c>
      <c r="U112" s="40" t="s">
        <v>13</v>
      </c>
      <c r="V112" s="40" t="s">
        <v>14</v>
      </c>
      <c r="W112" s="41"/>
    </row>
    <row r="113" spans="2:23" ht="15" x14ac:dyDescent="0.35">
      <c r="B113" s="134"/>
      <c r="C113" s="134"/>
      <c r="D113" s="42" cm="1">
        <f t="array" ref="D113">AVERAGE(LARGE(D104:D111,{1,2,3}))</f>
        <v>1.3333333333333333</v>
      </c>
      <c r="E113" s="23" cm="1">
        <f t="array" ref="E113">AVERAGE(LARGE(E104:E111,{1,2,3}))</f>
        <v>1.3333333333333333</v>
      </c>
      <c r="F113" s="43">
        <f>MAX(0, D113+E113-1)</f>
        <v>1.6666666666666665</v>
      </c>
      <c r="G113" s="41"/>
      <c r="J113" s="134"/>
      <c r="K113" s="134"/>
      <c r="L113" s="42" cm="1">
        <f t="array" ref="L113">AVERAGE(LARGE(L104:L111,{1,2,3}))</f>
        <v>1.3333333333333333</v>
      </c>
      <c r="M113" s="23" cm="1">
        <f t="array" ref="M113">AVERAGE(LARGE(M104:M111,{1,2,3}))</f>
        <v>1.3333333333333333</v>
      </c>
      <c r="N113" s="43">
        <f>MAX(0, L113+M113-1)</f>
        <v>1.6666666666666665</v>
      </c>
      <c r="O113" s="41"/>
      <c r="R113" s="134"/>
      <c r="S113" s="134"/>
      <c r="T113" s="42" cm="1">
        <f t="array" ref="T113">AVERAGE(LARGE(T104:T111,{1,2,3}))</f>
        <v>2</v>
      </c>
      <c r="U113" s="23" cm="1">
        <f t="array" ref="U113">AVERAGE(LARGE(U104:U111,{1,2,3}))</f>
        <v>1.6666666666666667</v>
      </c>
      <c r="V113" s="43">
        <f>MAX(0, T113+U113-1)</f>
        <v>2.666666666666667</v>
      </c>
      <c r="W113" s="41"/>
    </row>
    <row r="114" spans="2:23" ht="15.5" thickBot="1" x14ac:dyDescent="0.4">
      <c r="B114" s="85"/>
      <c r="C114" s="85"/>
      <c r="D114" s="44">
        <f>IF($F$113&lt;3.5, MAX($D$104:$D$106), "")</f>
        <v>0</v>
      </c>
      <c r="E114" s="45">
        <f>IF($F$113&lt;3.5, MAX($E$104:$E$106), "")</f>
        <v>0</v>
      </c>
      <c r="F114" s="46">
        <f>MAX(0, D114+E114-1)</f>
        <v>0</v>
      </c>
      <c r="G114" s="41"/>
      <c r="J114" s="85"/>
      <c r="K114" s="85"/>
      <c r="L114" s="44">
        <f>IF($N$113&lt;3.5, MAX($L$104:$L$106), "")</f>
        <v>0</v>
      </c>
      <c r="M114" s="45">
        <f>IF($N$113&lt;3.5, MAX($M$104:$M$106), "")</f>
        <v>0</v>
      </c>
      <c r="N114" s="46">
        <f>MAX(0, L114+M114-1)</f>
        <v>0</v>
      </c>
      <c r="O114" s="41"/>
      <c r="R114" s="85"/>
      <c r="S114" s="85"/>
      <c r="T114" s="44">
        <f>IF($V$113&lt;3.5, MAX($T$104:$T$106), "")</f>
        <v>0</v>
      </c>
      <c r="U114" s="45">
        <f>IF($V$113&lt;3.5, MAX($U$104:$U$106), "")</f>
        <v>0</v>
      </c>
      <c r="V114" s="46">
        <f>MAX(0, T114+U114-1)</f>
        <v>0</v>
      </c>
      <c r="W114" s="41"/>
    </row>
    <row r="115" spans="2:23" ht="15.5" thickBot="1" x14ac:dyDescent="0.4">
      <c r="B115" s="134"/>
      <c r="C115" s="134"/>
      <c r="D115" s="47"/>
      <c r="E115" s="41"/>
      <c r="F115" s="48"/>
      <c r="G115" s="41"/>
      <c r="J115" s="134"/>
      <c r="K115" s="134"/>
      <c r="L115" s="47"/>
      <c r="M115" s="41"/>
      <c r="N115" s="48"/>
      <c r="O115" s="41"/>
      <c r="R115" s="134"/>
      <c r="S115" s="134"/>
      <c r="T115" s="47"/>
      <c r="U115" s="41"/>
      <c r="V115" s="48"/>
      <c r="W115" s="41"/>
    </row>
    <row r="116" spans="2:23" ht="16.5" thickBot="1" x14ac:dyDescent="0.45">
      <c r="B116" s="135" t="s">
        <v>24</v>
      </c>
      <c r="C116" s="136"/>
      <c r="D116" s="136"/>
      <c r="E116" s="136"/>
      <c r="F116" s="136"/>
      <c r="G116" s="137"/>
      <c r="J116" s="135" t="s">
        <v>24</v>
      </c>
      <c r="K116" s="136"/>
      <c r="L116" s="136"/>
      <c r="M116" s="136"/>
      <c r="N116" s="136"/>
      <c r="O116" s="137"/>
      <c r="R116" s="135" t="s">
        <v>24</v>
      </c>
      <c r="S116" s="136"/>
      <c r="T116" s="136"/>
      <c r="U116" s="136"/>
      <c r="V116" s="136"/>
      <c r="W116" s="137"/>
    </row>
    <row r="117" spans="2:23" ht="16" x14ac:dyDescent="0.4">
      <c r="B117" s="130" t="s">
        <v>25</v>
      </c>
      <c r="C117" s="131"/>
      <c r="D117" s="131"/>
      <c r="E117" s="131"/>
      <c r="F117" s="131"/>
      <c r="G117" s="49">
        <f>ATS!C12</f>
        <v>0</v>
      </c>
      <c r="J117" s="130" t="s">
        <v>25</v>
      </c>
      <c r="K117" s="131"/>
      <c r="L117" s="131"/>
      <c r="M117" s="131"/>
      <c r="N117" s="131"/>
      <c r="O117" s="49">
        <f>ATS!C13</f>
        <v>0</v>
      </c>
      <c r="R117" s="130" t="s">
        <v>25</v>
      </c>
      <c r="S117" s="131"/>
      <c r="T117" s="131"/>
      <c r="U117" s="131"/>
      <c r="V117" s="131"/>
      <c r="W117" s="49">
        <f>ATS!C14</f>
        <v>6</v>
      </c>
    </row>
    <row r="118" spans="2:23" ht="16" x14ac:dyDescent="0.4">
      <c r="B118" s="132" t="s">
        <v>26</v>
      </c>
      <c r="C118" s="133"/>
      <c r="D118" s="133"/>
      <c r="E118" s="133"/>
      <c r="F118" s="133"/>
      <c r="G118" s="50">
        <f>ATS!D12</f>
        <v>95</v>
      </c>
      <c r="J118" s="132" t="s">
        <v>26</v>
      </c>
      <c r="K118" s="133"/>
      <c r="L118" s="133"/>
      <c r="M118" s="133"/>
      <c r="N118" s="133"/>
      <c r="O118" s="50">
        <f>ATS!D13</f>
        <v>95</v>
      </c>
      <c r="R118" s="132" t="s">
        <v>26</v>
      </c>
      <c r="S118" s="133"/>
      <c r="T118" s="133"/>
      <c r="U118" s="133"/>
      <c r="V118" s="133"/>
      <c r="W118" s="50">
        <f>ATS!D14</f>
        <v>95</v>
      </c>
    </row>
    <row r="119" spans="2:23" ht="16" x14ac:dyDescent="0.35">
      <c r="B119" s="121" t="s">
        <v>23</v>
      </c>
      <c r="C119" s="122"/>
      <c r="D119" s="122"/>
      <c r="E119" s="122"/>
      <c r="F119" s="122"/>
      <c r="G119" s="51">
        <f>IFERROR(IF(AND(F113&gt;4, G117/G118&lt;0.021),(G117/G118)*600,(G117/G118)*50),0)</f>
        <v>0</v>
      </c>
      <c r="J119" s="121" t="s">
        <v>23</v>
      </c>
      <c r="K119" s="122"/>
      <c r="L119" s="122"/>
      <c r="M119" s="122"/>
      <c r="N119" s="122"/>
      <c r="O119" s="51">
        <f>IFERROR(IF(AND(N113&gt;4, O117/O118&lt;0.021),(O117/O118)*600,(O117/O118)*50),0)</f>
        <v>0</v>
      </c>
      <c r="R119" s="121" t="s">
        <v>23</v>
      </c>
      <c r="S119" s="122"/>
      <c r="T119" s="122"/>
      <c r="U119" s="122"/>
      <c r="V119" s="122"/>
      <c r="W119" s="51">
        <f>IFERROR(IF(AND(V113&gt;4, W117/W118&lt;0.021),(W117/W118)*600,(W117/W118)*50),0)</f>
        <v>3.1578947368421053</v>
      </c>
    </row>
    <row r="120" spans="2:23" ht="16.5" thickBot="1" x14ac:dyDescent="0.45">
      <c r="B120" s="115" t="s">
        <v>27</v>
      </c>
      <c r="C120" s="116"/>
      <c r="D120" s="116"/>
      <c r="E120" s="116"/>
      <c r="F120" s="116"/>
      <c r="G120" s="52">
        <f>IFERROR(G117/G118,0)</f>
        <v>0</v>
      </c>
      <c r="J120" s="115" t="s">
        <v>27</v>
      </c>
      <c r="K120" s="116"/>
      <c r="L120" s="116"/>
      <c r="M120" s="116"/>
      <c r="N120" s="116"/>
      <c r="O120" s="52">
        <f>IFERROR(O117/O118,0)</f>
        <v>0</v>
      </c>
      <c r="R120" s="115" t="s">
        <v>27</v>
      </c>
      <c r="S120" s="116"/>
      <c r="T120" s="116"/>
      <c r="U120" s="116"/>
      <c r="V120" s="116"/>
      <c r="W120" s="52">
        <f>IFERROR(W117/W118,0)</f>
        <v>6.3157894736842107E-2</v>
      </c>
    </row>
    <row r="121" spans="2:23" ht="15.5" thickBot="1" x14ac:dyDescent="0.45">
      <c r="B121" s="53"/>
      <c r="C121" s="53"/>
      <c r="D121" s="53"/>
      <c r="E121" s="53"/>
      <c r="F121" s="53"/>
      <c r="G121" s="41"/>
      <c r="J121" s="53"/>
      <c r="K121" s="53"/>
      <c r="L121" s="53"/>
      <c r="M121" s="53"/>
      <c r="N121" s="53"/>
      <c r="O121" s="41"/>
      <c r="R121" s="53"/>
      <c r="S121" s="53"/>
      <c r="T121" s="53"/>
      <c r="U121" s="53"/>
      <c r="V121" s="53"/>
      <c r="W121" s="41"/>
    </row>
    <row r="122" spans="2:23" ht="16.5" thickBot="1" x14ac:dyDescent="0.45">
      <c r="B122" s="125" t="s">
        <v>28</v>
      </c>
      <c r="C122" s="126"/>
      <c r="D122" s="126"/>
      <c r="E122" s="126"/>
      <c r="F122" s="126"/>
      <c r="G122" s="127"/>
      <c r="J122" s="125" t="s">
        <v>28</v>
      </c>
      <c r="K122" s="126"/>
      <c r="L122" s="126"/>
      <c r="M122" s="126"/>
      <c r="N122" s="126"/>
      <c r="O122" s="127"/>
      <c r="R122" s="125" t="s">
        <v>28</v>
      </c>
      <c r="S122" s="126"/>
      <c r="T122" s="126"/>
      <c r="U122" s="126"/>
      <c r="V122" s="126"/>
      <c r="W122" s="127"/>
    </row>
    <row r="123" spans="2:23" ht="16" x14ac:dyDescent="0.4">
      <c r="B123" s="128" t="s">
        <v>29</v>
      </c>
      <c r="C123" s="129"/>
      <c r="D123" s="129"/>
      <c r="E123" s="129"/>
      <c r="F123" s="129"/>
      <c r="G123" s="54">
        <f>'Concern Reports'!D12</f>
        <v>34</v>
      </c>
      <c r="J123" s="128" t="s">
        <v>29</v>
      </c>
      <c r="K123" s="129"/>
      <c r="L123" s="129"/>
      <c r="M123" s="129"/>
      <c r="N123" s="129"/>
      <c r="O123" s="54">
        <f>'Concern Reports'!D13</f>
        <v>24</v>
      </c>
      <c r="R123" s="128" t="s">
        <v>29</v>
      </c>
      <c r="S123" s="129"/>
      <c r="T123" s="129"/>
      <c r="U123" s="129"/>
      <c r="V123" s="129"/>
      <c r="W123" s="54">
        <f>'Concern Reports'!D14</f>
        <v>85</v>
      </c>
    </row>
    <row r="124" spans="2:23" ht="16" x14ac:dyDescent="0.4">
      <c r="B124" s="123" t="s">
        <v>30</v>
      </c>
      <c r="C124" s="124"/>
      <c r="D124" s="124"/>
      <c r="E124" s="124"/>
      <c r="F124" s="124"/>
      <c r="G124" s="50">
        <f>'Concern Reports'!E12</f>
        <v>21</v>
      </c>
      <c r="J124" s="123" t="s">
        <v>30</v>
      </c>
      <c r="K124" s="124"/>
      <c r="L124" s="124"/>
      <c r="M124" s="124"/>
      <c r="N124" s="124"/>
      <c r="O124" s="50">
        <f>'Concern Reports'!E13</f>
        <v>3</v>
      </c>
      <c r="R124" s="123" t="s">
        <v>30</v>
      </c>
      <c r="S124" s="124"/>
      <c r="T124" s="124"/>
      <c r="U124" s="124"/>
      <c r="V124" s="124"/>
      <c r="W124" s="50">
        <f>'Concern Reports'!E14</f>
        <v>8</v>
      </c>
    </row>
    <row r="125" spans="2:23" ht="16" x14ac:dyDescent="0.4">
      <c r="B125" s="123" t="s">
        <v>31</v>
      </c>
      <c r="C125" s="124"/>
      <c r="D125" s="124"/>
      <c r="E125" s="124"/>
      <c r="F125" s="124"/>
      <c r="G125" s="55">
        <f>'Concern Reports'!F12</f>
        <v>4</v>
      </c>
      <c r="J125" s="123" t="s">
        <v>31</v>
      </c>
      <c r="K125" s="124"/>
      <c r="L125" s="124"/>
      <c r="M125" s="124"/>
      <c r="N125" s="124"/>
      <c r="O125" s="55">
        <f>'Concern Reports'!F13</f>
        <v>0</v>
      </c>
      <c r="R125" s="123" t="s">
        <v>31</v>
      </c>
      <c r="S125" s="124"/>
      <c r="T125" s="124"/>
      <c r="U125" s="124"/>
      <c r="V125" s="124"/>
      <c r="W125" s="55">
        <f>'Concern Reports'!F14</f>
        <v>0</v>
      </c>
    </row>
    <row r="126" spans="2:23" ht="16" x14ac:dyDescent="0.4">
      <c r="B126" s="123" t="s">
        <v>32</v>
      </c>
      <c r="C126" s="124"/>
      <c r="D126" s="124"/>
      <c r="E126" s="124"/>
      <c r="F126" s="124"/>
      <c r="G126" s="55">
        <f>'Concern Reports'!G12</f>
        <v>0</v>
      </c>
      <c r="J126" s="123" t="s">
        <v>32</v>
      </c>
      <c r="K126" s="124"/>
      <c r="L126" s="124"/>
      <c r="M126" s="124"/>
      <c r="N126" s="124"/>
      <c r="O126" s="55">
        <f>'Concern Reports'!G13</f>
        <v>0</v>
      </c>
      <c r="R126" s="123" t="s">
        <v>32</v>
      </c>
      <c r="S126" s="124"/>
      <c r="T126" s="124"/>
      <c r="U126" s="124"/>
      <c r="V126" s="124"/>
      <c r="W126" s="55">
        <f>'Concern Reports'!G14</f>
        <v>0</v>
      </c>
    </row>
    <row r="127" spans="2:23" ht="16.5" thickBot="1" x14ac:dyDescent="0.45">
      <c r="B127" s="117" t="s">
        <v>33</v>
      </c>
      <c r="C127" s="118"/>
      <c r="D127" s="118"/>
      <c r="E127" s="118"/>
      <c r="F127" s="118"/>
      <c r="G127" s="50">
        <f>'Concern Reports'!C12</f>
        <v>59</v>
      </c>
      <c r="J127" s="117" t="s">
        <v>33</v>
      </c>
      <c r="K127" s="118"/>
      <c r="L127" s="118"/>
      <c r="M127" s="118"/>
      <c r="N127" s="118"/>
      <c r="O127" s="50">
        <f>'Concern Reports'!C13</f>
        <v>27</v>
      </c>
      <c r="R127" s="117" t="s">
        <v>33</v>
      </c>
      <c r="S127" s="118"/>
      <c r="T127" s="118"/>
      <c r="U127" s="118"/>
      <c r="V127" s="118"/>
      <c r="W127" s="50">
        <f>'Concern Reports'!C14</f>
        <v>93</v>
      </c>
    </row>
    <row r="128" spans="2:23" ht="16" x14ac:dyDescent="0.4">
      <c r="B128" s="119" t="s">
        <v>22</v>
      </c>
      <c r="C128" s="120"/>
      <c r="D128" s="120"/>
      <c r="E128" s="120"/>
      <c r="F128" s="120"/>
      <c r="G128" s="51">
        <f>IFERROR((((G130 - G123*0.5 - G124*0.1) + G125*3 + G126*15) / G127) * 130,0)</f>
        <v>59.271186440677965</v>
      </c>
      <c r="J128" s="119" t="s">
        <v>22</v>
      </c>
      <c r="K128" s="120"/>
      <c r="L128" s="120"/>
      <c r="M128" s="120"/>
      <c r="N128" s="120"/>
      <c r="O128" s="51">
        <f>IFERROR((((O130 - O123*0.5 - O124*0.1) + O125*3 + O126*15) / O127) * 130,0)</f>
        <v>56.333333333333329</v>
      </c>
      <c r="R128" s="119" t="s">
        <v>22</v>
      </c>
      <c r="S128" s="120"/>
      <c r="T128" s="120"/>
      <c r="U128" s="120"/>
      <c r="V128" s="120"/>
      <c r="W128" s="51">
        <f>IFERROR((((W130 - W123*0.5 - W124*0.1) + W125*3 + W126*15) / W127) * 130,0)</f>
        <v>58.290322580645167</v>
      </c>
    </row>
    <row r="129" spans="1:23" ht="16" x14ac:dyDescent="0.35">
      <c r="B129" s="121" t="s">
        <v>34</v>
      </c>
      <c r="C129" s="122"/>
      <c r="D129" s="122"/>
      <c r="E129" s="122"/>
      <c r="F129" s="122"/>
      <c r="G129" s="56">
        <f>IFERROR((G123+G124+G125)/G127,0)</f>
        <v>1</v>
      </c>
      <c r="J129" s="121" t="s">
        <v>34</v>
      </c>
      <c r="K129" s="122"/>
      <c r="L129" s="122"/>
      <c r="M129" s="122"/>
      <c r="N129" s="122"/>
      <c r="O129" s="56">
        <f>IFERROR((O123+O124+O125)/O127,0)</f>
        <v>1</v>
      </c>
      <c r="R129" s="121" t="s">
        <v>34</v>
      </c>
      <c r="S129" s="122"/>
      <c r="T129" s="122"/>
      <c r="U129" s="122"/>
      <c r="V129" s="122"/>
      <c r="W129" s="56">
        <f>IFERROR((W123+W124+W125)/W127,0)</f>
        <v>1</v>
      </c>
    </row>
    <row r="130" spans="1:23" ht="16.5" thickBot="1" x14ac:dyDescent="0.45">
      <c r="B130" s="115" t="s">
        <v>35</v>
      </c>
      <c r="C130" s="116"/>
      <c r="D130" s="116"/>
      <c r="E130" s="116"/>
      <c r="F130" s="116"/>
      <c r="G130" s="57">
        <f>IFERROR(IF(AND(F113&gt;=3,G129&lt;0.031),G123*36,G123),0)</f>
        <v>34</v>
      </c>
      <c r="J130" s="115" t="s">
        <v>35</v>
      </c>
      <c r="K130" s="116"/>
      <c r="L130" s="116"/>
      <c r="M130" s="116"/>
      <c r="N130" s="116"/>
      <c r="O130" s="57">
        <f>IFERROR(IF(AND(N113&gt;=3,O129&lt;0.031),O123*36,O123),0)</f>
        <v>24</v>
      </c>
      <c r="R130" s="115" t="s">
        <v>35</v>
      </c>
      <c r="S130" s="116"/>
      <c r="T130" s="116"/>
      <c r="U130" s="116"/>
      <c r="V130" s="116"/>
      <c r="W130" s="57">
        <f>IFERROR(IF(AND(V113&gt;=3,W129&lt;0.031),W123*36,W123),0)</f>
        <v>85</v>
      </c>
    </row>
    <row r="132" spans="1:23" x14ac:dyDescent="0.35">
      <c r="A132" s="24" t="s">
        <v>79</v>
      </c>
      <c r="B132" s="24" t="s">
        <v>0</v>
      </c>
      <c r="I132" s="24" t="s">
        <v>79</v>
      </c>
      <c r="J132" s="24" t="s">
        <v>0</v>
      </c>
      <c r="O132" s="25"/>
      <c r="Q132" s="24" t="s">
        <v>79</v>
      </c>
      <c r="R132" s="24" t="s">
        <v>0</v>
      </c>
      <c r="W132" s="25"/>
    </row>
    <row r="133" spans="1:23" ht="15" thickBot="1" x14ac:dyDescent="0.4">
      <c r="B133" s="26">
        <f>Recordables!A15</f>
        <v>13</v>
      </c>
      <c r="J133" s="26">
        <f>Recordables!A16</f>
        <v>14</v>
      </c>
      <c r="O133" s="25"/>
      <c r="R133" s="26">
        <f>Recordables!A17</f>
        <v>15</v>
      </c>
      <c r="W133" s="25"/>
    </row>
    <row r="134" spans="1:23" ht="15.5" thickBot="1" x14ac:dyDescent="0.4">
      <c r="B134" s="144" t="str">
        <f>Recordables!B15</f>
        <v>Ergonomics</v>
      </c>
      <c r="C134" s="145"/>
      <c r="D134" s="27" t="s">
        <v>12</v>
      </c>
      <c r="E134" s="27" t="s">
        <v>13</v>
      </c>
      <c r="F134" s="28" t="s">
        <v>14</v>
      </c>
      <c r="G134" s="27" t="s">
        <v>15</v>
      </c>
      <c r="J134" s="144" t="str">
        <f>Recordables!B16</f>
        <v>Excavation</v>
      </c>
      <c r="K134" s="145"/>
      <c r="L134" s="27" t="s">
        <v>12</v>
      </c>
      <c r="M134" s="27" t="s">
        <v>13</v>
      </c>
      <c r="N134" s="29" t="s">
        <v>14</v>
      </c>
      <c r="O134" s="27" t="s">
        <v>15</v>
      </c>
      <c r="R134" s="144" t="str">
        <f>Recordables!B17</f>
        <v>Fatigue/Work Stress</v>
      </c>
      <c r="S134" s="145"/>
      <c r="T134" s="27" t="s">
        <v>12</v>
      </c>
      <c r="U134" s="27" t="s">
        <v>13</v>
      </c>
      <c r="V134" s="29" t="s">
        <v>14</v>
      </c>
      <c r="W134" s="27" t="s">
        <v>15</v>
      </c>
    </row>
    <row r="135" spans="1:23" ht="15" x14ac:dyDescent="0.35">
      <c r="B135" s="142" t="s">
        <v>16</v>
      </c>
      <c r="C135" s="143"/>
      <c r="D135" s="30">
        <f>IF(G135=0,0,5)</f>
        <v>0</v>
      </c>
      <c r="E135" s="30">
        <f>IF(G135=0,0,IF(G135&lt;=3,3,IF(G135&lt;=11,4,5)))</f>
        <v>0</v>
      </c>
      <c r="F135" s="31">
        <f t="shared" ref="F135:F140" si="24">MAX(0,D135+E135-1)</f>
        <v>0</v>
      </c>
      <c r="G135" s="32">
        <f>Recordables!D15</f>
        <v>0</v>
      </c>
      <c r="J135" s="142" t="s">
        <v>16</v>
      </c>
      <c r="K135" s="143"/>
      <c r="L135" s="30">
        <f>IF(O135=0,0,5)</f>
        <v>0</v>
      </c>
      <c r="M135" s="30">
        <f>IF(O135=0,0,IF(O135&lt;=3,3,IF(O135&lt;=11,4,5)))</f>
        <v>0</v>
      </c>
      <c r="N135" s="31">
        <f t="shared" ref="N135:N140" si="25">MAX(0,L135+M135-1)</f>
        <v>0</v>
      </c>
      <c r="O135" s="32">
        <f>Recordables!D16</f>
        <v>0</v>
      </c>
      <c r="R135" s="142" t="s">
        <v>16</v>
      </c>
      <c r="S135" s="143"/>
      <c r="T135" s="30">
        <f>IF(W135=0,0,5)</f>
        <v>0</v>
      </c>
      <c r="U135" s="30">
        <f>IF(W135=0,0,IF(W135&lt;=3,3,IF(W135&lt;=11,4,5)))</f>
        <v>0</v>
      </c>
      <c r="V135" s="31">
        <f t="shared" ref="V135:V140" si="26">MAX(0,T135+U135-1)</f>
        <v>0</v>
      </c>
      <c r="W135" s="32">
        <f>Recordables!D17</f>
        <v>0</v>
      </c>
    </row>
    <row r="136" spans="1:23" ht="15" x14ac:dyDescent="0.35">
      <c r="B136" s="138" t="s">
        <v>17</v>
      </c>
      <c r="C136" s="139"/>
      <c r="D136" s="33">
        <f>IF(G136=0,0,4)</f>
        <v>0</v>
      </c>
      <c r="E136" s="33">
        <f>IF(G136=0,0,IF(G136&lt;=3,3,IF(G136&lt;=11,4,5)))</f>
        <v>0</v>
      </c>
      <c r="F136" s="8">
        <f t="shared" si="24"/>
        <v>0</v>
      </c>
      <c r="G136" s="34">
        <f>Recordables!E15</f>
        <v>0</v>
      </c>
      <c r="J136" s="138" t="s">
        <v>17</v>
      </c>
      <c r="K136" s="139"/>
      <c r="L136" s="33">
        <f>IF(O136=0,0,4)</f>
        <v>0</v>
      </c>
      <c r="M136" s="33">
        <f>IF(O136=0,0,IF(O136&lt;=3,3,IF(O136&lt;=11,4,5)))</f>
        <v>0</v>
      </c>
      <c r="N136" s="8">
        <f t="shared" si="25"/>
        <v>0</v>
      </c>
      <c r="O136" s="35">
        <f>Recordables!E16</f>
        <v>0</v>
      </c>
      <c r="R136" s="138" t="s">
        <v>17</v>
      </c>
      <c r="S136" s="139"/>
      <c r="T136" s="33">
        <f>IF(W136=0,0,4)</f>
        <v>0</v>
      </c>
      <c r="U136" s="33">
        <f>IF(W136=0,0,IF(W136&lt;=3,3,IF(W136&lt;=11,4,5)))</f>
        <v>0</v>
      </c>
      <c r="V136" s="8">
        <f t="shared" si="26"/>
        <v>0</v>
      </c>
      <c r="W136" s="35">
        <f>Recordables!E17</f>
        <v>0</v>
      </c>
    </row>
    <row r="137" spans="1:23" ht="15" x14ac:dyDescent="0.35">
      <c r="B137" s="138" t="s">
        <v>18</v>
      </c>
      <c r="C137" s="139"/>
      <c r="D137" s="33">
        <f>IF(G137=0,0,IF(G137&lt;=2,2,3))</f>
        <v>0</v>
      </c>
      <c r="E137" s="33">
        <f>IF(G137=0,0,IF(G137&lt;=3,3,IF(G137&lt;=11,4,5)))</f>
        <v>0</v>
      </c>
      <c r="F137" s="8">
        <f t="shared" si="24"/>
        <v>0</v>
      </c>
      <c r="G137" s="34">
        <f>Recordables!F15</f>
        <v>0</v>
      </c>
      <c r="J137" s="138" t="s">
        <v>18</v>
      </c>
      <c r="K137" s="139"/>
      <c r="L137" s="33">
        <f>IF(O137=0,0,IF(O137&lt;=2,2,3))</f>
        <v>0</v>
      </c>
      <c r="M137" s="33">
        <f>IF(O137=0,0,IF(O137&lt;=3,3,IF(O137&lt;=11,4,5)))</f>
        <v>0</v>
      </c>
      <c r="N137" s="8">
        <f t="shared" si="25"/>
        <v>0</v>
      </c>
      <c r="O137" s="34">
        <f>Recordables!F16</f>
        <v>0</v>
      </c>
      <c r="R137" s="138" t="s">
        <v>18</v>
      </c>
      <c r="S137" s="139"/>
      <c r="T137" s="33">
        <f>IF(W137=0,0,IF(W137&lt;=2,2,3))</f>
        <v>0</v>
      </c>
      <c r="U137" s="33">
        <f>IF(W137=0,0,IF(W137&lt;=3,3,IF(W137&lt;=11,4,5)))</f>
        <v>0</v>
      </c>
      <c r="V137" s="8">
        <f t="shared" si="26"/>
        <v>0</v>
      </c>
      <c r="W137" s="34">
        <f>Recordables!F17</f>
        <v>0</v>
      </c>
    </row>
    <row r="138" spans="1:23" ht="15" x14ac:dyDescent="0.35">
      <c r="B138" s="138" t="s">
        <v>19</v>
      </c>
      <c r="C138" s="139"/>
      <c r="D138" s="33">
        <f>IF(G138=0,0,IF(G138&lt;=3,1,2))</f>
        <v>0</v>
      </c>
      <c r="E138" s="33">
        <f>IF(G138=0,0,IF(G138&lt;=3,3,IF(G138&lt;=11,4,5)))</f>
        <v>0</v>
      </c>
      <c r="F138" s="8">
        <f t="shared" si="24"/>
        <v>0</v>
      </c>
      <c r="G138" s="34">
        <f>'FA, NMs, PSEs'!C15</f>
        <v>0</v>
      </c>
      <c r="J138" s="138" t="s">
        <v>19</v>
      </c>
      <c r="K138" s="139"/>
      <c r="L138" s="33">
        <f>IF(O138=0,0,IF(O138&lt;=3,1,2))</f>
        <v>0</v>
      </c>
      <c r="M138" s="33">
        <f>IF(O138=0,0,IF(O138&lt;=3,3,IF(O138&lt;=11,4,5)))</f>
        <v>0</v>
      </c>
      <c r="N138" s="8">
        <f t="shared" si="25"/>
        <v>0</v>
      </c>
      <c r="O138" s="34">
        <f>'FA, NMs, PSEs'!C16</f>
        <v>0</v>
      </c>
      <c r="R138" s="138" t="s">
        <v>19</v>
      </c>
      <c r="S138" s="139"/>
      <c r="T138" s="33">
        <f>IF(W138=0,0,IF(W138&lt;=3,1,2))</f>
        <v>0</v>
      </c>
      <c r="U138" s="33">
        <f>IF(W138=0,0,IF(W138&lt;=3,3,IF(W138&lt;=11,4,5)))</f>
        <v>0</v>
      </c>
      <c r="V138" s="8">
        <f t="shared" si="26"/>
        <v>0</v>
      </c>
      <c r="W138" s="34">
        <f>'FA, NMs, PSEs'!C17</f>
        <v>0</v>
      </c>
    </row>
    <row r="139" spans="1:23" ht="15" x14ac:dyDescent="0.35">
      <c r="B139" s="138" t="s">
        <v>20</v>
      </c>
      <c r="C139" s="139"/>
      <c r="D139" s="33">
        <f>IF(G139=0,0,4)</f>
        <v>0</v>
      </c>
      <c r="E139" s="33">
        <f>IF(G139=0,0,IF(G139&lt;=3,3,IF(G139&lt;=11,4,5)))</f>
        <v>0</v>
      </c>
      <c r="F139" s="8">
        <f t="shared" si="24"/>
        <v>0</v>
      </c>
      <c r="G139" s="34">
        <f>'FA, NMs, PSEs'!D15</f>
        <v>0</v>
      </c>
      <c r="J139" s="138" t="s">
        <v>20</v>
      </c>
      <c r="K139" s="139"/>
      <c r="L139" s="33">
        <f>IF(O139=0,0,4)</f>
        <v>0</v>
      </c>
      <c r="M139" s="33">
        <f>IF(O139=0,0,IF(O139&lt;=3,3,IF(O139&lt;=11,4,5)))</f>
        <v>0</v>
      </c>
      <c r="N139" s="8">
        <f t="shared" si="25"/>
        <v>0</v>
      </c>
      <c r="O139" s="34">
        <f>'FA, NMs, PSEs'!D16</f>
        <v>0</v>
      </c>
      <c r="R139" s="138" t="s">
        <v>20</v>
      </c>
      <c r="S139" s="139"/>
      <c r="T139" s="33">
        <f>IF(W139=0,0,4)</f>
        <v>0</v>
      </c>
      <c r="U139" s="33">
        <f>IF(W139=0,0,IF(W139&lt;=3,3,IF(W139&lt;=11,4,5)))</f>
        <v>0</v>
      </c>
      <c r="V139" s="8">
        <f t="shared" si="26"/>
        <v>0</v>
      </c>
      <c r="W139" s="34">
        <f>'FA, NMs, PSEs'!D17</f>
        <v>0</v>
      </c>
    </row>
    <row r="140" spans="1:23" ht="15" x14ac:dyDescent="0.35">
      <c r="B140" s="138" t="s">
        <v>21</v>
      </c>
      <c r="C140" s="139"/>
      <c r="D140" s="33">
        <f>IF(G140=0,0,IF(G140&lt;=3,1,2))</f>
        <v>0</v>
      </c>
      <c r="E140" s="33">
        <f>IF(G140=0,0,IF(G140&lt;=3,2,IF(G140&lt;=8,3,IF(G140&lt;=11,4,5))))</f>
        <v>0</v>
      </c>
      <c r="F140" s="8">
        <f t="shared" si="24"/>
        <v>0</v>
      </c>
      <c r="G140" s="34">
        <f>'FA, NMs, PSEs'!E15</f>
        <v>0</v>
      </c>
      <c r="J140" s="138" t="s">
        <v>21</v>
      </c>
      <c r="K140" s="139"/>
      <c r="L140" s="33">
        <f>IF(O140=0,0,IF(O140&lt;=3,1,2))</f>
        <v>0</v>
      </c>
      <c r="M140" s="33">
        <f>IF(O140=0,0,IF(O140&lt;=3,2,IF(O140&lt;=8,3,IF(O140&lt;=11,4,5))))</f>
        <v>0</v>
      </c>
      <c r="N140" s="8">
        <f t="shared" si="25"/>
        <v>0</v>
      </c>
      <c r="O140" s="34">
        <f>'FA, NMs, PSEs'!E16</f>
        <v>0</v>
      </c>
      <c r="R140" s="138" t="s">
        <v>21</v>
      </c>
      <c r="S140" s="139"/>
      <c r="T140" s="33">
        <f>IF(W140=0,0,IF(W140&lt;=3,1,2))</f>
        <v>0</v>
      </c>
      <c r="U140" s="33">
        <f>IF(W140=0,0,IF(W140&lt;=3,2,IF(W140&lt;=8,3,IF(W140&lt;=11,4,5))))</f>
        <v>0</v>
      </c>
      <c r="V140" s="8">
        <f t="shared" si="26"/>
        <v>0</v>
      </c>
      <c r="W140" s="34">
        <f>'FA, NMs, PSEs'!E17</f>
        <v>0</v>
      </c>
    </row>
    <row r="141" spans="1:23" ht="15" x14ac:dyDescent="0.35">
      <c r="B141" s="138" t="s">
        <v>22</v>
      </c>
      <c r="C141" s="139"/>
      <c r="D141" s="33">
        <f>IF(G141=0,0,
 IF(G141&lt;=2,1,
 IF(G141&lt;=9,2,
 IF(G141&lt;=19,3,
 IF(G141&gt;=20,4)))))</f>
        <v>4</v>
      </c>
      <c r="E141" s="33">
        <f>IF(G141=0,0,IF(G141&lt;=6,1,IF(G141&lt;=9,2,IF(G141&lt;=19,3,4))))</f>
        <v>4</v>
      </c>
      <c r="F141" s="8">
        <f>MAX(0,D141+E141-1)</f>
        <v>7</v>
      </c>
      <c r="G141" s="36">
        <f>'CR, ATS Contribution'!F15</f>
        <v>42</v>
      </c>
      <c r="J141" s="138" t="s">
        <v>22</v>
      </c>
      <c r="K141" s="139"/>
      <c r="L141" s="33">
        <f>IF(O141=0,0,
 IF(O141&lt;=2,1,
 IF(O141&lt;=9,2,
 IF(O141&lt;=19,3,
 IF(O141&gt;=20,4)))))</f>
        <v>0</v>
      </c>
      <c r="M141" s="33">
        <f>IF(O141=0,0,IF(O141&lt;=6,1,IF(O141&lt;=9,2,IF(O141&lt;=19,3,4))))</f>
        <v>0</v>
      </c>
      <c r="N141" s="8">
        <f>MAX(0,L141+M141-1)</f>
        <v>0</v>
      </c>
      <c r="O141" s="36">
        <f>'CR, ATS Contribution'!F16</f>
        <v>0</v>
      </c>
      <c r="R141" s="138" t="s">
        <v>22</v>
      </c>
      <c r="S141" s="139"/>
      <c r="T141" s="33">
        <f>IF(W141=0,0,
 IF(W141&lt;=2,1,
 IF(W141&lt;=9,2,
 IF(W141&lt;=19,3,
 IF(W141&gt;=20,4)))))</f>
        <v>4</v>
      </c>
      <c r="U141" s="33">
        <f>IF(W141=0,0,IF(W141&lt;=6,1,IF(W141&lt;=9,2,IF(W141&lt;=19,3,4))))</f>
        <v>4</v>
      </c>
      <c r="V141" s="8">
        <f>MAX(0,T141+U141-1)</f>
        <v>7</v>
      </c>
      <c r="W141" s="36">
        <f>'CR, ATS Contribution'!F17</f>
        <v>22</v>
      </c>
    </row>
    <row r="142" spans="1:23" ht="15.5" thickBot="1" x14ac:dyDescent="0.4">
      <c r="B142" s="140" t="s">
        <v>23</v>
      </c>
      <c r="C142" s="141"/>
      <c r="D142" s="37">
        <f>IF(G142=0,0,
 IF(G142&lt;=2,1,
 IF(G142&lt;=9,2,
 IF(G142&lt;=19,3,
 IF(G142&gt;=20,4)))))</f>
        <v>0</v>
      </c>
      <c r="E142" s="37">
        <f>IF(G142=0,0,IF(G142&lt;=6,1,IF(G142&lt;=9,2,IF(G142&lt;=19,3,4))))</f>
        <v>0</v>
      </c>
      <c r="F142" s="38">
        <f t="shared" ref="F142" si="27">MAX(0,D142+E142-1)</f>
        <v>0</v>
      </c>
      <c r="G142" s="39">
        <f>'CR, ATS Contribution'!E15</f>
        <v>0</v>
      </c>
      <c r="J142" s="140" t="s">
        <v>23</v>
      </c>
      <c r="K142" s="141"/>
      <c r="L142" s="37">
        <f>IF(O142=0,0,
 IF(O142&lt;=2,1,
 IF(O142&lt;=9,2,
 IF(O142&lt;=19,3,
 IF(O142&gt;=20,4)))))</f>
        <v>0</v>
      </c>
      <c r="M142" s="37">
        <f>IF(O142=0,0,IF(O142&lt;=6,1,IF(O142&lt;=9,2,IF(O142&lt;=19,3,4))))</f>
        <v>0</v>
      </c>
      <c r="N142" s="38">
        <f t="shared" ref="N142" si="28">MAX(0,L142+M142-1)</f>
        <v>0</v>
      </c>
      <c r="O142" s="39">
        <f>'CR, ATS Contribution'!E16</f>
        <v>0</v>
      </c>
      <c r="R142" s="140" t="s">
        <v>23</v>
      </c>
      <c r="S142" s="141"/>
      <c r="T142" s="37">
        <f>IF(W142=0,0,
 IF(W142&lt;=2,1,
 IF(W142&lt;=9,2,
 IF(W142&lt;=19,3,
 IF(W142&gt;=20,4)))))</f>
        <v>1</v>
      </c>
      <c r="U142" s="37">
        <f>IF(W142=0,0,IF(W142&lt;=6,1,IF(W142&lt;=9,2,IF(W142&lt;=19,3,4))))</f>
        <v>1</v>
      </c>
      <c r="V142" s="38">
        <f t="shared" ref="V142" si="29">MAX(0,T142+U142-1)</f>
        <v>1</v>
      </c>
      <c r="W142" s="39">
        <f>'CR, ATS Contribution'!E17</f>
        <v>1</v>
      </c>
    </row>
    <row r="143" spans="1:23" ht="15.5" thickBot="1" x14ac:dyDescent="0.4">
      <c r="B143" s="134"/>
      <c r="C143" s="134"/>
      <c r="D143" s="40" t="s">
        <v>12</v>
      </c>
      <c r="E143" s="40" t="s">
        <v>13</v>
      </c>
      <c r="F143" s="40" t="s">
        <v>14</v>
      </c>
      <c r="G143" s="41"/>
      <c r="J143" s="134"/>
      <c r="K143" s="134"/>
      <c r="L143" s="40" t="s">
        <v>12</v>
      </c>
      <c r="M143" s="40" t="s">
        <v>13</v>
      </c>
      <c r="N143" s="40" t="s">
        <v>14</v>
      </c>
      <c r="O143" s="41"/>
      <c r="R143" s="134"/>
      <c r="S143" s="134"/>
      <c r="T143" s="40" t="s">
        <v>12</v>
      </c>
      <c r="U143" s="40" t="s">
        <v>13</v>
      </c>
      <c r="V143" s="40" t="s">
        <v>14</v>
      </c>
      <c r="W143" s="41"/>
    </row>
    <row r="144" spans="1:23" ht="15" x14ac:dyDescent="0.35">
      <c r="B144" s="134"/>
      <c r="C144" s="134"/>
      <c r="D144" s="42" cm="1">
        <f t="array" ref="D144">AVERAGE(LARGE(D135:D142,{1,2,3}))</f>
        <v>1.3333333333333333</v>
      </c>
      <c r="E144" s="23" cm="1">
        <f t="array" ref="E144">AVERAGE(LARGE(E135:E142,{1,2,3}))</f>
        <v>1.3333333333333333</v>
      </c>
      <c r="F144" s="43">
        <f>MAX(0, D144+E144-1)</f>
        <v>1.6666666666666665</v>
      </c>
      <c r="G144" s="41"/>
      <c r="J144" s="134"/>
      <c r="K144" s="134"/>
      <c r="L144" s="42" cm="1">
        <f t="array" ref="L144">AVERAGE(LARGE(L135:L142,{1,2,3}))</f>
        <v>0</v>
      </c>
      <c r="M144" s="23" cm="1">
        <f t="array" ref="M144">AVERAGE(LARGE(M135:M142,{1,2,3}))</f>
        <v>0</v>
      </c>
      <c r="N144" s="43">
        <f>MAX(0, L144+M144-1)</f>
        <v>0</v>
      </c>
      <c r="O144" s="41"/>
      <c r="R144" s="134"/>
      <c r="S144" s="134"/>
      <c r="T144" s="42" cm="1">
        <f t="array" ref="T144">AVERAGE(LARGE(T135:T142,{1,2,3}))</f>
        <v>1.6666666666666667</v>
      </c>
      <c r="U144" s="23" cm="1">
        <f t="array" ref="U144">AVERAGE(LARGE(U135:U142,{1,2,3}))</f>
        <v>1.6666666666666667</v>
      </c>
      <c r="V144" s="43">
        <f>MAX(0, T144+U144-1)</f>
        <v>2.3333333333333335</v>
      </c>
      <c r="W144" s="41"/>
    </row>
    <row r="145" spans="2:23" ht="15.5" thickBot="1" x14ac:dyDescent="0.4">
      <c r="B145" s="85"/>
      <c r="C145" s="85"/>
      <c r="D145" s="44">
        <f>IF($F$144&lt;3.5, MAX($D$135:$D$137), "")</f>
        <v>0</v>
      </c>
      <c r="E145" s="45">
        <f>IF($F$144&lt;3.5, MAX($E$135:$E$137), "")</f>
        <v>0</v>
      </c>
      <c r="F145" s="46">
        <f>MAX(0, D145+E145-1)</f>
        <v>0</v>
      </c>
      <c r="G145" s="41"/>
      <c r="J145" s="85"/>
      <c r="K145" s="85"/>
      <c r="L145" s="44">
        <f>IF($N$144&lt;3.5, MAX($L$135:$L$137), "")</f>
        <v>0</v>
      </c>
      <c r="M145" s="45">
        <f>IF($N$144&lt;3.5, MAX($M$135:$M$137), "")</f>
        <v>0</v>
      </c>
      <c r="N145" s="46">
        <f>MAX(0, L145+M145-1)</f>
        <v>0</v>
      </c>
      <c r="O145" s="41"/>
      <c r="R145" s="85"/>
      <c r="S145" s="85"/>
      <c r="T145" s="44">
        <f>IF($V$144&lt;3.5, MAX($T$135:$T$137), "")</f>
        <v>0</v>
      </c>
      <c r="U145" s="45">
        <f>IF($V$144&lt;3.5, MAX($U$135:$U$137), "")</f>
        <v>0</v>
      </c>
      <c r="V145" s="46">
        <f>MAX(0, T145+U145-1)</f>
        <v>0</v>
      </c>
      <c r="W145" s="41"/>
    </row>
    <row r="146" spans="2:23" ht="15.5" thickBot="1" x14ac:dyDescent="0.4">
      <c r="B146" s="134"/>
      <c r="C146" s="134"/>
      <c r="D146" s="47"/>
      <c r="E146" s="41"/>
      <c r="F146" s="48"/>
      <c r="G146" s="41"/>
      <c r="J146" s="134"/>
      <c r="K146" s="134"/>
      <c r="L146" s="47"/>
      <c r="M146" s="41"/>
      <c r="N146" s="48"/>
      <c r="O146" s="41"/>
      <c r="R146" s="134"/>
      <c r="S146" s="134"/>
      <c r="T146" s="47"/>
      <c r="U146" s="41"/>
      <c r="V146" s="48"/>
      <c r="W146" s="41"/>
    </row>
    <row r="147" spans="2:23" ht="16.5" thickBot="1" x14ac:dyDescent="0.45">
      <c r="B147" s="135" t="s">
        <v>24</v>
      </c>
      <c r="C147" s="136"/>
      <c r="D147" s="136"/>
      <c r="E147" s="136"/>
      <c r="F147" s="136"/>
      <c r="G147" s="137"/>
      <c r="J147" s="135" t="s">
        <v>24</v>
      </c>
      <c r="K147" s="136"/>
      <c r="L147" s="136"/>
      <c r="M147" s="136"/>
      <c r="N147" s="136"/>
      <c r="O147" s="137"/>
      <c r="R147" s="135" t="s">
        <v>24</v>
      </c>
      <c r="S147" s="136"/>
      <c r="T147" s="136"/>
      <c r="U147" s="136"/>
      <c r="V147" s="136"/>
      <c r="W147" s="137"/>
    </row>
    <row r="148" spans="2:23" ht="16" x14ac:dyDescent="0.4">
      <c r="B148" s="130" t="s">
        <v>25</v>
      </c>
      <c r="C148" s="131"/>
      <c r="D148" s="131"/>
      <c r="E148" s="131"/>
      <c r="F148" s="131"/>
      <c r="G148" s="49">
        <f>ATS!C15</f>
        <v>0</v>
      </c>
      <c r="J148" s="130" t="s">
        <v>25</v>
      </c>
      <c r="K148" s="131"/>
      <c r="L148" s="131"/>
      <c r="M148" s="131"/>
      <c r="N148" s="131"/>
      <c r="O148" s="49">
        <f>ATS!C16</f>
        <v>0</v>
      </c>
      <c r="R148" s="130" t="s">
        <v>25</v>
      </c>
      <c r="S148" s="131"/>
      <c r="T148" s="131"/>
      <c r="U148" s="131"/>
      <c r="V148" s="131"/>
      <c r="W148" s="49">
        <f>ATS!C17</f>
        <v>1</v>
      </c>
    </row>
    <row r="149" spans="2:23" ht="16" x14ac:dyDescent="0.4">
      <c r="B149" s="132" t="s">
        <v>26</v>
      </c>
      <c r="C149" s="133"/>
      <c r="D149" s="133"/>
      <c r="E149" s="133"/>
      <c r="F149" s="133"/>
      <c r="G149" s="50">
        <f>ATS!D15</f>
        <v>95</v>
      </c>
      <c r="J149" s="132" t="s">
        <v>26</v>
      </c>
      <c r="K149" s="133"/>
      <c r="L149" s="133"/>
      <c r="M149" s="133"/>
      <c r="N149" s="133"/>
      <c r="O149" s="50">
        <f>ATS!D16</f>
        <v>95</v>
      </c>
      <c r="R149" s="132" t="s">
        <v>26</v>
      </c>
      <c r="S149" s="133"/>
      <c r="T149" s="133"/>
      <c r="U149" s="133"/>
      <c r="V149" s="133"/>
      <c r="W149" s="50">
        <f>ATS!D17</f>
        <v>95</v>
      </c>
    </row>
    <row r="150" spans="2:23" ht="16" x14ac:dyDescent="0.35">
      <c r="B150" s="121" t="s">
        <v>23</v>
      </c>
      <c r="C150" s="122"/>
      <c r="D150" s="122"/>
      <c r="E150" s="122"/>
      <c r="F150" s="122"/>
      <c r="G150" s="51">
        <f>IFERROR(IF(AND(F144&gt;4, G148/G149&lt;0.021),(G148/G149)*600,(G148/G149)*50),0)</f>
        <v>0</v>
      </c>
      <c r="J150" s="121" t="s">
        <v>23</v>
      </c>
      <c r="K150" s="122"/>
      <c r="L150" s="122"/>
      <c r="M150" s="122"/>
      <c r="N150" s="122"/>
      <c r="O150" s="51">
        <f>IFERROR(IF(AND(N144&gt;4, O148/O149&lt;0.021),(O148/O149)*600,(O148/O149)*50),0)</f>
        <v>0</v>
      </c>
      <c r="R150" s="121" t="s">
        <v>23</v>
      </c>
      <c r="S150" s="122"/>
      <c r="T150" s="122"/>
      <c r="U150" s="122"/>
      <c r="V150" s="122"/>
      <c r="W150" s="51">
        <f>IFERROR(IF(AND(V144&gt;4, W148/W149&lt;0.021),(W148/W149)*600,(W148/W149)*50),0)</f>
        <v>0.52631578947368418</v>
      </c>
    </row>
    <row r="151" spans="2:23" ht="16.5" thickBot="1" x14ac:dyDescent="0.45">
      <c r="B151" s="115" t="s">
        <v>27</v>
      </c>
      <c r="C151" s="116"/>
      <c r="D151" s="116"/>
      <c r="E151" s="116"/>
      <c r="F151" s="116"/>
      <c r="G151" s="52">
        <f>IFERROR(G148/G149,0)</f>
        <v>0</v>
      </c>
      <c r="J151" s="115" t="s">
        <v>27</v>
      </c>
      <c r="K151" s="116"/>
      <c r="L151" s="116"/>
      <c r="M151" s="116"/>
      <c r="N151" s="116"/>
      <c r="O151" s="52">
        <f>IFERROR(O148/O149,0)</f>
        <v>0</v>
      </c>
      <c r="R151" s="115" t="s">
        <v>27</v>
      </c>
      <c r="S151" s="116"/>
      <c r="T151" s="116"/>
      <c r="U151" s="116"/>
      <c r="V151" s="116"/>
      <c r="W151" s="52">
        <f>IFERROR(W148/W149,0)</f>
        <v>1.0526315789473684E-2</v>
      </c>
    </row>
    <row r="152" spans="2:23" ht="15.5" thickBot="1" x14ac:dyDescent="0.45">
      <c r="B152" s="53"/>
      <c r="C152" s="53"/>
      <c r="D152" s="53"/>
      <c r="E152" s="53"/>
      <c r="F152" s="53"/>
      <c r="G152" s="41"/>
      <c r="J152" s="53"/>
      <c r="K152" s="53"/>
      <c r="L152" s="53"/>
      <c r="M152" s="53"/>
      <c r="N152" s="53"/>
      <c r="O152" s="41"/>
      <c r="R152" s="53"/>
      <c r="S152" s="53"/>
      <c r="T152" s="53"/>
      <c r="U152" s="53"/>
      <c r="V152" s="53"/>
      <c r="W152" s="41"/>
    </row>
    <row r="153" spans="2:23" ht="16.5" thickBot="1" x14ac:dyDescent="0.45">
      <c r="B153" s="125" t="s">
        <v>28</v>
      </c>
      <c r="C153" s="126"/>
      <c r="D153" s="126"/>
      <c r="E153" s="126"/>
      <c r="F153" s="126"/>
      <c r="G153" s="127"/>
      <c r="J153" s="125" t="s">
        <v>28</v>
      </c>
      <c r="K153" s="126"/>
      <c r="L153" s="126"/>
      <c r="M153" s="126"/>
      <c r="N153" s="126"/>
      <c r="O153" s="127"/>
      <c r="R153" s="125" t="s">
        <v>28</v>
      </c>
      <c r="S153" s="126"/>
      <c r="T153" s="126"/>
      <c r="U153" s="126"/>
      <c r="V153" s="126"/>
      <c r="W153" s="127"/>
    </row>
    <row r="154" spans="2:23" ht="16" x14ac:dyDescent="0.4">
      <c r="B154" s="128" t="s">
        <v>29</v>
      </c>
      <c r="C154" s="129"/>
      <c r="D154" s="129"/>
      <c r="E154" s="129"/>
      <c r="F154" s="129"/>
      <c r="G154" s="54">
        <f>'Concern Reports'!D15</f>
        <v>26</v>
      </c>
      <c r="J154" s="128" t="s">
        <v>29</v>
      </c>
      <c r="K154" s="129"/>
      <c r="L154" s="129"/>
      <c r="M154" s="129"/>
      <c r="N154" s="129"/>
      <c r="O154" s="54">
        <f>'Concern Reports'!D16</f>
        <v>0</v>
      </c>
      <c r="R154" s="128" t="s">
        <v>29</v>
      </c>
      <c r="S154" s="129"/>
      <c r="T154" s="129"/>
      <c r="U154" s="129"/>
      <c r="V154" s="129"/>
      <c r="W154" s="54">
        <f>'Concern Reports'!D17</f>
        <v>4</v>
      </c>
    </row>
    <row r="155" spans="2:23" ht="16" x14ac:dyDescent="0.4">
      <c r="B155" s="123" t="s">
        <v>30</v>
      </c>
      <c r="C155" s="124"/>
      <c r="D155" s="124"/>
      <c r="E155" s="124"/>
      <c r="F155" s="124"/>
      <c r="G155" s="50">
        <f>'Concern Reports'!E15</f>
        <v>11</v>
      </c>
      <c r="J155" s="123" t="s">
        <v>30</v>
      </c>
      <c r="K155" s="124"/>
      <c r="L155" s="124"/>
      <c r="M155" s="124"/>
      <c r="N155" s="124"/>
      <c r="O155" s="50">
        <f>'Concern Reports'!E16</f>
        <v>0</v>
      </c>
      <c r="R155" s="123" t="s">
        <v>30</v>
      </c>
      <c r="S155" s="124"/>
      <c r="T155" s="124"/>
      <c r="U155" s="124"/>
      <c r="V155" s="124"/>
      <c r="W155" s="50">
        <f>'Concern Reports'!E17</f>
        <v>5</v>
      </c>
    </row>
    <row r="156" spans="2:23" ht="16" x14ac:dyDescent="0.4">
      <c r="B156" s="123" t="s">
        <v>31</v>
      </c>
      <c r="C156" s="124"/>
      <c r="D156" s="124"/>
      <c r="E156" s="124"/>
      <c r="F156" s="124"/>
      <c r="G156" s="55">
        <f>'Concern Reports'!F15</f>
        <v>1</v>
      </c>
      <c r="J156" s="123" t="s">
        <v>31</v>
      </c>
      <c r="K156" s="124"/>
      <c r="L156" s="124"/>
      <c r="M156" s="124"/>
      <c r="N156" s="124"/>
      <c r="O156" s="55">
        <f>'Concern Reports'!F16</f>
        <v>0</v>
      </c>
      <c r="R156" s="123" t="s">
        <v>31</v>
      </c>
      <c r="S156" s="124"/>
      <c r="T156" s="124"/>
      <c r="U156" s="124"/>
      <c r="V156" s="124"/>
      <c r="W156" s="55">
        <f>'Concern Reports'!F17</f>
        <v>0</v>
      </c>
    </row>
    <row r="157" spans="2:23" ht="16" x14ac:dyDescent="0.4">
      <c r="B157" s="123" t="s">
        <v>32</v>
      </c>
      <c r="C157" s="124"/>
      <c r="D157" s="124"/>
      <c r="E157" s="124"/>
      <c r="F157" s="124"/>
      <c r="G157" s="55">
        <f>'Concern Reports'!G15</f>
        <v>0</v>
      </c>
      <c r="J157" s="123" t="s">
        <v>32</v>
      </c>
      <c r="K157" s="124"/>
      <c r="L157" s="124"/>
      <c r="M157" s="124"/>
      <c r="N157" s="124"/>
      <c r="O157" s="55">
        <f>'Concern Reports'!G16</f>
        <v>0</v>
      </c>
      <c r="R157" s="123" t="s">
        <v>32</v>
      </c>
      <c r="S157" s="124"/>
      <c r="T157" s="124"/>
      <c r="U157" s="124"/>
      <c r="V157" s="124"/>
      <c r="W157" s="55">
        <f>'Concern Reports'!G17</f>
        <v>0</v>
      </c>
    </row>
    <row r="158" spans="2:23" ht="16.5" thickBot="1" x14ac:dyDescent="0.45">
      <c r="B158" s="117" t="s">
        <v>33</v>
      </c>
      <c r="C158" s="118"/>
      <c r="D158" s="118"/>
      <c r="E158" s="118"/>
      <c r="F158" s="118"/>
      <c r="G158" s="50">
        <f>'Concern Reports'!C15</f>
        <v>38</v>
      </c>
      <c r="J158" s="117" t="s">
        <v>33</v>
      </c>
      <c r="K158" s="118"/>
      <c r="L158" s="118"/>
      <c r="M158" s="118"/>
      <c r="N158" s="118"/>
      <c r="O158" s="50">
        <f>'Concern Reports'!C16</f>
        <v>0</v>
      </c>
      <c r="R158" s="117" t="s">
        <v>33</v>
      </c>
      <c r="S158" s="118"/>
      <c r="T158" s="118"/>
      <c r="U158" s="118"/>
      <c r="V158" s="118"/>
      <c r="W158" s="50">
        <f>'Concern Reports'!C17</f>
        <v>9</v>
      </c>
    </row>
    <row r="159" spans="2:23" ht="16" x14ac:dyDescent="0.4">
      <c r="B159" s="119" t="s">
        <v>22</v>
      </c>
      <c r="C159" s="120"/>
      <c r="D159" s="120"/>
      <c r="E159" s="120"/>
      <c r="F159" s="120"/>
      <c r="G159" s="51">
        <f>IFERROR((((G161 - G154*0.5 - G155*0.1) + G156*3 + G157*15) / G158) * 130,0)</f>
        <v>50.973684210526315</v>
      </c>
      <c r="J159" s="119" t="s">
        <v>22</v>
      </c>
      <c r="K159" s="120"/>
      <c r="L159" s="120"/>
      <c r="M159" s="120"/>
      <c r="N159" s="120"/>
      <c r="O159" s="51">
        <f>IFERROR((((O161 - O154*0.5 - O155*0.1) + O156*3 + O157*15) / O158) * 130,0)</f>
        <v>0</v>
      </c>
      <c r="R159" s="119" t="s">
        <v>22</v>
      </c>
      <c r="S159" s="120"/>
      <c r="T159" s="120"/>
      <c r="U159" s="120"/>
      <c r="V159" s="120"/>
      <c r="W159" s="51">
        <f>IFERROR((((W161 - W154*0.5 - W155*0.1) + W156*3 + W157*15) / W158) * 130,0)</f>
        <v>21.666666666666664</v>
      </c>
    </row>
    <row r="160" spans="2:23" ht="16" x14ac:dyDescent="0.35">
      <c r="B160" s="121" t="s">
        <v>34</v>
      </c>
      <c r="C160" s="122"/>
      <c r="D160" s="122"/>
      <c r="E160" s="122"/>
      <c r="F160" s="122"/>
      <c r="G160" s="56">
        <f>IFERROR((G154+G155+G156)/G158,0)</f>
        <v>1</v>
      </c>
      <c r="J160" s="121" t="s">
        <v>34</v>
      </c>
      <c r="K160" s="122"/>
      <c r="L160" s="122"/>
      <c r="M160" s="122"/>
      <c r="N160" s="122"/>
      <c r="O160" s="56">
        <f>IFERROR((O154+O155+O156)/O158,0)</f>
        <v>0</v>
      </c>
      <c r="R160" s="121" t="s">
        <v>34</v>
      </c>
      <c r="S160" s="122"/>
      <c r="T160" s="122"/>
      <c r="U160" s="122"/>
      <c r="V160" s="122"/>
      <c r="W160" s="56">
        <f>IFERROR((W154+W155+W156)/W158,0)</f>
        <v>1</v>
      </c>
    </row>
    <row r="161" spans="1:23" ht="16.5" thickBot="1" x14ac:dyDescent="0.45">
      <c r="B161" s="115" t="s">
        <v>35</v>
      </c>
      <c r="C161" s="116"/>
      <c r="D161" s="116"/>
      <c r="E161" s="116"/>
      <c r="F161" s="116"/>
      <c r="G161" s="57">
        <f>IFERROR(IF(AND(F144&gt;=3,G160&lt;0.031),G154*36,G154),0)</f>
        <v>26</v>
      </c>
      <c r="J161" s="115" t="s">
        <v>35</v>
      </c>
      <c r="K161" s="116"/>
      <c r="L161" s="116"/>
      <c r="M161" s="116"/>
      <c r="N161" s="116"/>
      <c r="O161" s="57">
        <f>IFERROR(IF(AND(N144&gt;=3,O160&lt;0.031),O154*36,O154),0)</f>
        <v>0</v>
      </c>
      <c r="R161" s="115" t="s">
        <v>35</v>
      </c>
      <c r="S161" s="116"/>
      <c r="T161" s="116"/>
      <c r="U161" s="116"/>
      <c r="V161" s="116"/>
      <c r="W161" s="57">
        <f>IFERROR(IF(AND(V144&gt;=3,W160&lt;0.031),W154*36,W154),0)</f>
        <v>4</v>
      </c>
    </row>
    <row r="163" spans="1:23" x14ac:dyDescent="0.35">
      <c r="A163" s="24" t="s">
        <v>79</v>
      </c>
      <c r="B163" s="24" t="s">
        <v>0</v>
      </c>
      <c r="I163" s="24" t="s">
        <v>79</v>
      </c>
      <c r="J163" s="24" t="s">
        <v>0</v>
      </c>
      <c r="O163" s="25"/>
      <c r="Q163" s="24" t="s">
        <v>79</v>
      </c>
      <c r="R163" s="24" t="s">
        <v>0</v>
      </c>
      <c r="W163" s="25"/>
    </row>
    <row r="164" spans="1:23" ht="15" thickBot="1" x14ac:dyDescent="0.4">
      <c r="B164" s="26">
        <f>Recordables!A18</f>
        <v>16</v>
      </c>
      <c r="J164" s="26">
        <f>Recordables!A19</f>
        <v>17</v>
      </c>
      <c r="O164" s="25"/>
      <c r="R164" s="26">
        <f>Recordables!A20</f>
        <v>18</v>
      </c>
      <c r="W164" s="25"/>
    </row>
    <row r="165" spans="1:23" ht="15.5" thickBot="1" x14ac:dyDescent="0.4">
      <c r="B165" s="144" t="str">
        <f>Recordables!B18</f>
        <v>Fire and Explosion - LSR</v>
      </c>
      <c r="C165" s="145"/>
      <c r="D165" s="27" t="s">
        <v>12</v>
      </c>
      <c r="E165" s="27" t="s">
        <v>13</v>
      </c>
      <c r="F165" s="28" t="s">
        <v>14</v>
      </c>
      <c r="G165" s="27" t="s">
        <v>15</v>
      </c>
      <c r="J165" s="144" t="str">
        <f>Recordables!B19</f>
        <v>Hazardous Substances</v>
      </c>
      <c r="K165" s="145"/>
      <c r="L165" s="27" t="s">
        <v>12</v>
      </c>
      <c r="M165" s="27" t="s">
        <v>13</v>
      </c>
      <c r="N165" s="29" t="s">
        <v>14</v>
      </c>
      <c r="O165" s="27" t="s">
        <v>15</v>
      </c>
      <c r="R165" s="144" t="str">
        <f>Recordables!B20</f>
        <v>Housekeeping</v>
      </c>
      <c r="S165" s="145"/>
      <c r="T165" s="27" t="s">
        <v>12</v>
      </c>
      <c r="U165" s="27" t="s">
        <v>13</v>
      </c>
      <c r="V165" s="29" t="s">
        <v>14</v>
      </c>
      <c r="W165" s="27" t="s">
        <v>15</v>
      </c>
    </row>
    <row r="166" spans="1:23" ht="15" x14ac:dyDescent="0.35">
      <c r="B166" s="142" t="s">
        <v>16</v>
      </c>
      <c r="C166" s="143"/>
      <c r="D166" s="30">
        <f>IF(G166=0,0,5)</f>
        <v>0</v>
      </c>
      <c r="E166" s="30">
        <f>IF(G166=0,0,IF(G166&lt;=3,3,IF(G166&lt;=11,4,5)))</f>
        <v>0</v>
      </c>
      <c r="F166" s="31">
        <f t="shared" ref="F166:F171" si="30">MAX(0,D166+E166-1)</f>
        <v>0</v>
      </c>
      <c r="G166" s="32">
        <f>Recordables!D18</f>
        <v>0</v>
      </c>
      <c r="J166" s="142" t="s">
        <v>16</v>
      </c>
      <c r="K166" s="143"/>
      <c r="L166" s="30">
        <f>IF(O166=0,0,5)</f>
        <v>0</v>
      </c>
      <c r="M166" s="30">
        <f>IF(O166=0,0,IF(O166&lt;=3,3,IF(O166&lt;=11,4,5)))</f>
        <v>0</v>
      </c>
      <c r="N166" s="31">
        <f t="shared" ref="N166:N171" si="31">MAX(0,L166+M166-1)</f>
        <v>0</v>
      </c>
      <c r="O166" s="32">
        <f>Recordables!D19</f>
        <v>0</v>
      </c>
      <c r="R166" s="142" t="s">
        <v>16</v>
      </c>
      <c r="S166" s="143"/>
      <c r="T166" s="30">
        <f>IF(W166=0,0,5)</f>
        <v>0</v>
      </c>
      <c r="U166" s="30">
        <f>IF(W166=0,0,IF(W166&lt;=3,3,IF(W166&lt;=11,4,5)))</f>
        <v>0</v>
      </c>
      <c r="V166" s="31">
        <f t="shared" ref="V166:V171" si="32">MAX(0,T166+U166-1)</f>
        <v>0</v>
      </c>
      <c r="W166" s="32">
        <f>Recordables!D20</f>
        <v>0</v>
      </c>
    </row>
    <row r="167" spans="1:23" ht="15" x14ac:dyDescent="0.35">
      <c r="B167" s="138" t="s">
        <v>17</v>
      </c>
      <c r="C167" s="139"/>
      <c r="D167" s="33">
        <f>IF(G167=0,0,4)</f>
        <v>0</v>
      </c>
      <c r="E167" s="33">
        <f>IF(G167=0,0,IF(G167&lt;=3,3,IF(G167&lt;=11,4,5)))</f>
        <v>0</v>
      </c>
      <c r="F167" s="8">
        <f t="shared" si="30"/>
        <v>0</v>
      </c>
      <c r="G167" s="34">
        <f>Recordables!E18</f>
        <v>0</v>
      </c>
      <c r="J167" s="138" t="s">
        <v>17</v>
      </c>
      <c r="K167" s="139"/>
      <c r="L167" s="33">
        <f>IF(O167=0,0,4)</f>
        <v>0</v>
      </c>
      <c r="M167" s="33">
        <f>IF(O167=0,0,IF(O167&lt;=3,3,IF(O167&lt;=11,4,5)))</f>
        <v>0</v>
      </c>
      <c r="N167" s="8">
        <f t="shared" si="31"/>
        <v>0</v>
      </c>
      <c r="O167" s="35">
        <f>Recordables!E19</f>
        <v>0</v>
      </c>
      <c r="R167" s="138" t="s">
        <v>17</v>
      </c>
      <c r="S167" s="139"/>
      <c r="T167" s="33">
        <f>IF(W167=0,0,4)</f>
        <v>0</v>
      </c>
      <c r="U167" s="33">
        <f>IF(W167=0,0,IF(W167&lt;=3,3,IF(W167&lt;=11,4,5)))</f>
        <v>0</v>
      </c>
      <c r="V167" s="8">
        <f t="shared" si="32"/>
        <v>0</v>
      </c>
      <c r="W167" s="35">
        <f>Recordables!E20</f>
        <v>0</v>
      </c>
    </row>
    <row r="168" spans="1:23" ht="15" x14ac:dyDescent="0.35">
      <c r="B168" s="138" t="s">
        <v>18</v>
      </c>
      <c r="C168" s="139"/>
      <c r="D168" s="33">
        <f>IF(G168=0,0,IF(G168&lt;=2,2,3))</f>
        <v>0</v>
      </c>
      <c r="E168" s="33">
        <f>IF(G168=0,0,IF(G168&lt;=3,3,IF(G168&lt;=11,4,5)))</f>
        <v>0</v>
      </c>
      <c r="F168" s="8">
        <f t="shared" si="30"/>
        <v>0</v>
      </c>
      <c r="G168" s="34">
        <f>Recordables!F18</f>
        <v>0</v>
      </c>
      <c r="J168" s="138" t="s">
        <v>18</v>
      </c>
      <c r="K168" s="139"/>
      <c r="L168" s="33">
        <f>IF(O168=0,0,IF(O168&lt;=2,2,3))</f>
        <v>0</v>
      </c>
      <c r="M168" s="33">
        <f>IF(O168=0,0,IF(O168&lt;=3,3,IF(O168&lt;=11,4,5)))</f>
        <v>0</v>
      </c>
      <c r="N168" s="8">
        <f t="shared" si="31"/>
        <v>0</v>
      </c>
      <c r="O168" s="34">
        <f>Recordables!F19</f>
        <v>0</v>
      </c>
      <c r="R168" s="138" t="s">
        <v>18</v>
      </c>
      <c r="S168" s="139"/>
      <c r="T168" s="33">
        <f>IF(W168=0,0,IF(W168&lt;=2,2,3))</f>
        <v>0</v>
      </c>
      <c r="U168" s="33">
        <f>IF(W168=0,0,IF(W168&lt;=3,3,IF(W168&lt;=11,4,5)))</f>
        <v>0</v>
      </c>
      <c r="V168" s="8">
        <f t="shared" si="32"/>
        <v>0</v>
      </c>
      <c r="W168" s="34">
        <f>Recordables!F20</f>
        <v>0</v>
      </c>
    </row>
    <row r="169" spans="1:23" ht="15" x14ac:dyDescent="0.35">
      <c r="B169" s="138" t="s">
        <v>19</v>
      </c>
      <c r="C169" s="139"/>
      <c r="D169" s="33">
        <f>IF(G169=0,0,IF(G169&lt;=3,1,2))</f>
        <v>0</v>
      </c>
      <c r="E169" s="33">
        <f>IF(G169=0,0,IF(G169&lt;=3,3,IF(G169&lt;=11,4,5)))</f>
        <v>0</v>
      </c>
      <c r="F169" s="8">
        <f t="shared" si="30"/>
        <v>0</v>
      </c>
      <c r="G169" s="34">
        <f>'FA, NMs, PSEs'!C18</f>
        <v>0</v>
      </c>
      <c r="J169" s="138" t="s">
        <v>19</v>
      </c>
      <c r="K169" s="139"/>
      <c r="L169" s="33">
        <f>IF(O169=0,0,IF(O169&lt;=3,1,2))</f>
        <v>0</v>
      </c>
      <c r="M169" s="33">
        <f>IF(O169=0,0,IF(O169&lt;=3,3,IF(O169&lt;=11,4,5)))</f>
        <v>0</v>
      </c>
      <c r="N169" s="8">
        <f t="shared" si="31"/>
        <v>0</v>
      </c>
      <c r="O169" s="34">
        <f>'FA, NMs, PSEs'!C19</f>
        <v>0</v>
      </c>
      <c r="R169" s="138" t="s">
        <v>19</v>
      </c>
      <c r="S169" s="139"/>
      <c r="T169" s="33">
        <f>IF(W169=0,0,IF(W169&lt;=3,1,2))</f>
        <v>0</v>
      </c>
      <c r="U169" s="33">
        <f>IF(W169=0,0,IF(W169&lt;=3,3,IF(W169&lt;=11,4,5)))</f>
        <v>0</v>
      </c>
      <c r="V169" s="8">
        <f t="shared" si="32"/>
        <v>0</v>
      </c>
      <c r="W169" s="34">
        <f>'FA, NMs, PSEs'!C20</f>
        <v>0</v>
      </c>
    </row>
    <row r="170" spans="1:23" ht="15" x14ac:dyDescent="0.35">
      <c r="B170" s="138" t="s">
        <v>20</v>
      </c>
      <c r="C170" s="139"/>
      <c r="D170" s="33">
        <f>IF(G170=0,0,4)</f>
        <v>0</v>
      </c>
      <c r="E170" s="33">
        <f>IF(G170=0,0,IF(G170&lt;=3,3,IF(G170&lt;=11,4,5)))</f>
        <v>0</v>
      </c>
      <c r="F170" s="8">
        <f t="shared" si="30"/>
        <v>0</v>
      </c>
      <c r="G170" s="34">
        <f>'FA, NMs, PSEs'!D18</f>
        <v>0</v>
      </c>
      <c r="J170" s="138" t="s">
        <v>20</v>
      </c>
      <c r="K170" s="139"/>
      <c r="L170" s="33">
        <f>IF(O170=0,0,4)</f>
        <v>0</v>
      </c>
      <c r="M170" s="33">
        <f>IF(O170=0,0,IF(O170&lt;=3,3,IF(O170&lt;=11,4,5)))</f>
        <v>0</v>
      </c>
      <c r="N170" s="8">
        <f t="shared" si="31"/>
        <v>0</v>
      </c>
      <c r="O170" s="34">
        <f>'FA, NMs, PSEs'!D19</f>
        <v>0</v>
      </c>
      <c r="R170" s="138" t="s">
        <v>20</v>
      </c>
      <c r="S170" s="139"/>
      <c r="T170" s="33">
        <f>IF(W170=0,0,4)</f>
        <v>0</v>
      </c>
      <c r="U170" s="33">
        <f>IF(W170=0,0,IF(W170&lt;=3,3,IF(W170&lt;=11,4,5)))</f>
        <v>0</v>
      </c>
      <c r="V170" s="8">
        <f t="shared" si="32"/>
        <v>0</v>
      </c>
      <c r="W170" s="34">
        <f>'FA, NMs, PSEs'!D20</f>
        <v>0</v>
      </c>
    </row>
    <row r="171" spans="1:23" ht="15" x14ac:dyDescent="0.35">
      <c r="B171" s="138" t="s">
        <v>21</v>
      </c>
      <c r="C171" s="139"/>
      <c r="D171" s="33">
        <f>IF(G171=0,0,IF(G171&lt;=3,1,2))</f>
        <v>0</v>
      </c>
      <c r="E171" s="33">
        <f>IF(G171=0,0,IF(G171&lt;=3,2,IF(G171&lt;=8,3,IF(G171&lt;=11,4,5))))</f>
        <v>0</v>
      </c>
      <c r="F171" s="8">
        <f t="shared" si="30"/>
        <v>0</v>
      </c>
      <c r="G171" s="34">
        <f>'FA, NMs, PSEs'!E18</f>
        <v>0</v>
      </c>
      <c r="J171" s="138" t="s">
        <v>21</v>
      </c>
      <c r="K171" s="139"/>
      <c r="L171" s="33">
        <f>IF(O171=0,0,IF(O171&lt;=3,1,2))</f>
        <v>0</v>
      </c>
      <c r="M171" s="33">
        <f>IF(O171=0,0,IF(O171&lt;=3,2,IF(O171&lt;=8,3,IF(O171&lt;=11,4,5))))</f>
        <v>0</v>
      </c>
      <c r="N171" s="8">
        <f t="shared" si="31"/>
        <v>0</v>
      </c>
      <c r="O171" s="34">
        <f>'FA, NMs, PSEs'!E19</f>
        <v>0</v>
      </c>
      <c r="R171" s="138" t="s">
        <v>21</v>
      </c>
      <c r="S171" s="139"/>
      <c r="T171" s="33">
        <f>IF(W171=0,0,IF(W171&lt;=3,1,2))</f>
        <v>0</v>
      </c>
      <c r="U171" s="33">
        <f>IF(W171=0,0,IF(W171&lt;=3,2,IF(W171&lt;=8,3,IF(W171&lt;=11,4,5))))</f>
        <v>0</v>
      </c>
      <c r="V171" s="8">
        <f t="shared" si="32"/>
        <v>0</v>
      </c>
      <c r="W171" s="34">
        <f>'FA, NMs, PSEs'!E20</f>
        <v>0</v>
      </c>
    </row>
    <row r="172" spans="1:23" ht="15" x14ac:dyDescent="0.35">
      <c r="B172" s="138" t="s">
        <v>22</v>
      </c>
      <c r="C172" s="139"/>
      <c r="D172" s="33">
        <f>IF(G172=0,0,
 IF(G172&lt;=2,1,
 IF(G172&lt;=9,2,
 IF(G172&lt;=19,3,
 IF(G172&gt;=20,4)))))</f>
        <v>4</v>
      </c>
      <c r="E172" s="33">
        <f>IF(G172=0,0,IF(G172&lt;=6,1,IF(G172&lt;=9,2,IF(G172&lt;=19,3,4))))</f>
        <v>4</v>
      </c>
      <c r="F172" s="8">
        <f>MAX(0,D172+E172-1)</f>
        <v>7</v>
      </c>
      <c r="G172" s="36">
        <f>'CR, ATS Contribution'!F18</f>
        <v>56</v>
      </c>
      <c r="J172" s="138" t="s">
        <v>22</v>
      </c>
      <c r="K172" s="139"/>
      <c r="L172" s="33">
        <f>IF(O172=0,0,
 IF(O172&lt;=2,1,
 IF(O172&lt;=9,2,
 IF(O172&lt;=19,3,
 IF(O172&gt;=20,4)))))</f>
        <v>4</v>
      </c>
      <c r="M172" s="33">
        <f>IF(O172=0,0,IF(O172&lt;=6,1,IF(O172&lt;=9,2,IF(O172&lt;=19,3,4))))</f>
        <v>4</v>
      </c>
      <c r="N172" s="8">
        <f>MAX(0,L172+M172-1)</f>
        <v>7</v>
      </c>
      <c r="O172" s="36">
        <f>'CR, ATS Contribution'!F19</f>
        <v>48</v>
      </c>
      <c r="R172" s="138" t="s">
        <v>22</v>
      </c>
      <c r="S172" s="139"/>
      <c r="T172" s="33">
        <f>IF(W172=0,0,
 IF(W172&lt;=2,1,
 IF(W172&lt;=9,2,
 IF(W172&lt;=19,3,
 IF(W172&gt;=20,4)))))</f>
        <v>4</v>
      </c>
      <c r="U172" s="33">
        <f>IF(W172=0,0,IF(W172&lt;=6,1,IF(W172&lt;=9,2,IF(W172&lt;=19,3,4))))</f>
        <v>4</v>
      </c>
      <c r="V172" s="8">
        <f>MAX(0,T172+U172-1)</f>
        <v>7</v>
      </c>
      <c r="W172" s="36">
        <f>'CR, ATS Contribution'!F20</f>
        <v>40</v>
      </c>
    </row>
    <row r="173" spans="1:23" ht="15.5" thickBot="1" x14ac:dyDescent="0.4">
      <c r="B173" s="140" t="s">
        <v>23</v>
      </c>
      <c r="C173" s="141"/>
      <c r="D173" s="37">
        <f>IF(G173=0,0,
 IF(G173&lt;=2,1,
 IF(G173&lt;=9,2,
 IF(G173&lt;=19,3,
 IF(G173&gt;=20,4)))))</f>
        <v>0</v>
      </c>
      <c r="E173" s="37">
        <f>IF(G173=0,0,IF(G173&lt;=6,1,IF(G173&lt;=9,2,IF(G173&lt;=19,3,4))))</f>
        <v>0</v>
      </c>
      <c r="F173" s="38">
        <f t="shared" ref="F173" si="33">MAX(0,D173+E173-1)</f>
        <v>0</v>
      </c>
      <c r="G173" s="39">
        <f>'CR, ATS Contribution'!E18</f>
        <v>0</v>
      </c>
      <c r="J173" s="140" t="s">
        <v>23</v>
      </c>
      <c r="K173" s="141"/>
      <c r="L173" s="37">
        <f>IF(O173=0,0,
 IF(O173&lt;=2,1,
 IF(O173&lt;=9,2,
 IF(O173&lt;=19,3,
 IF(O173&gt;=20,4)))))</f>
        <v>1</v>
      </c>
      <c r="M173" s="37">
        <f>IF(O173=0,0,IF(O173&lt;=6,1,IF(O173&lt;=9,2,IF(O173&lt;=19,3,4))))</f>
        <v>1</v>
      </c>
      <c r="N173" s="38">
        <f t="shared" ref="N173" si="34">MAX(0,L173+M173-1)</f>
        <v>1</v>
      </c>
      <c r="O173" s="39">
        <f>'CR, ATS Contribution'!E19</f>
        <v>1</v>
      </c>
      <c r="R173" s="140" t="s">
        <v>23</v>
      </c>
      <c r="S173" s="141"/>
      <c r="T173" s="37">
        <f>IF(W173=0,0,
 IF(W173&lt;=2,1,
 IF(W173&lt;=9,2,
 IF(W173&lt;=19,3,
 IF(W173&gt;=20,4)))))</f>
        <v>2</v>
      </c>
      <c r="U173" s="37">
        <f>IF(W173=0,0,IF(W173&lt;=6,1,IF(W173&lt;=9,2,IF(W173&lt;=19,3,4))))</f>
        <v>1</v>
      </c>
      <c r="V173" s="38">
        <f t="shared" ref="V173" si="35">MAX(0,T173+U173-1)</f>
        <v>2</v>
      </c>
      <c r="W173" s="39">
        <f>'CR, ATS Contribution'!E20</f>
        <v>3</v>
      </c>
    </row>
    <row r="174" spans="1:23" ht="15.5" thickBot="1" x14ac:dyDescent="0.4">
      <c r="B174" s="134"/>
      <c r="C174" s="134"/>
      <c r="D174" s="40" t="s">
        <v>12</v>
      </c>
      <c r="E174" s="40" t="s">
        <v>13</v>
      </c>
      <c r="F174" s="40" t="s">
        <v>14</v>
      </c>
      <c r="G174" s="41"/>
      <c r="J174" s="134"/>
      <c r="K174" s="134"/>
      <c r="L174" s="40" t="s">
        <v>12</v>
      </c>
      <c r="M174" s="40" t="s">
        <v>13</v>
      </c>
      <c r="N174" s="40" t="s">
        <v>14</v>
      </c>
      <c r="O174" s="41"/>
      <c r="R174" s="134"/>
      <c r="S174" s="134"/>
      <c r="T174" s="40" t="s">
        <v>12</v>
      </c>
      <c r="U174" s="40" t="s">
        <v>13</v>
      </c>
      <c r="V174" s="40" t="s">
        <v>14</v>
      </c>
      <c r="W174" s="41"/>
    </row>
    <row r="175" spans="1:23" ht="15" x14ac:dyDescent="0.35">
      <c r="B175" s="134"/>
      <c r="C175" s="134"/>
      <c r="D175" s="42" cm="1">
        <f t="array" ref="D175">AVERAGE(LARGE(D166:D173,{1,2,3}))</f>
        <v>1.3333333333333333</v>
      </c>
      <c r="E175" s="23" cm="1">
        <f t="array" ref="E175">AVERAGE(LARGE(E166:E173,{1,2,3}))</f>
        <v>1.3333333333333333</v>
      </c>
      <c r="F175" s="43">
        <f>MAX(0, D175+E175-1)</f>
        <v>1.6666666666666665</v>
      </c>
      <c r="G175" s="41"/>
      <c r="J175" s="134"/>
      <c r="K175" s="134"/>
      <c r="L175" s="42" cm="1">
        <f t="array" ref="L175">AVERAGE(LARGE(L166:L173,{1,2,3}))</f>
        <v>1.6666666666666667</v>
      </c>
      <c r="M175" s="23" cm="1">
        <f t="array" ref="M175">AVERAGE(LARGE(M166:M173,{1,2,3}))</f>
        <v>1.6666666666666667</v>
      </c>
      <c r="N175" s="43">
        <f>MAX(0, L175+M175-1)</f>
        <v>2.3333333333333335</v>
      </c>
      <c r="O175" s="41"/>
      <c r="R175" s="134"/>
      <c r="S175" s="134"/>
      <c r="T175" s="42" cm="1">
        <f t="array" ref="T175">AVERAGE(LARGE(T166:T173,{1,2,3}))</f>
        <v>2</v>
      </c>
      <c r="U175" s="23" cm="1">
        <f t="array" ref="U175">AVERAGE(LARGE(U166:U173,{1,2,3}))</f>
        <v>1.6666666666666667</v>
      </c>
      <c r="V175" s="43">
        <f>MAX(0, T175+U175-1)</f>
        <v>2.666666666666667</v>
      </c>
      <c r="W175" s="41"/>
    </row>
    <row r="176" spans="1:23" ht="15.5" thickBot="1" x14ac:dyDescent="0.4">
      <c r="B176" s="85"/>
      <c r="C176" s="85"/>
      <c r="D176" s="44">
        <f>IF($F$175&lt;3.5, MAX($D$166:$D$168), "")</f>
        <v>0</v>
      </c>
      <c r="E176" s="45">
        <f>IF($F$175&lt;3.5, MAX($E$166:$E$168), "")</f>
        <v>0</v>
      </c>
      <c r="F176" s="46">
        <f>MAX(0, D176+E176-1)</f>
        <v>0</v>
      </c>
      <c r="G176" s="41"/>
      <c r="J176" s="85"/>
      <c r="K176" s="85"/>
      <c r="L176" s="44">
        <f>IF($N$175&lt;3.5, MAX($L$166:$L$168), "")</f>
        <v>0</v>
      </c>
      <c r="M176" s="45">
        <f>IF($N$175&lt;3.5, MAX($M$166:$M$168), "")</f>
        <v>0</v>
      </c>
      <c r="N176" s="46">
        <f>MAX(0, L176+M176-1)</f>
        <v>0</v>
      </c>
      <c r="O176" s="41"/>
      <c r="R176" s="85"/>
      <c r="S176" s="85"/>
      <c r="T176" s="44">
        <f>IF($V$175&lt;3.5, MAX($T$166:$T$168), "")</f>
        <v>0</v>
      </c>
      <c r="U176" s="45">
        <f>IF($V$175&lt;3.5, MAX($U$166:$U$168), "")</f>
        <v>0</v>
      </c>
      <c r="V176" s="46">
        <f>MAX(0, T176+U176-1)</f>
        <v>0</v>
      </c>
      <c r="W176" s="41"/>
    </row>
    <row r="177" spans="2:23" ht="15.5" thickBot="1" x14ac:dyDescent="0.4">
      <c r="B177" s="134"/>
      <c r="C177" s="134"/>
      <c r="D177" s="47"/>
      <c r="E177" s="41"/>
      <c r="F177" s="48"/>
      <c r="G177" s="41"/>
      <c r="J177" s="134"/>
      <c r="K177" s="134"/>
      <c r="L177" s="47"/>
      <c r="M177" s="41"/>
      <c r="N177" s="48"/>
      <c r="O177" s="41"/>
      <c r="R177" s="134"/>
      <c r="S177" s="134"/>
      <c r="T177" s="47"/>
      <c r="U177" s="41"/>
      <c r="V177" s="48"/>
      <c r="W177" s="41"/>
    </row>
    <row r="178" spans="2:23" ht="16.5" thickBot="1" x14ac:dyDescent="0.45">
      <c r="B178" s="135" t="s">
        <v>24</v>
      </c>
      <c r="C178" s="136"/>
      <c r="D178" s="136"/>
      <c r="E178" s="136"/>
      <c r="F178" s="136"/>
      <c r="G178" s="137"/>
      <c r="J178" s="135" t="s">
        <v>24</v>
      </c>
      <c r="K178" s="136"/>
      <c r="L178" s="136"/>
      <c r="M178" s="136"/>
      <c r="N178" s="136"/>
      <c r="O178" s="137"/>
      <c r="R178" s="135" t="s">
        <v>24</v>
      </c>
      <c r="S178" s="136"/>
      <c r="T178" s="136"/>
      <c r="U178" s="136"/>
      <c r="V178" s="136"/>
      <c r="W178" s="137"/>
    </row>
    <row r="179" spans="2:23" ht="16" x14ac:dyDescent="0.4">
      <c r="B179" s="130" t="s">
        <v>25</v>
      </c>
      <c r="C179" s="131"/>
      <c r="D179" s="131"/>
      <c r="E179" s="131"/>
      <c r="F179" s="131"/>
      <c r="G179" s="49">
        <f>ATS!C18</f>
        <v>0</v>
      </c>
      <c r="J179" s="130" t="s">
        <v>25</v>
      </c>
      <c r="K179" s="131"/>
      <c r="L179" s="131"/>
      <c r="M179" s="131"/>
      <c r="N179" s="131"/>
      <c r="O179" s="49">
        <f>ATS!C19</f>
        <v>1</v>
      </c>
      <c r="R179" s="130" t="s">
        <v>25</v>
      </c>
      <c r="S179" s="131"/>
      <c r="T179" s="131"/>
      <c r="U179" s="131"/>
      <c r="V179" s="131"/>
      <c r="W179" s="49">
        <f>ATS!C20</f>
        <v>6</v>
      </c>
    </row>
    <row r="180" spans="2:23" ht="16" x14ac:dyDescent="0.4">
      <c r="B180" s="132" t="s">
        <v>26</v>
      </c>
      <c r="C180" s="133"/>
      <c r="D180" s="133"/>
      <c r="E180" s="133"/>
      <c r="F180" s="133"/>
      <c r="G180" s="50">
        <f>ATS!D18</f>
        <v>95</v>
      </c>
      <c r="J180" s="132" t="s">
        <v>26</v>
      </c>
      <c r="K180" s="133"/>
      <c r="L180" s="133"/>
      <c r="M180" s="133"/>
      <c r="N180" s="133"/>
      <c r="O180" s="50">
        <f>ATS!D19</f>
        <v>95</v>
      </c>
      <c r="R180" s="132" t="s">
        <v>26</v>
      </c>
      <c r="S180" s="133"/>
      <c r="T180" s="133"/>
      <c r="U180" s="133"/>
      <c r="V180" s="133"/>
      <c r="W180" s="50">
        <f>ATS!D20</f>
        <v>95</v>
      </c>
    </row>
    <row r="181" spans="2:23" ht="16" x14ac:dyDescent="0.35">
      <c r="B181" s="121" t="s">
        <v>23</v>
      </c>
      <c r="C181" s="122"/>
      <c r="D181" s="122"/>
      <c r="E181" s="122"/>
      <c r="F181" s="122"/>
      <c r="G181" s="51">
        <f>IFERROR(IF(AND(F175&gt;4, G179/G180&lt;0.021),(G179/G180)*600,(G179/G180)*50),0)</f>
        <v>0</v>
      </c>
      <c r="J181" s="121" t="s">
        <v>23</v>
      </c>
      <c r="K181" s="122"/>
      <c r="L181" s="122"/>
      <c r="M181" s="122"/>
      <c r="N181" s="122"/>
      <c r="O181" s="51">
        <f>IFERROR(IF(AND(N175&gt;4, O179/O180&lt;0.021),(O179/O180)*600,(O179/O180)*50),0)</f>
        <v>0.52631578947368418</v>
      </c>
      <c r="R181" s="121" t="s">
        <v>23</v>
      </c>
      <c r="S181" s="122"/>
      <c r="T181" s="122"/>
      <c r="U181" s="122"/>
      <c r="V181" s="122"/>
      <c r="W181" s="51">
        <f>IFERROR(IF(AND(V175&gt;4, W179/W180&lt;0.021),(W179/W180)*600,(W179/W180)*50),0)</f>
        <v>3.1578947368421053</v>
      </c>
    </row>
    <row r="182" spans="2:23" ht="16.5" thickBot="1" x14ac:dyDescent="0.45">
      <c r="B182" s="115" t="s">
        <v>27</v>
      </c>
      <c r="C182" s="116"/>
      <c r="D182" s="116"/>
      <c r="E182" s="116"/>
      <c r="F182" s="116"/>
      <c r="G182" s="52">
        <f>IFERROR(G179/G180,0)</f>
        <v>0</v>
      </c>
      <c r="J182" s="115" t="s">
        <v>27</v>
      </c>
      <c r="K182" s="116"/>
      <c r="L182" s="116"/>
      <c r="M182" s="116"/>
      <c r="N182" s="116"/>
      <c r="O182" s="52">
        <f>IFERROR(O179/O180,0)</f>
        <v>1.0526315789473684E-2</v>
      </c>
      <c r="R182" s="115" t="s">
        <v>27</v>
      </c>
      <c r="S182" s="116"/>
      <c r="T182" s="116"/>
      <c r="U182" s="116"/>
      <c r="V182" s="116"/>
      <c r="W182" s="52">
        <f>IFERROR(W179/W180,0)</f>
        <v>6.3157894736842107E-2</v>
      </c>
    </row>
    <row r="183" spans="2:23" ht="15.5" thickBot="1" x14ac:dyDescent="0.45">
      <c r="B183" s="53"/>
      <c r="C183" s="53"/>
      <c r="D183" s="53"/>
      <c r="E183" s="53"/>
      <c r="F183" s="53"/>
      <c r="G183" s="41"/>
      <c r="J183" s="53"/>
      <c r="K183" s="53"/>
      <c r="L183" s="53"/>
      <c r="M183" s="53"/>
      <c r="N183" s="53"/>
      <c r="O183" s="41"/>
      <c r="R183" s="53"/>
      <c r="S183" s="53"/>
      <c r="T183" s="53"/>
      <c r="U183" s="53"/>
      <c r="V183" s="53"/>
      <c r="W183" s="41"/>
    </row>
    <row r="184" spans="2:23" ht="16.5" thickBot="1" x14ac:dyDescent="0.45">
      <c r="B184" s="125" t="s">
        <v>28</v>
      </c>
      <c r="C184" s="126"/>
      <c r="D184" s="126"/>
      <c r="E184" s="126"/>
      <c r="F184" s="126"/>
      <c r="G184" s="127"/>
      <c r="J184" s="125" t="s">
        <v>28</v>
      </c>
      <c r="K184" s="126"/>
      <c r="L184" s="126"/>
      <c r="M184" s="126"/>
      <c r="N184" s="126"/>
      <c r="O184" s="127"/>
      <c r="R184" s="125" t="s">
        <v>28</v>
      </c>
      <c r="S184" s="126"/>
      <c r="T184" s="126"/>
      <c r="U184" s="126"/>
      <c r="V184" s="126"/>
      <c r="W184" s="127"/>
    </row>
    <row r="185" spans="2:23" ht="16" x14ac:dyDescent="0.4">
      <c r="B185" s="128" t="s">
        <v>29</v>
      </c>
      <c r="C185" s="129"/>
      <c r="D185" s="129"/>
      <c r="E185" s="129"/>
      <c r="F185" s="129"/>
      <c r="G185" s="54">
        <f>'Concern Reports'!D18</f>
        <v>52</v>
      </c>
      <c r="J185" s="128" t="s">
        <v>29</v>
      </c>
      <c r="K185" s="129"/>
      <c r="L185" s="129"/>
      <c r="M185" s="129"/>
      <c r="N185" s="129"/>
      <c r="O185" s="54">
        <f>'Concern Reports'!D19</f>
        <v>61</v>
      </c>
      <c r="R185" s="128" t="s">
        <v>29</v>
      </c>
      <c r="S185" s="129"/>
      <c r="T185" s="129"/>
      <c r="U185" s="129"/>
      <c r="V185" s="129"/>
      <c r="W185" s="54">
        <f>'Concern Reports'!D20</f>
        <v>168</v>
      </c>
    </row>
    <row r="186" spans="2:23" ht="16" x14ac:dyDescent="0.4">
      <c r="B186" s="123" t="s">
        <v>30</v>
      </c>
      <c r="C186" s="124"/>
      <c r="D186" s="124"/>
      <c r="E186" s="124"/>
      <c r="F186" s="124"/>
      <c r="G186" s="50">
        <f>'Concern Reports'!E18</f>
        <v>7</v>
      </c>
      <c r="J186" s="123" t="s">
        <v>30</v>
      </c>
      <c r="K186" s="124"/>
      <c r="L186" s="124"/>
      <c r="M186" s="124"/>
      <c r="N186" s="124"/>
      <c r="O186" s="50">
        <f>'Concern Reports'!E19</f>
        <v>17</v>
      </c>
      <c r="R186" s="123" t="s">
        <v>30</v>
      </c>
      <c r="S186" s="124"/>
      <c r="T186" s="124"/>
      <c r="U186" s="124"/>
      <c r="V186" s="124"/>
      <c r="W186" s="50">
        <f>'Concern Reports'!E20</f>
        <v>81</v>
      </c>
    </row>
    <row r="187" spans="2:23" ht="16" x14ac:dyDescent="0.4">
      <c r="B187" s="123" t="s">
        <v>31</v>
      </c>
      <c r="C187" s="124"/>
      <c r="D187" s="124"/>
      <c r="E187" s="124"/>
      <c r="F187" s="124"/>
      <c r="G187" s="55">
        <f>'Concern Reports'!F18</f>
        <v>3</v>
      </c>
      <c r="J187" s="123" t="s">
        <v>31</v>
      </c>
      <c r="K187" s="124"/>
      <c r="L187" s="124"/>
      <c r="M187" s="124"/>
      <c r="N187" s="124"/>
      <c r="O187" s="55">
        <f>'Concern Reports'!F19</f>
        <v>1</v>
      </c>
      <c r="R187" s="123" t="s">
        <v>31</v>
      </c>
      <c r="S187" s="124"/>
      <c r="T187" s="124"/>
      <c r="U187" s="124"/>
      <c r="V187" s="124"/>
      <c r="W187" s="55">
        <f>'Concern Reports'!F20</f>
        <v>0</v>
      </c>
    </row>
    <row r="188" spans="2:23" ht="16" x14ac:dyDescent="0.4">
      <c r="B188" s="123" t="s">
        <v>32</v>
      </c>
      <c r="C188" s="124"/>
      <c r="D188" s="124"/>
      <c r="E188" s="124"/>
      <c r="F188" s="124"/>
      <c r="G188" s="55">
        <f>'Concern Reports'!G18</f>
        <v>0</v>
      </c>
      <c r="J188" s="123" t="s">
        <v>32</v>
      </c>
      <c r="K188" s="124"/>
      <c r="L188" s="124"/>
      <c r="M188" s="124"/>
      <c r="N188" s="124"/>
      <c r="O188" s="55">
        <f>'Concern Reports'!G19</f>
        <v>0</v>
      </c>
      <c r="R188" s="123" t="s">
        <v>32</v>
      </c>
      <c r="S188" s="124"/>
      <c r="T188" s="124"/>
      <c r="U188" s="124"/>
      <c r="V188" s="124"/>
      <c r="W188" s="55">
        <f>'Concern Reports'!G20</f>
        <v>0</v>
      </c>
    </row>
    <row r="189" spans="2:23" ht="16.5" thickBot="1" x14ac:dyDescent="0.45">
      <c r="B189" s="117" t="s">
        <v>33</v>
      </c>
      <c r="C189" s="118"/>
      <c r="D189" s="118"/>
      <c r="E189" s="118"/>
      <c r="F189" s="118"/>
      <c r="G189" s="50">
        <f>'Concern Reports'!C18</f>
        <v>62</v>
      </c>
      <c r="J189" s="117" t="s">
        <v>33</v>
      </c>
      <c r="K189" s="118"/>
      <c r="L189" s="118"/>
      <c r="M189" s="118"/>
      <c r="N189" s="118"/>
      <c r="O189" s="50">
        <f>'Concern Reports'!C19</f>
        <v>79</v>
      </c>
      <c r="R189" s="117" t="s">
        <v>33</v>
      </c>
      <c r="S189" s="118"/>
      <c r="T189" s="118"/>
      <c r="U189" s="118"/>
      <c r="V189" s="118"/>
      <c r="W189" s="50">
        <f>'Concern Reports'!C20</f>
        <v>249</v>
      </c>
    </row>
    <row r="190" spans="2:23" ht="16" x14ac:dyDescent="0.4">
      <c r="B190" s="119" t="s">
        <v>22</v>
      </c>
      <c r="C190" s="120"/>
      <c r="D190" s="120"/>
      <c r="E190" s="120"/>
      <c r="F190" s="120"/>
      <c r="G190" s="51">
        <f>IFERROR((((G192 - G185*0.5 - G186*0.1) + G187*3 + G188*15) / G189) * 130,0)</f>
        <v>71.91935483870968</v>
      </c>
      <c r="J190" s="119" t="s">
        <v>22</v>
      </c>
      <c r="K190" s="120"/>
      <c r="L190" s="120"/>
      <c r="M190" s="120"/>
      <c r="N190" s="120"/>
      <c r="O190" s="51">
        <f>IFERROR((((O192 - O185*0.5 - O186*0.1) + O187*3 + O188*15) / O189) * 130,0)</f>
        <v>52.329113924050638</v>
      </c>
      <c r="R190" s="119" t="s">
        <v>22</v>
      </c>
      <c r="S190" s="120"/>
      <c r="T190" s="120"/>
      <c r="U190" s="120"/>
      <c r="V190" s="120"/>
      <c r="W190" s="51">
        <f>IFERROR((((W192 - W185*0.5 - W186*0.1) + W187*3 + W188*15) / W189) * 130,0)</f>
        <v>39.626506024096386</v>
      </c>
    </row>
    <row r="191" spans="2:23" ht="16" x14ac:dyDescent="0.35">
      <c r="B191" s="121" t="s">
        <v>34</v>
      </c>
      <c r="C191" s="122"/>
      <c r="D191" s="122"/>
      <c r="E191" s="122"/>
      <c r="F191" s="122"/>
      <c r="G191" s="56">
        <f>IFERROR((G185+G186+G187)/G189,0)</f>
        <v>1</v>
      </c>
      <c r="J191" s="121" t="s">
        <v>34</v>
      </c>
      <c r="K191" s="122"/>
      <c r="L191" s="122"/>
      <c r="M191" s="122"/>
      <c r="N191" s="122"/>
      <c r="O191" s="56">
        <f>IFERROR((O185+O186+O187)/O189,0)</f>
        <v>1</v>
      </c>
      <c r="R191" s="121" t="s">
        <v>34</v>
      </c>
      <c r="S191" s="122"/>
      <c r="T191" s="122"/>
      <c r="U191" s="122"/>
      <c r="V191" s="122"/>
      <c r="W191" s="56">
        <f>IFERROR((W185+W186+W187)/W189,0)</f>
        <v>1</v>
      </c>
    </row>
    <row r="192" spans="2:23" ht="16.5" thickBot="1" x14ac:dyDescent="0.45">
      <c r="B192" s="115" t="s">
        <v>35</v>
      </c>
      <c r="C192" s="116"/>
      <c r="D192" s="116"/>
      <c r="E192" s="116"/>
      <c r="F192" s="116"/>
      <c r="G192" s="57">
        <f>IFERROR(IF(AND(F175&gt;=3,G191&lt;0.031),G185*36,G185),0)</f>
        <v>52</v>
      </c>
      <c r="J192" s="115" t="s">
        <v>35</v>
      </c>
      <c r="K192" s="116"/>
      <c r="L192" s="116"/>
      <c r="M192" s="116"/>
      <c r="N192" s="116"/>
      <c r="O192" s="57">
        <f>IFERROR(IF(AND(N175&gt;=3,O191&lt;0.031),O185*36,O185),0)</f>
        <v>61</v>
      </c>
      <c r="R192" s="115" t="s">
        <v>35</v>
      </c>
      <c r="S192" s="116"/>
      <c r="T192" s="116"/>
      <c r="U192" s="116"/>
      <c r="V192" s="116"/>
      <c r="W192" s="57">
        <f>IFERROR(IF(AND(V175&gt;=3,W191&lt;0.031),W185*36,W185),0)</f>
        <v>168</v>
      </c>
    </row>
    <row r="194" spans="1:23" x14ac:dyDescent="0.35">
      <c r="A194" s="24" t="s">
        <v>79</v>
      </c>
      <c r="B194" s="24" t="s">
        <v>0</v>
      </c>
      <c r="I194" s="24" t="s">
        <v>79</v>
      </c>
      <c r="J194" s="24" t="s">
        <v>0</v>
      </c>
      <c r="O194" s="25"/>
      <c r="Q194" s="24" t="s">
        <v>79</v>
      </c>
      <c r="R194" s="24" t="s">
        <v>0</v>
      </c>
      <c r="W194" s="25"/>
    </row>
    <row r="195" spans="1:23" ht="15" thickBot="1" x14ac:dyDescent="0.4">
      <c r="B195" s="26">
        <f>Recordables!A21</f>
        <v>19</v>
      </c>
      <c r="J195" s="26">
        <f>Recordables!A22</f>
        <v>20</v>
      </c>
      <c r="O195" s="25"/>
      <c r="R195" s="26">
        <f>Recordables!A23</f>
        <v>21</v>
      </c>
      <c r="W195" s="25"/>
    </row>
    <row r="196" spans="1:23" ht="15.5" thickBot="1" x14ac:dyDescent="0.4">
      <c r="B196" s="144" t="str">
        <f>Recordables!B21</f>
        <v>Industrial Hygiene - Biological</v>
      </c>
      <c r="C196" s="145"/>
      <c r="D196" s="27" t="s">
        <v>12</v>
      </c>
      <c r="E196" s="27" t="s">
        <v>13</v>
      </c>
      <c r="F196" s="28" t="s">
        <v>14</v>
      </c>
      <c r="G196" s="27" t="s">
        <v>15</v>
      </c>
      <c r="J196" s="144" t="str">
        <f>Recordables!B22</f>
        <v>Industrial Hygiene - Chemical</v>
      </c>
      <c r="K196" s="145"/>
      <c r="L196" s="27" t="s">
        <v>12</v>
      </c>
      <c r="M196" s="27" t="s">
        <v>13</v>
      </c>
      <c r="N196" s="29" t="s">
        <v>14</v>
      </c>
      <c r="O196" s="27" t="s">
        <v>15</v>
      </c>
      <c r="R196" s="144" t="str">
        <f>Recordables!B23</f>
        <v>Industrial Hygiene - Physical (Noise, Vibration, Lighting etc.)</v>
      </c>
      <c r="S196" s="145"/>
      <c r="T196" s="27" t="s">
        <v>12</v>
      </c>
      <c r="U196" s="27" t="s">
        <v>13</v>
      </c>
      <c r="V196" s="29" t="s">
        <v>14</v>
      </c>
      <c r="W196" s="27" t="s">
        <v>15</v>
      </c>
    </row>
    <row r="197" spans="1:23" ht="15" x14ac:dyDescent="0.35">
      <c r="B197" s="142" t="s">
        <v>16</v>
      </c>
      <c r="C197" s="143"/>
      <c r="D197" s="30">
        <f>IF(G197=0,0,5)</f>
        <v>0</v>
      </c>
      <c r="E197" s="30">
        <f>IF(G197=0,0,IF(G197&lt;=3,3,IF(G197&lt;=11,4,5)))</f>
        <v>0</v>
      </c>
      <c r="F197" s="31">
        <f t="shared" ref="F197:F202" si="36">MAX(0,D197+E197-1)</f>
        <v>0</v>
      </c>
      <c r="G197" s="32">
        <f>Recordables!D21</f>
        <v>0</v>
      </c>
      <c r="J197" s="142" t="s">
        <v>16</v>
      </c>
      <c r="K197" s="143"/>
      <c r="L197" s="30">
        <f>IF(O197=0,0,5)</f>
        <v>0</v>
      </c>
      <c r="M197" s="30">
        <f>IF(O197=0,0,IF(O197&lt;=3,3,IF(O197&lt;=11,4,5)))</f>
        <v>0</v>
      </c>
      <c r="N197" s="31">
        <f t="shared" ref="N197:N202" si="37">MAX(0,L197+M197-1)</f>
        <v>0</v>
      </c>
      <c r="O197" s="32">
        <f>Recordables!D22</f>
        <v>0</v>
      </c>
      <c r="R197" s="142" t="s">
        <v>16</v>
      </c>
      <c r="S197" s="143"/>
      <c r="T197" s="30">
        <f>IF(W197=0,0,5)</f>
        <v>0</v>
      </c>
      <c r="U197" s="30">
        <f>IF(W197=0,0,IF(W197&lt;=3,3,IF(W197&lt;=11,4,5)))</f>
        <v>0</v>
      </c>
      <c r="V197" s="31">
        <f t="shared" ref="V197:V202" si="38">MAX(0,T197+U197-1)</f>
        <v>0</v>
      </c>
      <c r="W197" s="32">
        <f>Recordables!D23</f>
        <v>0</v>
      </c>
    </row>
    <row r="198" spans="1:23" ht="15" x14ac:dyDescent="0.35">
      <c r="B198" s="138" t="s">
        <v>17</v>
      </c>
      <c r="C198" s="139"/>
      <c r="D198" s="33">
        <f>IF(G198=0,0,4)</f>
        <v>0</v>
      </c>
      <c r="E198" s="33">
        <f>IF(G198=0,0,IF(G198&lt;=3,3,IF(G198&lt;=11,4,5)))</f>
        <v>0</v>
      </c>
      <c r="F198" s="8">
        <f t="shared" si="36"/>
        <v>0</v>
      </c>
      <c r="G198" s="34">
        <f>Recordables!E21</f>
        <v>0</v>
      </c>
      <c r="J198" s="138" t="s">
        <v>17</v>
      </c>
      <c r="K198" s="139"/>
      <c r="L198" s="33">
        <f>IF(O198=0,0,4)</f>
        <v>0</v>
      </c>
      <c r="M198" s="33">
        <f>IF(O198=0,0,IF(O198&lt;=3,3,IF(O198&lt;=11,4,5)))</f>
        <v>0</v>
      </c>
      <c r="N198" s="8">
        <f t="shared" si="37"/>
        <v>0</v>
      </c>
      <c r="O198" s="35">
        <f>Recordables!E22</f>
        <v>0</v>
      </c>
      <c r="R198" s="138" t="s">
        <v>17</v>
      </c>
      <c r="S198" s="139"/>
      <c r="T198" s="33">
        <f>IF(W198=0,0,4)</f>
        <v>0</v>
      </c>
      <c r="U198" s="33">
        <f>IF(W198=0,0,IF(W198&lt;=3,3,IF(W198&lt;=11,4,5)))</f>
        <v>0</v>
      </c>
      <c r="V198" s="8">
        <f t="shared" si="38"/>
        <v>0</v>
      </c>
      <c r="W198" s="35">
        <f>Recordables!E23</f>
        <v>0</v>
      </c>
    </row>
    <row r="199" spans="1:23" ht="15" x14ac:dyDescent="0.35">
      <c r="B199" s="138" t="s">
        <v>18</v>
      </c>
      <c r="C199" s="139"/>
      <c r="D199" s="33">
        <f>IF(G199=0,0,IF(G199&lt;=2,2,3))</f>
        <v>0</v>
      </c>
      <c r="E199" s="33">
        <f>IF(G199=0,0,IF(G199&lt;=3,3,IF(G199&lt;=11,4,5)))</f>
        <v>0</v>
      </c>
      <c r="F199" s="8">
        <f t="shared" si="36"/>
        <v>0</v>
      </c>
      <c r="G199" s="34">
        <f>Recordables!F21</f>
        <v>0</v>
      </c>
      <c r="J199" s="138" t="s">
        <v>18</v>
      </c>
      <c r="K199" s="139"/>
      <c r="L199" s="33">
        <f>IF(O199=0,0,IF(O199&lt;=2,2,3))</f>
        <v>0</v>
      </c>
      <c r="M199" s="33">
        <f>IF(O199=0,0,IF(O199&lt;=3,3,IF(O199&lt;=11,4,5)))</f>
        <v>0</v>
      </c>
      <c r="N199" s="8">
        <f t="shared" si="37"/>
        <v>0</v>
      </c>
      <c r="O199" s="34">
        <f>Recordables!F22</f>
        <v>0</v>
      </c>
      <c r="R199" s="138" t="s">
        <v>18</v>
      </c>
      <c r="S199" s="139"/>
      <c r="T199" s="33">
        <f>IF(W199=0,0,IF(W199&lt;=2,2,3))</f>
        <v>0</v>
      </c>
      <c r="U199" s="33">
        <f>IF(W199=0,0,IF(W199&lt;=3,3,IF(W199&lt;=11,4,5)))</f>
        <v>0</v>
      </c>
      <c r="V199" s="8">
        <f t="shared" si="38"/>
        <v>0</v>
      </c>
      <c r="W199" s="34">
        <f>Recordables!F23</f>
        <v>0</v>
      </c>
    </row>
    <row r="200" spans="1:23" ht="15" x14ac:dyDescent="0.35">
      <c r="B200" s="138" t="s">
        <v>19</v>
      </c>
      <c r="C200" s="139"/>
      <c r="D200" s="33">
        <f>IF(G200=0,0,IF(G200&lt;=3,1,2))</f>
        <v>0</v>
      </c>
      <c r="E200" s="33">
        <f>IF(G200=0,0,IF(G200&lt;=3,3,IF(G200&lt;=11,4,5)))</f>
        <v>0</v>
      </c>
      <c r="F200" s="8">
        <f t="shared" si="36"/>
        <v>0</v>
      </c>
      <c r="G200" s="34">
        <f>'FA, NMs, PSEs'!C21</f>
        <v>0</v>
      </c>
      <c r="J200" s="138" t="s">
        <v>19</v>
      </c>
      <c r="K200" s="139"/>
      <c r="L200" s="33">
        <f>IF(O200=0,0,IF(O200&lt;=3,1,2))</f>
        <v>0</v>
      </c>
      <c r="M200" s="33">
        <f>IF(O200=0,0,IF(O200&lt;=3,3,IF(O200&lt;=11,4,5)))</f>
        <v>0</v>
      </c>
      <c r="N200" s="8">
        <f t="shared" si="37"/>
        <v>0</v>
      </c>
      <c r="O200" s="34">
        <f>'FA, NMs, PSEs'!C22</f>
        <v>0</v>
      </c>
      <c r="R200" s="138" t="s">
        <v>19</v>
      </c>
      <c r="S200" s="139"/>
      <c r="T200" s="33">
        <f>IF(W200=0,0,IF(W200&lt;=3,1,2))</f>
        <v>0</v>
      </c>
      <c r="U200" s="33">
        <f>IF(W200=0,0,IF(W200&lt;=3,3,IF(W200&lt;=11,4,5)))</f>
        <v>0</v>
      </c>
      <c r="V200" s="8">
        <f t="shared" si="38"/>
        <v>0</v>
      </c>
      <c r="W200" s="34">
        <f>'FA, NMs, PSEs'!C23</f>
        <v>0</v>
      </c>
    </row>
    <row r="201" spans="1:23" ht="15" x14ac:dyDescent="0.35">
      <c r="B201" s="138" t="s">
        <v>20</v>
      </c>
      <c r="C201" s="139"/>
      <c r="D201" s="33">
        <f>IF(G201=0,0,4)</f>
        <v>0</v>
      </c>
      <c r="E201" s="33">
        <f>IF(G201=0,0,IF(G201&lt;=3,3,IF(G201&lt;=11,4,5)))</f>
        <v>0</v>
      </c>
      <c r="F201" s="8">
        <f t="shared" si="36"/>
        <v>0</v>
      </c>
      <c r="G201" s="34">
        <f>'FA, NMs, PSEs'!D21</f>
        <v>0</v>
      </c>
      <c r="J201" s="138" t="s">
        <v>20</v>
      </c>
      <c r="K201" s="139"/>
      <c r="L201" s="33">
        <f>IF(O201=0,0,4)</f>
        <v>0</v>
      </c>
      <c r="M201" s="33">
        <f>IF(O201=0,0,IF(O201&lt;=3,3,IF(O201&lt;=11,4,5)))</f>
        <v>0</v>
      </c>
      <c r="N201" s="8">
        <f t="shared" si="37"/>
        <v>0</v>
      </c>
      <c r="O201" s="34">
        <f>'FA, NMs, PSEs'!D22</f>
        <v>0</v>
      </c>
      <c r="R201" s="138" t="s">
        <v>20</v>
      </c>
      <c r="S201" s="139"/>
      <c r="T201" s="33">
        <f>IF(W201=0,0,4)</f>
        <v>0</v>
      </c>
      <c r="U201" s="33">
        <f>IF(W201=0,0,IF(W201&lt;=3,3,IF(W201&lt;=11,4,5)))</f>
        <v>0</v>
      </c>
      <c r="V201" s="8">
        <f t="shared" si="38"/>
        <v>0</v>
      </c>
      <c r="W201" s="34">
        <f>'FA, NMs, PSEs'!D23</f>
        <v>0</v>
      </c>
    </row>
    <row r="202" spans="1:23" ht="15" x14ac:dyDescent="0.35">
      <c r="B202" s="138" t="s">
        <v>21</v>
      </c>
      <c r="C202" s="139"/>
      <c r="D202" s="33">
        <f>IF(G202=0,0,IF(G202&lt;=3,1,2))</f>
        <v>0</v>
      </c>
      <c r="E202" s="33">
        <f>IF(G202=0,0,IF(G202&lt;=3,2,IF(G202&lt;=8,3,IF(G202&lt;=11,4,5))))</f>
        <v>0</v>
      </c>
      <c r="F202" s="8">
        <f t="shared" si="36"/>
        <v>0</v>
      </c>
      <c r="G202" s="34">
        <f>'FA, NMs, PSEs'!E21</f>
        <v>0</v>
      </c>
      <c r="J202" s="138" t="s">
        <v>21</v>
      </c>
      <c r="K202" s="139"/>
      <c r="L202" s="33">
        <f>IF(O202=0,0,IF(O202&lt;=3,1,2))</f>
        <v>0</v>
      </c>
      <c r="M202" s="33">
        <f>IF(O202=0,0,IF(O202&lt;=3,2,IF(O202&lt;=8,3,IF(O202&lt;=11,4,5))))</f>
        <v>0</v>
      </c>
      <c r="N202" s="8">
        <f t="shared" si="37"/>
        <v>0</v>
      </c>
      <c r="O202" s="34">
        <f>'FA, NMs, PSEs'!E22</f>
        <v>0</v>
      </c>
      <c r="R202" s="138" t="s">
        <v>21</v>
      </c>
      <c r="S202" s="139"/>
      <c r="T202" s="33">
        <f>IF(W202=0,0,IF(W202&lt;=3,1,2))</f>
        <v>0</v>
      </c>
      <c r="U202" s="33">
        <f>IF(W202=0,0,IF(W202&lt;=3,2,IF(W202&lt;=8,3,IF(W202&lt;=11,4,5))))</f>
        <v>0</v>
      </c>
      <c r="V202" s="8">
        <f t="shared" si="38"/>
        <v>0</v>
      </c>
      <c r="W202" s="34">
        <f>'FA, NMs, PSEs'!E23</f>
        <v>0</v>
      </c>
    </row>
    <row r="203" spans="1:23" ht="15" x14ac:dyDescent="0.35">
      <c r="B203" s="138" t="s">
        <v>22</v>
      </c>
      <c r="C203" s="139"/>
      <c r="D203" s="33">
        <f>IF(G203=0,0,
 IF(G203&lt;=2,1,
 IF(G203&lt;=9,2,
 IF(G203&lt;=19,3,
 IF(G203&gt;=20,4)))))</f>
        <v>4</v>
      </c>
      <c r="E203" s="33">
        <f>IF(G203=0,0,IF(G203&lt;=6,1,IF(G203&lt;=9,2,IF(G203&lt;=19,3,4))))</f>
        <v>4</v>
      </c>
      <c r="F203" s="8">
        <f>MAX(0,D203+E203-1)</f>
        <v>7</v>
      </c>
      <c r="G203" s="36">
        <f>'CR, ATS Contribution'!F21</f>
        <v>65</v>
      </c>
      <c r="J203" s="138" t="s">
        <v>22</v>
      </c>
      <c r="K203" s="139"/>
      <c r="L203" s="33">
        <f>IF(O203=0,0,
 IF(O203&lt;=2,1,
 IF(O203&lt;=9,2,
 IF(O203&lt;=19,3,
 IF(O203&gt;=20,4)))))</f>
        <v>4</v>
      </c>
      <c r="M203" s="33">
        <f>IF(O203=0,0,IF(O203&lt;=6,1,IF(O203&lt;=9,2,IF(O203&lt;=19,3,4))))</f>
        <v>4</v>
      </c>
      <c r="N203" s="8">
        <f>MAX(0,L203+M203-1)</f>
        <v>7</v>
      </c>
      <c r="O203" s="36">
        <f>'CR, ATS Contribution'!F22</f>
        <v>49</v>
      </c>
      <c r="R203" s="138" t="s">
        <v>22</v>
      </c>
      <c r="S203" s="139"/>
      <c r="T203" s="33">
        <f>IF(W203=0,0,
 IF(W203&lt;=2,1,
 IF(W203&lt;=9,2,
 IF(W203&lt;=19,3,
 IF(W203&gt;=20,4)))))</f>
        <v>4</v>
      </c>
      <c r="U203" s="33">
        <f>IF(W203=0,0,IF(W203&lt;=6,1,IF(W203&lt;=9,2,IF(W203&lt;=19,3,4))))</f>
        <v>4</v>
      </c>
      <c r="V203" s="8">
        <f>MAX(0,T203+U203-1)</f>
        <v>7</v>
      </c>
      <c r="W203" s="36">
        <f>'CR, ATS Contribution'!F23</f>
        <v>49</v>
      </c>
    </row>
    <row r="204" spans="1:23" ht="15.5" thickBot="1" x14ac:dyDescent="0.4">
      <c r="B204" s="140" t="s">
        <v>23</v>
      </c>
      <c r="C204" s="141"/>
      <c r="D204" s="37">
        <f>IF(G204=0,0,
 IF(G204&lt;=2,1,
 IF(G204&lt;=9,2,
 IF(G204&lt;=19,3,
 IF(G204&gt;=20,4)))))</f>
        <v>0</v>
      </c>
      <c r="E204" s="37">
        <f>IF(G204=0,0,IF(G204&lt;=6,1,IF(G204&lt;=9,2,IF(G204&lt;=19,3,4))))</f>
        <v>0</v>
      </c>
      <c r="F204" s="38">
        <f t="shared" ref="F204" si="39">MAX(0,D204+E204-1)</f>
        <v>0</v>
      </c>
      <c r="G204" s="39">
        <f>'CR, ATS Contribution'!E21</f>
        <v>0</v>
      </c>
      <c r="J204" s="140" t="s">
        <v>23</v>
      </c>
      <c r="K204" s="141"/>
      <c r="L204" s="37">
        <f>IF(O204=0,0,
 IF(O204&lt;=2,1,
 IF(O204&lt;=9,2,
 IF(O204&lt;=19,3,
 IF(O204&gt;=20,4)))))</f>
        <v>0</v>
      </c>
      <c r="M204" s="37">
        <f>IF(O204=0,0,IF(O204&lt;=6,1,IF(O204&lt;=9,2,IF(O204&lt;=19,3,4))))</f>
        <v>0</v>
      </c>
      <c r="N204" s="38">
        <f t="shared" ref="N204" si="40">MAX(0,L204+M204-1)</f>
        <v>0</v>
      </c>
      <c r="O204" s="39">
        <f>'CR, ATS Contribution'!E22</f>
        <v>0</v>
      </c>
      <c r="R204" s="140" t="s">
        <v>23</v>
      </c>
      <c r="S204" s="141"/>
      <c r="T204" s="37">
        <f>IF(W204=0,0,
 IF(W204&lt;=2,1,
 IF(W204&lt;=9,2,
 IF(W204&lt;=19,3,
 IF(W204&gt;=20,4)))))</f>
        <v>0</v>
      </c>
      <c r="U204" s="37">
        <f>IF(W204=0,0,IF(W204&lt;=6,1,IF(W204&lt;=9,2,IF(W204&lt;=19,3,4))))</f>
        <v>0</v>
      </c>
      <c r="V204" s="38">
        <f t="shared" ref="V204" si="41">MAX(0,T204+U204-1)</f>
        <v>0</v>
      </c>
      <c r="W204" s="39">
        <f>'CR, ATS Contribution'!E23</f>
        <v>0</v>
      </c>
    </row>
    <row r="205" spans="1:23" ht="15.5" thickBot="1" x14ac:dyDescent="0.4">
      <c r="B205" s="134"/>
      <c r="C205" s="134"/>
      <c r="D205" s="40" t="s">
        <v>12</v>
      </c>
      <c r="E205" s="40" t="s">
        <v>13</v>
      </c>
      <c r="F205" s="40" t="s">
        <v>14</v>
      </c>
      <c r="G205" s="41"/>
      <c r="J205" s="134"/>
      <c r="K205" s="134"/>
      <c r="L205" s="40" t="s">
        <v>12</v>
      </c>
      <c r="M205" s="40" t="s">
        <v>13</v>
      </c>
      <c r="N205" s="40" t="s">
        <v>14</v>
      </c>
      <c r="O205" s="41"/>
      <c r="R205" s="134"/>
      <c r="S205" s="134"/>
      <c r="T205" s="40" t="s">
        <v>12</v>
      </c>
      <c r="U205" s="40" t="s">
        <v>13</v>
      </c>
      <c r="V205" s="40" t="s">
        <v>14</v>
      </c>
      <c r="W205" s="41"/>
    </row>
    <row r="206" spans="1:23" ht="15" x14ac:dyDescent="0.35">
      <c r="B206" s="134"/>
      <c r="C206" s="134"/>
      <c r="D206" s="42" cm="1">
        <f t="array" ref="D206">AVERAGE(LARGE(D197:D204,{1,2,3}))</f>
        <v>1.3333333333333333</v>
      </c>
      <c r="E206" s="23" cm="1">
        <f t="array" ref="E206">AVERAGE(LARGE(E197:E204,{1,2,3}))</f>
        <v>1.3333333333333333</v>
      </c>
      <c r="F206" s="43">
        <f>MAX(0, D206+E206-1)</f>
        <v>1.6666666666666665</v>
      </c>
      <c r="G206" s="41"/>
      <c r="J206" s="134"/>
      <c r="K206" s="134"/>
      <c r="L206" s="42" cm="1">
        <f t="array" ref="L206">AVERAGE(LARGE(L197:L204,{1,2,3}))</f>
        <v>1.3333333333333333</v>
      </c>
      <c r="M206" s="23" cm="1">
        <f t="array" ref="M206">AVERAGE(LARGE(M197:M204,{1,2,3}))</f>
        <v>1.3333333333333333</v>
      </c>
      <c r="N206" s="43">
        <f>MAX(0, L206+M206-1)</f>
        <v>1.6666666666666665</v>
      </c>
      <c r="O206" s="41"/>
      <c r="R206" s="134"/>
      <c r="S206" s="134"/>
      <c r="T206" s="42" cm="1">
        <f t="array" ref="T206">AVERAGE(LARGE(T197:T204,{1,2,3}))</f>
        <v>1.3333333333333333</v>
      </c>
      <c r="U206" s="23" cm="1">
        <f t="array" ref="U206">AVERAGE(LARGE(U197:U204,{1,2,3}))</f>
        <v>1.3333333333333333</v>
      </c>
      <c r="V206" s="43">
        <f>MAX(0, T206+U206-1)</f>
        <v>1.6666666666666665</v>
      </c>
      <c r="W206" s="41"/>
    </row>
    <row r="207" spans="1:23" ht="15.5" thickBot="1" x14ac:dyDescent="0.4">
      <c r="B207" s="85"/>
      <c r="C207" s="85"/>
      <c r="D207" s="44">
        <f>IF($F$206&lt;3.5, MAX($D$197:$D$199), "")</f>
        <v>0</v>
      </c>
      <c r="E207" s="45">
        <f>IF($F$206&lt;3.5, MAX($E$197:$E$199), "")</f>
        <v>0</v>
      </c>
      <c r="F207" s="46">
        <f>MAX(0, D207+E207-1)</f>
        <v>0</v>
      </c>
      <c r="G207" s="41"/>
      <c r="J207" s="85"/>
      <c r="K207" s="85"/>
      <c r="L207" s="44">
        <f>IF($N$206&lt;3.5, MAX($L$197:$L$199), "")</f>
        <v>0</v>
      </c>
      <c r="M207" s="45">
        <f>IF($N$206&lt;3.5, MAX($M$197:$M$199), "")</f>
        <v>0</v>
      </c>
      <c r="N207" s="46">
        <f>MAX(0, L207+M207-1)</f>
        <v>0</v>
      </c>
      <c r="O207" s="41"/>
      <c r="R207" s="85"/>
      <c r="S207" s="85"/>
      <c r="T207" s="44">
        <f>IF($V$206&lt;3.5, MAX($T$197:$T$199), "")</f>
        <v>0</v>
      </c>
      <c r="U207" s="45">
        <f>IF($V$206&lt;3.5, MAX($U$197:$U$199), "")</f>
        <v>0</v>
      </c>
      <c r="V207" s="46">
        <f>MAX(0, T207+U207-1)</f>
        <v>0</v>
      </c>
      <c r="W207" s="41"/>
    </row>
    <row r="208" spans="1:23" ht="15.5" thickBot="1" x14ac:dyDescent="0.4">
      <c r="B208" s="134"/>
      <c r="C208" s="134"/>
      <c r="D208" s="47"/>
      <c r="E208" s="41"/>
      <c r="F208" s="48"/>
      <c r="G208" s="41"/>
      <c r="J208" s="134"/>
      <c r="K208" s="134"/>
      <c r="L208" s="47"/>
      <c r="M208" s="41"/>
      <c r="N208" s="48"/>
      <c r="O208" s="41"/>
      <c r="R208" s="134"/>
      <c r="S208" s="134"/>
      <c r="T208" s="47"/>
      <c r="U208" s="41"/>
      <c r="V208" s="48"/>
      <c r="W208" s="41"/>
    </row>
    <row r="209" spans="2:23" ht="16.5" thickBot="1" x14ac:dyDescent="0.45">
      <c r="B209" s="135" t="s">
        <v>24</v>
      </c>
      <c r="C209" s="136"/>
      <c r="D209" s="136"/>
      <c r="E209" s="136"/>
      <c r="F209" s="136"/>
      <c r="G209" s="137"/>
      <c r="J209" s="135" t="s">
        <v>24</v>
      </c>
      <c r="K209" s="136"/>
      <c r="L209" s="136"/>
      <c r="M209" s="136"/>
      <c r="N209" s="136"/>
      <c r="O209" s="137"/>
      <c r="R209" s="135" t="s">
        <v>24</v>
      </c>
      <c r="S209" s="136"/>
      <c r="T209" s="136"/>
      <c r="U209" s="136"/>
      <c r="V209" s="136"/>
      <c r="W209" s="137"/>
    </row>
    <row r="210" spans="2:23" ht="16" x14ac:dyDescent="0.4">
      <c r="B210" s="130" t="s">
        <v>25</v>
      </c>
      <c r="C210" s="131"/>
      <c r="D210" s="131"/>
      <c r="E210" s="131"/>
      <c r="F210" s="131"/>
      <c r="G210" s="49">
        <f>ATS!C21</f>
        <v>0</v>
      </c>
      <c r="J210" s="130" t="s">
        <v>25</v>
      </c>
      <c r="K210" s="131"/>
      <c r="L210" s="131"/>
      <c r="M210" s="131"/>
      <c r="N210" s="131"/>
      <c r="O210" s="49">
        <f>ATS!C22</f>
        <v>0</v>
      </c>
      <c r="R210" s="130" t="s">
        <v>25</v>
      </c>
      <c r="S210" s="131"/>
      <c r="T210" s="131"/>
      <c r="U210" s="131"/>
      <c r="V210" s="131"/>
      <c r="W210" s="49">
        <f>ATS!C23</f>
        <v>0</v>
      </c>
    </row>
    <row r="211" spans="2:23" ht="16" x14ac:dyDescent="0.4">
      <c r="B211" s="132" t="s">
        <v>26</v>
      </c>
      <c r="C211" s="133"/>
      <c r="D211" s="133"/>
      <c r="E211" s="133"/>
      <c r="F211" s="133"/>
      <c r="G211" s="50">
        <f>ATS!D21</f>
        <v>95</v>
      </c>
      <c r="J211" s="132" t="s">
        <v>26</v>
      </c>
      <c r="K211" s="133"/>
      <c r="L211" s="133"/>
      <c r="M211" s="133"/>
      <c r="N211" s="133"/>
      <c r="O211" s="50">
        <f>ATS!D22</f>
        <v>95</v>
      </c>
      <c r="R211" s="132" t="s">
        <v>26</v>
      </c>
      <c r="S211" s="133"/>
      <c r="T211" s="133"/>
      <c r="U211" s="133"/>
      <c r="V211" s="133"/>
      <c r="W211" s="50">
        <f>ATS!D23</f>
        <v>95</v>
      </c>
    </row>
    <row r="212" spans="2:23" ht="16" x14ac:dyDescent="0.35">
      <c r="B212" s="121" t="s">
        <v>23</v>
      </c>
      <c r="C212" s="122"/>
      <c r="D212" s="122"/>
      <c r="E212" s="122"/>
      <c r="F212" s="122"/>
      <c r="G212" s="51">
        <f>IFERROR(IF(AND(F206&gt;4, G210/G211&lt;0.021),(G210/G211)*600,(G210/G211)*50),0)</f>
        <v>0</v>
      </c>
      <c r="J212" s="121" t="s">
        <v>23</v>
      </c>
      <c r="K212" s="122"/>
      <c r="L212" s="122"/>
      <c r="M212" s="122"/>
      <c r="N212" s="122"/>
      <c r="O212" s="51">
        <f>IFERROR(IF(AND(N206&gt;4, O210/O211&lt;0.021),(O210/O211)*600,(O210/O211)*50),0)</f>
        <v>0</v>
      </c>
      <c r="R212" s="121" t="s">
        <v>23</v>
      </c>
      <c r="S212" s="122"/>
      <c r="T212" s="122"/>
      <c r="U212" s="122"/>
      <c r="V212" s="122"/>
      <c r="W212" s="51">
        <f>IFERROR(IF(AND(V206&gt;4, W210/W211&lt;0.021),(W210/W211)*600,(W210/W211)*50),0)</f>
        <v>0</v>
      </c>
    </row>
    <row r="213" spans="2:23" ht="16.5" thickBot="1" x14ac:dyDescent="0.45">
      <c r="B213" s="115" t="s">
        <v>27</v>
      </c>
      <c r="C213" s="116"/>
      <c r="D213" s="116"/>
      <c r="E213" s="116"/>
      <c r="F213" s="116"/>
      <c r="G213" s="52">
        <f>IFERROR(G210/G211,0)</f>
        <v>0</v>
      </c>
      <c r="J213" s="115" t="s">
        <v>27</v>
      </c>
      <c r="K213" s="116"/>
      <c r="L213" s="116"/>
      <c r="M213" s="116"/>
      <c r="N213" s="116"/>
      <c r="O213" s="52">
        <f>IFERROR(O210/O211,0)</f>
        <v>0</v>
      </c>
      <c r="R213" s="115" t="s">
        <v>27</v>
      </c>
      <c r="S213" s="116"/>
      <c r="T213" s="116"/>
      <c r="U213" s="116"/>
      <c r="V213" s="116"/>
      <c r="W213" s="52">
        <f>IFERROR(W210/W211,0)</f>
        <v>0</v>
      </c>
    </row>
    <row r="214" spans="2:23" ht="15.5" thickBot="1" x14ac:dyDescent="0.45">
      <c r="B214" s="53"/>
      <c r="C214" s="53"/>
      <c r="D214" s="53"/>
      <c r="E214" s="53"/>
      <c r="F214" s="53"/>
      <c r="G214" s="41"/>
      <c r="J214" s="53"/>
      <c r="K214" s="53"/>
      <c r="L214" s="53"/>
      <c r="M214" s="53"/>
      <c r="N214" s="53"/>
      <c r="O214" s="41"/>
      <c r="R214" s="53"/>
      <c r="S214" s="53"/>
      <c r="T214" s="53"/>
      <c r="U214" s="53"/>
      <c r="V214" s="53"/>
      <c r="W214" s="41"/>
    </row>
    <row r="215" spans="2:23" ht="16.5" thickBot="1" x14ac:dyDescent="0.45">
      <c r="B215" s="125" t="s">
        <v>28</v>
      </c>
      <c r="C215" s="126"/>
      <c r="D215" s="126"/>
      <c r="E215" s="126"/>
      <c r="F215" s="126"/>
      <c r="G215" s="127"/>
      <c r="J215" s="125" t="s">
        <v>28</v>
      </c>
      <c r="K215" s="126"/>
      <c r="L215" s="126"/>
      <c r="M215" s="126"/>
      <c r="N215" s="126"/>
      <c r="O215" s="127"/>
      <c r="R215" s="125" t="s">
        <v>28</v>
      </c>
      <c r="S215" s="126"/>
      <c r="T215" s="126"/>
      <c r="U215" s="126"/>
      <c r="V215" s="126"/>
      <c r="W215" s="127"/>
    </row>
    <row r="216" spans="2:23" ht="16" x14ac:dyDescent="0.4">
      <c r="B216" s="128" t="s">
        <v>29</v>
      </c>
      <c r="C216" s="129"/>
      <c r="D216" s="129"/>
      <c r="E216" s="129"/>
      <c r="F216" s="129"/>
      <c r="G216" s="54">
        <f>'Concern Reports'!D21</f>
        <v>6</v>
      </c>
      <c r="J216" s="128" t="s">
        <v>29</v>
      </c>
      <c r="K216" s="129"/>
      <c r="L216" s="129"/>
      <c r="M216" s="129"/>
      <c r="N216" s="129"/>
      <c r="O216" s="54">
        <f>'Concern Reports'!D22</f>
        <v>40</v>
      </c>
      <c r="R216" s="128" t="s">
        <v>29</v>
      </c>
      <c r="S216" s="129"/>
      <c r="T216" s="129"/>
      <c r="U216" s="129"/>
      <c r="V216" s="129"/>
      <c r="W216" s="54">
        <f>'Concern Reports'!D23</f>
        <v>39</v>
      </c>
    </row>
    <row r="217" spans="2:23" ht="16" x14ac:dyDescent="0.4">
      <c r="B217" s="123" t="s">
        <v>30</v>
      </c>
      <c r="C217" s="124"/>
      <c r="D217" s="124"/>
      <c r="E217" s="124"/>
      <c r="F217" s="124"/>
      <c r="G217" s="50">
        <f>'Concern Reports'!E21</f>
        <v>0</v>
      </c>
      <c r="J217" s="123" t="s">
        <v>30</v>
      </c>
      <c r="K217" s="124"/>
      <c r="L217" s="124"/>
      <c r="M217" s="124"/>
      <c r="N217" s="124"/>
      <c r="O217" s="50">
        <f>'Concern Reports'!E22</f>
        <v>10</v>
      </c>
      <c r="R217" s="123" t="s">
        <v>30</v>
      </c>
      <c r="S217" s="124"/>
      <c r="T217" s="124"/>
      <c r="U217" s="124"/>
      <c r="V217" s="124"/>
      <c r="W217" s="50">
        <f>'Concern Reports'!E23</f>
        <v>10</v>
      </c>
    </row>
    <row r="218" spans="2:23" ht="16" x14ac:dyDescent="0.4">
      <c r="B218" s="123" t="s">
        <v>31</v>
      </c>
      <c r="C218" s="124"/>
      <c r="D218" s="124"/>
      <c r="E218" s="124"/>
      <c r="F218" s="124"/>
      <c r="G218" s="55">
        <f>'Concern Reports'!F21</f>
        <v>0</v>
      </c>
      <c r="J218" s="123" t="s">
        <v>31</v>
      </c>
      <c r="K218" s="124"/>
      <c r="L218" s="124"/>
      <c r="M218" s="124"/>
      <c r="N218" s="124"/>
      <c r="O218" s="55">
        <f>'Concern Reports'!F22</f>
        <v>0</v>
      </c>
      <c r="R218" s="123" t="s">
        <v>31</v>
      </c>
      <c r="S218" s="124"/>
      <c r="T218" s="124"/>
      <c r="U218" s="124"/>
      <c r="V218" s="124"/>
      <c r="W218" s="55">
        <f>'Concern Reports'!F23</f>
        <v>0</v>
      </c>
    </row>
    <row r="219" spans="2:23" ht="16" x14ac:dyDescent="0.4">
      <c r="B219" s="123" t="s">
        <v>32</v>
      </c>
      <c r="C219" s="124"/>
      <c r="D219" s="124"/>
      <c r="E219" s="124"/>
      <c r="F219" s="124"/>
      <c r="G219" s="55">
        <f>'Concern Reports'!G21</f>
        <v>0</v>
      </c>
      <c r="J219" s="123" t="s">
        <v>32</v>
      </c>
      <c r="K219" s="124"/>
      <c r="L219" s="124"/>
      <c r="M219" s="124"/>
      <c r="N219" s="124"/>
      <c r="O219" s="55">
        <f>'Concern Reports'!G22</f>
        <v>0</v>
      </c>
      <c r="R219" s="123" t="s">
        <v>32</v>
      </c>
      <c r="S219" s="124"/>
      <c r="T219" s="124"/>
      <c r="U219" s="124"/>
      <c r="V219" s="124"/>
      <c r="W219" s="55">
        <f>'Concern Reports'!G23</f>
        <v>0</v>
      </c>
    </row>
    <row r="220" spans="2:23" ht="16.5" thickBot="1" x14ac:dyDescent="0.45">
      <c r="B220" s="117" t="s">
        <v>33</v>
      </c>
      <c r="C220" s="118"/>
      <c r="D220" s="118"/>
      <c r="E220" s="118"/>
      <c r="F220" s="118"/>
      <c r="G220" s="50">
        <f>'Concern Reports'!C21</f>
        <v>6</v>
      </c>
      <c r="J220" s="117" t="s">
        <v>33</v>
      </c>
      <c r="K220" s="118"/>
      <c r="L220" s="118"/>
      <c r="M220" s="118"/>
      <c r="N220" s="118"/>
      <c r="O220" s="50">
        <f>'Concern Reports'!C22</f>
        <v>50</v>
      </c>
      <c r="R220" s="117" t="s">
        <v>33</v>
      </c>
      <c r="S220" s="118"/>
      <c r="T220" s="118"/>
      <c r="U220" s="118"/>
      <c r="V220" s="118"/>
      <c r="W220" s="50">
        <f>'Concern Reports'!C23</f>
        <v>49</v>
      </c>
    </row>
    <row r="221" spans="2:23" ht="16" x14ac:dyDescent="0.4">
      <c r="B221" s="119" t="s">
        <v>22</v>
      </c>
      <c r="C221" s="120"/>
      <c r="D221" s="120"/>
      <c r="E221" s="120"/>
      <c r="F221" s="120"/>
      <c r="G221" s="51">
        <f>IFERROR((((G223 - G216*0.5 - G217*0.1) + G218*3 + G219*15) / G220) * 130,0)</f>
        <v>65</v>
      </c>
      <c r="J221" s="119" t="s">
        <v>22</v>
      </c>
      <c r="K221" s="120"/>
      <c r="L221" s="120"/>
      <c r="M221" s="120"/>
      <c r="N221" s="120"/>
      <c r="O221" s="51">
        <f>IFERROR((((O223 - O216*0.5 - O217*0.1) + O218*3 + O219*15) / O220) * 130,0)</f>
        <v>49.4</v>
      </c>
      <c r="R221" s="119" t="s">
        <v>22</v>
      </c>
      <c r="S221" s="120"/>
      <c r="T221" s="120"/>
      <c r="U221" s="120"/>
      <c r="V221" s="120"/>
      <c r="W221" s="51">
        <f>IFERROR((((W223 - W216*0.5 - W217*0.1) + W218*3 + W219*15) / W220) * 130,0)</f>
        <v>49.08163265306122</v>
      </c>
    </row>
    <row r="222" spans="2:23" ht="16" x14ac:dyDescent="0.35">
      <c r="B222" s="121" t="s">
        <v>34</v>
      </c>
      <c r="C222" s="122"/>
      <c r="D222" s="122"/>
      <c r="E222" s="122"/>
      <c r="F222" s="122"/>
      <c r="G222" s="56">
        <f>IFERROR((G216+G217+G218)/G220,0)</f>
        <v>1</v>
      </c>
      <c r="J222" s="121" t="s">
        <v>34</v>
      </c>
      <c r="K222" s="122"/>
      <c r="L222" s="122"/>
      <c r="M222" s="122"/>
      <c r="N222" s="122"/>
      <c r="O222" s="56">
        <f>IFERROR((O216+O217+O218)/O220,0)</f>
        <v>1</v>
      </c>
      <c r="R222" s="121" t="s">
        <v>34</v>
      </c>
      <c r="S222" s="122"/>
      <c r="T222" s="122"/>
      <c r="U222" s="122"/>
      <c r="V222" s="122"/>
      <c r="W222" s="56">
        <f>IFERROR((W216+W217+W218)/W220,0)</f>
        <v>1</v>
      </c>
    </row>
    <row r="223" spans="2:23" ht="16.5" thickBot="1" x14ac:dyDescent="0.45">
      <c r="B223" s="115" t="s">
        <v>35</v>
      </c>
      <c r="C223" s="116"/>
      <c r="D223" s="116"/>
      <c r="E223" s="116"/>
      <c r="F223" s="116"/>
      <c r="G223" s="57">
        <f>IFERROR(IF(AND(F206&gt;=3,G222&lt;0.031),G216*36,G216),0)</f>
        <v>6</v>
      </c>
      <c r="J223" s="115" t="s">
        <v>35</v>
      </c>
      <c r="K223" s="116"/>
      <c r="L223" s="116"/>
      <c r="M223" s="116"/>
      <c r="N223" s="116"/>
      <c r="O223" s="57">
        <f>IFERROR(IF(AND(N206&gt;=3,O222&lt;0.031),O216*36,O216),0)</f>
        <v>40</v>
      </c>
      <c r="R223" s="115" t="s">
        <v>35</v>
      </c>
      <c r="S223" s="116"/>
      <c r="T223" s="116"/>
      <c r="U223" s="116"/>
      <c r="V223" s="116"/>
      <c r="W223" s="57">
        <f>IFERROR(IF(AND(V206&gt;=3,W222&lt;0.031),W216*36,W216),0)</f>
        <v>39</v>
      </c>
    </row>
    <row r="225" spans="1:23" x14ac:dyDescent="0.35">
      <c r="A225" s="24" t="s">
        <v>79</v>
      </c>
      <c r="B225" s="24" t="s">
        <v>0</v>
      </c>
      <c r="I225" s="24" t="s">
        <v>79</v>
      </c>
      <c r="J225" s="24" t="s">
        <v>0</v>
      </c>
      <c r="O225" s="25"/>
      <c r="Q225" s="24" t="s">
        <v>79</v>
      </c>
      <c r="R225" s="24" t="s">
        <v>0</v>
      </c>
      <c r="W225" s="25"/>
    </row>
    <row r="226" spans="1:23" ht="15" thickBot="1" x14ac:dyDescent="0.4">
      <c r="B226" s="26">
        <f>Recordables!A24</f>
        <v>22</v>
      </c>
      <c r="J226" s="26">
        <f>Recordables!A25</f>
        <v>23</v>
      </c>
      <c r="O226" s="25"/>
      <c r="R226" s="26">
        <f>Recordables!A26</f>
        <v>24</v>
      </c>
      <c r="W226" s="25"/>
    </row>
    <row r="227" spans="1:23" ht="15.5" thickBot="1" x14ac:dyDescent="0.4">
      <c r="B227" s="144" t="str">
        <f>Recordables!B24</f>
        <v>Line of Fire - LSR</v>
      </c>
      <c r="C227" s="145"/>
      <c r="D227" s="27" t="s">
        <v>12</v>
      </c>
      <c r="E227" s="27" t="s">
        <v>13</v>
      </c>
      <c r="F227" s="28" t="s">
        <v>14</v>
      </c>
      <c r="G227" s="27" t="s">
        <v>15</v>
      </c>
      <c r="J227" s="144" t="str">
        <f>Recordables!B25</f>
        <v>Live Electrical - LSR</v>
      </c>
      <c r="K227" s="145"/>
      <c r="L227" s="27" t="s">
        <v>12</v>
      </c>
      <c r="M227" s="27" t="s">
        <v>13</v>
      </c>
      <c r="N227" s="29" t="s">
        <v>14</v>
      </c>
      <c r="O227" s="27" t="s">
        <v>15</v>
      </c>
      <c r="R227" s="144" t="str">
        <f>Recordables!B26</f>
        <v>Machine / Equipment</v>
      </c>
      <c r="S227" s="145"/>
      <c r="T227" s="27" t="s">
        <v>12</v>
      </c>
      <c r="U227" s="27" t="s">
        <v>13</v>
      </c>
      <c r="V227" s="29" t="s">
        <v>14</v>
      </c>
      <c r="W227" s="27" t="s">
        <v>15</v>
      </c>
    </row>
    <row r="228" spans="1:23" ht="15" x14ac:dyDescent="0.35">
      <c r="B228" s="142" t="s">
        <v>16</v>
      </c>
      <c r="C228" s="143"/>
      <c r="D228" s="30">
        <f>IF(G228=0,0,5)</f>
        <v>0</v>
      </c>
      <c r="E228" s="30">
        <f>IF(G228=0,0,IF(G228&lt;=3,3,IF(G228&lt;=11,4,5)))</f>
        <v>0</v>
      </c>
      <c r="F228" s="31">
        <f t="shared" ref="F228:F233" si="42">MAX(0,D228+E228-1)</f>
        <v>0</v>
      </c>
      <c r="G228" s="32">
        <f>Recordables!D24</f>
        <v>0</v>
      </c>
      <c r="J228" s="142" t="s">
        <v>16</v>
      </c>
      <c r="K228" s="143"/>
      <c r="L228" s="30">
        <f>IF(O228=0,0,5)</f>
        <v>0</v>
      </c>
      <c r="M228" s="30">
        <f>IF(O228=0,0,IF(O228&lt;=3,3,IF(O228&lt;=11,4,5)))</f>
        <v>0</v>
      </c>
      <c r="N228" s="31">
        <f t="shared" ref="N228:N233" si="43">MAX(0,L228+M228-1)</f>
        <v>0</v>
      </c>
      <c r="O228" s="32">
        <f>Recordables!D25</f>
        <v>0</v>
      </c>
      <c r="R228" s="142" t="s">
        <v>16</v>
      </c>
      <c r="S228" s="143"/>
      <c r="T228" s="30">
        <f>IF(W228=0,0,5)</f>
        <v>0</v>
      </c>
      <c r="U228" s="30">
        <f>IF(W228=0,0,IF(W228&lt;=3,3,IF(W228&lt;=11,4,5)))</f>
        <v>0</v>
      </c>
      <c r="V228" s="31">
        <f t="shared" ref="V228:V233" si="44">MAX(0,T228+U228-1)</f>
        <v>0</v>
      </c>
      <c r="W228" s="32">
        <f>Recordables!D26</f>
        <v>0</v>
      </c>
    </row>
    <row r="229" spans="1:23" ht="15" x14ac:dyDescent="0.35">
      <c r="B229" s="138" t="s">
        <v>17</v>
      </c>
      <c r="C229" s="139"/>
      <c r="D229" s="33">
        <f>IF(G229=0,0,4)</f>
        <v>0</v>
      </c>
      <c r="E229" s="33">
        <f>IF(G229=0,0,IF(G229&lt;=3,3,IF(G229&lt;=11,4,5)))</f>
        <v>0</v>
      </c>
      <c r="F229" s="8">
        <f t="shared" si="42"/>
        <v>0</v>
      </c>
      <c r="G229" s="34">
        <f>Recordables!E24</f>
        <v>0</v>
      </c>
      <c r="J229" s="138" t="s">
        <v>17</v>
      </c>
      <c r="K229" s="139"/>
      <c r="L229" s="33">
        <f>IF(O229=0,0,4)</f>
        <v>0</v>
      </c>
      <c r="M229" s="33">
        <f>IF(O229=0,0,IF(O229&lt;=3,3,IF(O229&lt;=11,4,5)))</f>
        <v>0</v>
      </c>
      <c r="N229" s="8">
        <f t="shared" si="43"/>
        <v>0</v>
      </c>
      <c r="O229" s="35">
        <f>Recordables!E25</f>
        <v>0</v>
      </c>
      <c r="R229" s="138" t="s">
        <v>17</v>
      </c>
      <c r="S229" s="139"/>
      <c r="T229" s="33">
        <f>IF(W229=0,0,4)</f>
        <v>0</v>
      </c>
      <c r="U229" s="33">
        <f>IF(W229=0,0,IF(W229&lt;=3,3,IF(W229&lt;=11,4,5)))</f>
        <v>0</v>
      </c>
      <c r="V229" s="8">
        <f t="shared" si="44"/>
        <v>0</v>
      </c>
      <c r="W229" s="35">
        <f>Recordables!E26</f>
        <v>0</v>
      </c>
    </row>
    <row r="230" spans="1:23" ht="15" x14ac:dyDescent="0.35">
      <c r="B230" s="138" t="s">
        <v>18</v>
      </c>
      <c r="C230" s="139"/>
      <c r="D230" s="33">
        <f>IF(G230=0,0,IF(G230&lt;=2,2,3))</f>
        <v>2</v>
      </c>
      <c r="E230" s="33">
        <f>IF(G230=0,0,IF(G230&lt;=3,3,IF(G230&lt;=11,4,5)))</f>
        <v>3</v>
      </c>
      <c r="F230" s="8">
        <f t="shared" si="42"/>
        <v>4</v>
      </c>
      <c r="G230" s="34">
        <f>Recordables!F24</f>
        <v>1</v>
      </c>
      <c r="J230" s="138" t="s">
        <v>18</v>
      </c>
      <c r="K230" s="139"/>
      <c r="L230" s="33">
        <f>IF(O230=0,0,IF(O230&lt;=2,2,3))</f>
        <v>0</v>
      </c>
      <c r="M230" s="33">
        <f>IF(O230=0,0,IF(O230&lt;=3,3,IF(O230&lt;=11,4,5)))</f>
        <v>0</v>
      </c>
      <c r="N230" s="8">
        <f t="shared" si="43"/>
        <v>0</v>
      </c>
      <c r="O230" s="34">
        <f>Recordables!F25</f>
        <v>0</v>
      </c>
      <c r="R230" s="138" t="s">
        <v>18</v>
      </c>
      <c r="S230" s="139"/>
      <c r="T230" s="33">
        <f>IF(W230=0,0,IF(W230&lt;=2,2,3))</f>
        <v>0</v>
      </c>
      <c r="U230" s="33">
        <f>IF(W230=0,0,IF(W230&lt;=3,3,IF(W230&lt;=11,4,5)))</f>
        <v>0</v>
      </c>
      <c r="V230" s="8">
        <f t="shared" si="44"/>
        <v>0</v>
      </c>
      <c r="W230" s="34">
        <f>Recordables!F26</f>
        <v>0</v>
      </c>
    </row>
    <row r="231" spans="1:23" ht="15" x14ac:dyDescent="0.35">
      <c r="B231" s="138" t="s">
        <v>19</v>
      </c>
      <c r="C231" s="139"/>
      <c r="D231" s="33">
        <f>IF(G231=0,0,IF(G231&lt;=3,1,2))</f>
        <v>0</v>
      </c>
      <c r="E231" s="33">
        <f>IF(G231=0,0,IF(G231&lt;=3,3,IF(G231&lt;=11,4,5)))</f>
        <v>0</v>
      </c>
      <c r="F231" s="8">
        <f t="shared" si="42"/>
        <v>0</v>
      </c>
      <c r="G231" s="34">
        <f>'FA, NMs, PSEs'!C24</f>
        <v>0</v>
      </c>
      <c r="J231" s="138" t="s">
        <v>19</v>
      </c>
      <c r="K231" s="139"/>
      <c r="L231" s="33">
        <f>IF(O231=0,0,IF(O231&lt;=3,1,2))</f>
        <v>0</v>
      </c>
      <c r="M231" s="33">
        <f>IF(O231=0,0,IF(O231&lt;=3,3,IF(O231&lt;=11,4,5)))</f>
        <v>0</v>
      </c>
      <c r="N231" s="8">
        <f t="shared" si="43"/>
        <v>0</v>
      </c>
      <c r="O231" s="34">
        <f>'FA, NMs, PSEs'!C25</f>
        <v>0</v>
      </c>
      <c r="R231" s="138" t="s">
        <v>19</v>
      </c>
      <c r="S231" s="139"/>
      <c r="T231" s="33">
        <f>IF(W231=0,0,IF(W231&lt;=3,1,2))</f>
        <v>0</v>
      </c>
      <c r="U231" s="33">
        <f>IF(W231=0,0,IF(W231&lt;=3,3,IF(W231&lt;=11,4,5)))</f>
        <v>0</v>
      </c>
      <c r="V231" s="8">
        <f t="shared" si="44"/>
        <v>0</v>
      </c>
      <c r="W231" s="34">
        <f>'FA, NMs, PSEs'!C26</f>
        <v>0</v>
      </c>
    </row>
    <row r="232" spans="1:23" ht="15" x14ac:dyDescent="0.35">
      <c r="B232" s="138" t="s">
        <v>20</v>
      </c>
      <c r="C232" s="139"/>
      <c r="D232" s="33">
        <f>IF(G232=0,0,4)</f>
        <v>0</v>
      </c>
      <c r="E232" s="33">
        <f>IF(G232=0,0,IF(G232&lt;=3,3,IF(G232&lt;=11,4,5)))</f>
        <v>0</v>
      </c>
      <c r="F232" s="8">
        <f t="shared" si="42"/>
        <v>0</v>
      </c>
      <c r="G232" s="34">
        <f>'FA, NMs, PSEs'!D24</f>
        <v>0</v>
      </c>
      <c r="J232" s="138" t="s">
        <v>20</v>
      </c>
      <c r="K232" s="139"/>
      <c r="L232" s="33">
        <f>IF(O232=0,0,4)</f>
        <v>0</v>
      </c>
      <c r="M232" s="33">
        <f>IF(O232=0,0,IF(O232&lt;=3,3,IF(O232&lt;=11,4,5)))</f>
        <v>0</v>
      </c>
      <c r="N232" s="8">
        <f t="shared" si="43"/>
        <v>0</v>
      </c>
      <c r="O232" s="34">
        <f>'FA, NMs, PSEs'!D25</f>
        <v>0</v>
      </c>
      <c r="R232" s="138" t="s">
        <v>20</v>
      </c>
      <c r="S232" s="139"/>
      <c r="T232" s="33">
        <f>IF(W232=0,0,4)</f>
        <v>0</v>
      </c>
      <c r="U232" s="33">
        <f>IF(W232=0,0,IF(W232&lt;=3,3,IF(W232&lt;=11,4,5)))</f>
        <v>0</v>
      </c>
      <c r="V232" s="8">
        <f t="shared" si="44"/>
        <v>0</v>
      </c>
      <c r="W232" s="34">
        <f>'FA, NMs, PSEs'!D26</f>
        <v>0</v>
      </c>
    </row>
    <row r="233" spans="1:23" ht="15" x14ac:dyDescent="0.35">
      <c r="B233" s="138" t="s">
        <v>21</v>
      </c>
      <c r="C233" s="139"/>
      <c r="D233" s="33">
        <f>IF(G233=0,0,IF(G233&lt;=3,1,2))</f>
        <v>0</v>
      </c>
      <c r="E233" s="33">
        <f>IF(G233=0,0,IF(G233&lt;=3,2,IF(G233&lt;=8,3,IF(G233&lt;=11,4,5))))</f>
        <v>0</v>
      </c>
      <c r="F233" s="8">
        <f t="shared" si="42"/>
        <v>0</v>
      </c>
      <c r="G233" s="34">
        <f>'FA, NMs, PSEs'!E24</f>
        <v>0</v>
      </c>
      <c r="J233" s="138" t="s">
        <v>21</v>
      </c>
      <c r="K233" s="139"/>
      <c r="L233" s="33">
        <f>IF(O233=0,0,IF(O233&lt;=3,1,2))</f>
        <v>0</v>
      </c>
      <c r="M233" s="33">
        <f>IF(O233=0,0,IF(O233&lt;=3,2,IF(O233&lt;=8,3,IF(O233&lt;=11,4,5))))</f>
        <v>0</v>
      </c>
      <c r="N233" s="8">
        <f t="shared" si="43"/>
        <v>0</v>
      </c>
      <c r="O233" s="34">
        <f>'FA, NMs, PSEs'!E25</f>
        <v>0</v>
      </c>
      <c r="R233" s="138" t="s">
        <v>21</v>
      </c>
      <c r="S233" s="139"/>
      <c r="T233" s="33">
        <f>IF(W233=0,0,IF(W233&lt;=3,1,2))</f>
        <v>0</v>
      </c>
      <c r="U233" s="33">
        <f>IF(W233=0,0,IF(W233&lt;=3,2,IF(W233&lt;=8,3,IF(W233&lt;=11,4,5))))</f>
        <v>0</v>
      </c>
      <c r="V233" s="8">
        <f t="shared" si="44"/>
        <v>0</v>
      </c>
      <c r="W233" s="34">
        <f>'FA, NMs, PSEs'!E26</f>
        <v>0</v>
      </c>
    </row>
    <row r="234" spans="1:23" ht="15" x14ac:dyDescent="0.35">
      <c r="B234" s="138" t="s">
        <v>22</v>
      </c>
      <c r="C234" s="139"/>
      <c r="D234" s="33">
        <f>IF(G234=0,0,
 IF(G234&lt;=2,1,
 IF(G234&lt;=9,2,
 IF(G234&lt;=19,3,
 IF(G234&gt;=20,4)))))</f>
        <v>4</v>
      </c>
      <c r="E234" s="33">
        <f>IF(G234=0,0,IF(G234&lt;=6,1,IF(G234&lt;=9,2,IF(G234&lt;=19,3,4))))</f>
        <v>4</v>
      </c>
      <c r="F234" s="8">
        <f>MAX(0,D234+E234-1)</f>
        <v>7</v>
      </c>
      <c r="G234" s="36">
        <f>'CR, ATS Contribution'!F24</f>
        <v>46</v>
      </c>
      <c r="J234" s="138" t="s">
        <v>22</v>
      </c>
      <c r="K234" s="139"/>
      <c r="L234" s="33">
        <f>IF(O234=0,0,
 IF(O234&lt;=2,1,
 IF(O234&lt;=9,2,
 IF(O234&lt;=19,3,
 IF(O234&gt;=20,4)))))</f>
        <v>4</v>
      </c>
      <c r="M234" s="33">
        <f>IF(O234=0,0,IF(O234&lt;=6,1,IF(O234&lt;=9,2,IF(O234&lt;=19,3,4))))</f>
        <v>4</v>
      </c>
      <c r="N234" s="8">
        <f>MAX(0,L234+M234-1)</f>
        <v>7</v>
      </c>
      <c r="O234" s="36">
        <f>'CR, ATS Contribution'!F25</f>
        <v>47</v>
      </c>
      <c r="R234" s="138" t="s">
        <v>22</v>
      </c>
      <c r="S234" s="139"/>
      <c r="T234" s="33">
        <f>IF(W234=0,0,
 IF(W234&lt;=2,1,
 IF(W234&lt;=9,2,
 IF(W234&lt;=19,3,
 IF(W234&gt;=20,4)))))</f>
        <v>4</v>
      </c>
      <c r="U234" s="33">
        <f>IF(W234=0,0,IF(W234&lt;=6,1,IF(W234&lt;=9,2,IF(W234&lt;=19,3,4))))</f>
        <v>4</v>
      </c>
      <c r="V234" s="8">
        <f>MAX(0,T234+U234-1)</f>
        <v>7</v>
      </c>
      <c r="W234" s="36">
        <f>'CR, ATS Contribution'!F26</f>
        <v>48</v>
      </c>
    </row>
    <row r="235" spans="1:23" ht="15.5" thickBot="1" x14ac:dyDescent="0.4">
      <c r="B235" s="140" t="s">
        <v>23</v>
      </c>
      <c r="C235" s="141"/>
      <c r="D235" s="37">
        <f>IF(G235=0,0,
 IF(G235&lt;=2,1,
 IF(G235&lt;=9,2,
 IF(G235&lt;=19,3,
 IF(G235&gt;=20,4)))))</f>
        <v>0</v>
      </c>
      <c r="E235" s="37">
        <f>IF(G235=0,0,IF(G235&lt;=6,1,IF(G235&lt;=9,2,IF(G235&lt;=19,3,4))))</f>
        <v>0</v>
      </c>
      <c r="F235" s="38">
        <f t="shared" ref="F235" si="45">MAX(0,D235+E235-1)</f>
        <v>0</v>
      </c>
      <c r="G235" s="39">
        <f>'CR, ATS Contribution'!E24</f>
        <v>0</v>
      </c>
      <c r="J235" s="140" t="s">
        <v>23</v>
      </c>
      <c r="K235" s="141"/>
      <c r="L235" s="37">
        <f>IF(O235=0,0,
 IF(O235&lt;=2,1,
 IF(O235&lt;=9,2,
 IF(O235&lt;=19,3,
 IF(O235&gt;=20,4)))))</f>
        <v>0</v>
      </c>
      <c r="M235" s="37">
        <f>IF(O235=0,0,IF(O235&lt;=6,1,IF(O235&lt;=9,2,IF(O235&lt;=19,3,4))))</f>
        <v>0</v>
      </c>
      <c r="N235" s="38">
        <f t="shared" ref="N235" si="46">MAX(0,L235+M235-1)</f>
        <v>0</v>
      </c>
      <c r="O235" s="39">
        <f>'CR, ATS Contribution'!E25</f>
        <v>0</v>
      </c>
      <c r="R235" s="140" t="s">
        <v>23</v>
      </c>
      <c r="S235" s="141"/>
      <c r="T235" s="37">
        <f>IF(W235=0,0,
 IF(W235&lt;=2,1,
 IF(W235&lt;=9,2,
 IF(W235&lt;=19,3,
 IF(W235&gt;=20,4)))))</f>
        <v>2</v>
      </c>
      <c r="U235" s="37">
        <f>IF(W235=0,0,IF(W235&lt;=6,1,IF(W235&lt;=9,2,IF(W235&lt;=19,3,4))))</f>
        <v>1</v>
      </c>
      <c r="V235" s="38">
        <f t="shared" ref="V235" si="47">MAX(0,T235+U235-1)</f>
        <v>2</v>
      </c>
      <c r="W235" s="39">
        <f>'CR, ATS Contribution'!E26</f>
        <v>3</v>
      </c>
    </row>
    <row r="236" spans="1:23" ht="15.5" thickBot="1" x14ac:dyDescent="0.4">
      <c r="B236" s="134"/>
      <c r="C236" s="134"/>
      <c r="D236" s="40" t="s">
        <v>12</v>
      </c>
      <c r="E236" s="40" t="s">
        <v>13</v>
      </c>
      <c r="F236" s="40" t="s">
        <v>14</v>
      </c>
      <c r="G236" s="41"/>
      <c r="J236" s="134"/>
      <c r="K236" s="134"/>
      <c r="L236" s="40" t="s">
        <v>12</v>
      </c>
      <c r="M236" s="40" t="s">
        <v>13</v>
      </c>
      <c r="N236" s="40" t="s">
        <v>14</v>
      </c>
      <c r="O236" s="41"/>
      <c r="R236" s="134"/>
      <c r="S236" s="134"/>
      <c r="T236" s="40" t="s">
        <v>12</v>
      </c>
      <c r="U236" s="40" t="s">
        <v>13</v>
      </c>
      <c r="V236" s="40" t="s">
        <v>14</v>
      </c>
      <c r="W236" s="41"/>
    </row>
    <row r="237" spans="1:23" ht="15" x14ac:dyDescent="0.35">
      <c r="B237" s="134"/>
      <c r="C237" s="134"/>
      <c r="D237" s="42" cm="1">
        <f t="array" ref="D237">AVERAGE(LARGE(D228:D235,{1,2,3}))</f>
        <v>2</v>
      </c>
      <c r="E237" s="23" cm="1">
        <f t="array" ref="E237">AVERAGE(LARGE(E228:E235,{1,2,3}))</f>
        <v>2.3333333333333335</v>
      </c>
      <c r="F237" s="43">
        <f>MAX(0, D237+E237-1)</f>
        <v>3.3333333333333339</v>
      </c>
      <c r="G237" s="41"/>
      <c r="J237" s="134"/>
      <c r="K237" s="134"/>
      <c r="L237" s="42" cm="1">
        <f t="array" ref="L237">AVERAGE(LARGE(L228:L235,{1,2,3}))</f>
        <v>1.3333333333333333</v>
      </c>
      <c r="M237" s="23" cm="1">
        <f t="array" ref="M237">AVERAGE(LARGE(M228:M235,{1,2,3}))</f>
        <v>1.3333333333333333</v>
      </c>
      <c r="N237" s="43">
        <f>MAX(0, L237+M237-1)</f>
        <v>1.6666666666666665</v>
      </c>
      <c r="O237" s="41"/>
      <c r="R237" s="134"/>
      <c r="S237" s="134"/>
      <c r="T237" s="42" cm="1">
        <f t="array" ref="T237">AVERAGE(LARGE(T228:T235,{1,2,3}))</f>
        <v>2</v>
      </c>
      <c r="U237" s="23" cm="1">
        <f t="array" ref="U237">AVERAGE(LARGE(U228:U235,{1,2,3}))</f>
        <v>1.6666666666666667</v>
      </c>
      <c r="V237" s="43">
        <f>MAX(0, T237+U237-1)</f>
        <v>2.666666666666667</v>
      </c>
      <c r="W237" s="41"/>
    </row>
    <row r="238" spans="1:23" ht="15.5" thickBot="1" x14ac:dyDescent="0.4">
      <c r="B238" s="85"/>
      <c r="C238" s="85"/>
      <c r="D238" s="44">
        <f>IF($F$237&lt;3.5, MAX($D$228:$D$230), "")</f>
        <v>2</v>
      </c>
      <c r="E238" s="45">
        <f>IF($F$237&lt;3.5, MAX($E$228:$E$230), "")</f>
        <v>3</v>
      </c>
      <c r="F238" s="46">
        <f>MAX(0, D238+E238-1)</f>
        <v>4</v>
      </c>
      <c r="G238" s="41"/>
      <c r="J238" s="85"/>
      <c r="K238" s="85"/>
      <c r="L238" s="44">
        <f>IF($N$237&lt;3.5, MAX($L$228:$L$230), "")</f>
        <v>0</v>
      </c>
      <c r="M238" s="45">
        <f>IF($N$237&lt;3.5, MAX($M$228:$M$230), "")</f>
        <v>0</v>
      </c>
      <c r="N238" s="46">
        <f>MAX(0, L238+M238-1)</f>
        <v>0</v>
      </c>
      <c r="O238" s="41"/>
      <c r="R238" s="85"/>
      <c r="S238" s="85"/>
      <c r="T238" s="44">
        <f>IF($V$237&lt;3.5, MAX($T$228:$T$230), "")</f>
        <v>0</v>
      </c>
      <c r="U238" s="45">
        <f>IF($V$237&lt;3.5, MAX($U$228:$U$230), "")</f>
        <v>0</v>
      </c>
      <c r="V238" s="46">
        <f>MAX(0, T238+U238-1)</f>
        <v>0</v>
      </c>
      <c r="W238" s="41"/>
    </row>
    <row r="239" spans="1:23" ht="15.5" thickBot="1" x14ac:dyDescent="0.4">
      <c r="B239" s="134"/>
      <c r="C239" s="134"/>
      <c r="D239" s="47"/>
      <c r="E239" s="41"/>
      <c r="F239" s="48"/>
      <c r="G239" s="41"/>
      <c r="J239" s="134"/>
      <c r="K239" s="134"/>
      <c r="L239" s="47"/>
      <c r="M239" s="41"/>
      <c r="N239" s="48"/>
      <c r="O239" s="41"/>
      <c r="R239" s="134"/>
      <c r="S239" s="134"/>
      <c r="T239" s="47"/>
      <c r="U239" s="41"/>
      <c r="V239" s="48"/>
      <c r="W239" s="41"/>
    </row>
    <row r="240" spans="1:23" ht="16.5" thickBot="1" x14ac:dyDescent="0.45">
      <c r="B240" s="135" t="s">
        <v>24</v>
      </c>
      <c r="C240" s="136"/>
      <c r="D240" s="136"/>
      <c r="E240" s="136"/>
      <c r="F240" s="136"/>
      <c r="G240" s="137"/>
      <c r="J240" s="135" t="s">
        <v>24</v>
      </c>
      <c r="K240" s="136"/>
      <c r="L240" s="136"/>
      <c r="M240" s="136"/>
      <c r="N240" s="136"/>
      <c r="O240" s="137"/>
      <c r="R240" s="135" t="s">
        <v>24</v>
      </c>
      <c r="S240" s="136"/>
      <c r="T240" s="136"/>
      <c r="U240" s="136"/>
      <c r="V240" s="136"/>
      <c r="W240" s="137"/>
    </row>
    <row r="241" spans="1:23" ht="16" x14ac:dyDescent="0.4">
      <c r="B241" s="130" t="s">
        <v>25</v>
      </c>
      <c r="C241" s="131"/>
      <c r="D241" s="131"/>
      <c r="E241" s="131"/>
      <c r="F241" s="131"/>
      <c r="G241" s="49">
        <f>ATS!C24</f>
        <v>0</v>
      </c>
      <c r="J241" s="130" t="s">
        <v>25</v>
      </c>
      <c r="K241" s="131"/>
      <c r="L241" s="131"/>
      <c r="M241" s="131"/>
      <c r="N241" s="131"/>
      <c r="O241" s="49">
        <f>ATS!C25</f>
        <v>0</v>
      </c>
      <c r="R241" s="130" t="s">
        <v>25</v>
      </c>
      <c r="S241" s="131"/>
      <c r="T241" s="131"/>
      <c r="U241" s="131"/>
      <c r="V241" s="131"/>
      <c r="W241" s="49">
        <f>ATS!C26</f>
        <v>6</v>
      </c>
    </row>
    <row r="242" spans="1:23" ht="16" x14ac:dyDescent="0.4">
      <c r="B242" s="132" t="s">
        <v>26</v>
      </c>
      <c r="C242" s="133"/>
      <c r="D242" s="133"/>
      <c r="E242" s="133"/>
      <c r="F242" s="133"/>
      <c r="G242" s="50">
        <f>ATS!D24</f>
        <v>95</v>
      </c>
      <c r="J242" s="132" t="s">
        <v>26</v>
      </c>
      <c r="K242" s="133"/>
      <c r="L242" s="133"/>
      <c r="M242" s="133"/>
      <c r="N242" s="133"/>
      <c r="O242" s="50">
        <f>ATS!D25</f>
        <v>95</v>
      </c>
      <c r="R242" s="132" t="s">
        <v>26</v>
      </c>
      <c r="S242" s="133"/>
      <c r="T242" s="133"/>
      <c r="U242" s="133"/>
      <c r="V242" s="133"/>
      <c r="W242" s="50">
        <f>ATS!D26</f>
        <v>95</v>
      </c>
    </row>
    <row r="243" spans="1:23" ht="16" x14ac:dyDescent="0.35">
      <c r="B243" s="121" t="s">
        <v>23</v>
      </c>
      <c r="C243" s="122"/>
      <c r="D243" s="122"/>
      <c r="E243" s="122"/>
      <c r="F243" s="122"/>
      <c r="G243" s="51">
        <f>IFERROR(IF(AND(F237&gt;4, G241/G242&lt;0.021),(G241/G242)*600,(G241/G242)*50),0)</f>
        <v>0</v>
      </c>
      <c r="J243" s="121" t="s">
        <v>23</v>
      </c>
      <c r="K243" s="122"/>
      <c r="L243" s="122"/>
      <c r="M243" s="122"/>
      <c r="N243" s="122"/>
      <c r="O243" s="51">
        <f>IFERROR(IF(AND(N237&gt;4, O241/O242&lt;0.021),(O241/O242)*600,(O241/O242)*50),0)</f>
        <v>0</v>
      </c>
      <c r="R243" s="121" t="s">
        <v>23</v>
      </c>
      <c r="S243" s="122"/>
      <c r="T243" s="122"/>
      <c r="U243" s="122"/>
      <c r="V243" s="122"/>
      <c r="W243" s="51">
        <f>IFERROR(IF(AND(V237&gt;4, W241/W242&lt;0.021),(W241/W242)*600,(W241/W242)*50),0)</f>
        <v>3.1578947368421053</v>
      </c>
    </row>
    <row r="244" spans="1:23" ht="16.5" thickBot="1" x14ac:dyDescent="0.45">
      <c r="B244" s="115" t="s">
        <v>27</v>
      </c>
      <c r="C244" s="116"/>
      <c r="D244" s="116"/>
      <c r="E244" s="116"/>
      <c r="F244" s="116"/>
      <c r="G244" s="52">
        <f>IFERROR(G241/G242,0)</f>
        <v>0</v>
      </c>
      <c r="J244" s="115" t="s">
        <v>27</v>
      </c>
      <c r="K244" s="116"/>
      <c r="L244" s="116"/>
      <c r="M244" s="116"/>
      <c r="N244" s="116"/>
      <c r="O244" s="52">
        <f>IFERROR(O241/O242,0)</f>
        <v>0</v>
      </c>
      <c r="R244" s="115" t="s">
        <v>27</v>
      </c>
      <c r="S244" s="116"/>
      <c r="T244" s="116"/>
      <c r="U244" s="116"/>
      <c r="V244" s="116"/>
      <c r="W244" s="52">
        <f>IFERROR(W241/W242,0)</f>
        <v>6.3157894736842107E-2</v>
      </c>
    </row>
    <row r="245" spans="1:23" ht="15.5" thickBot="1" x14ac:dyDescent="0.45">
      <c r="B245" s="53"/>
      <c r="C245" s="53"/>
      <c r="D245" s="53"/>
      <c r="E245" s="53"/>
      <c r="F245" s="53"/>
      <c r="G245" s="41"/>
      <c r="J245" s="53"/>
      <c r="K245" s="53"/>
      <c r="L245" s="53"/>
      <c r="M245" s="53"/>
      <c r="N245" s="53"/>
      <c r="O245" s="41"/>
      <c r="R245" s="53"/>
      <c r="S245" s="53"/>
      <c r="T245" s="53"/>
      <c r="U245" s="53"/>
      <c r="V245" s="53"/>
      <c r="W245" s="41"/>
    </row>
    <row r="246" spans="1:23" ht="16.5" thickBot="1" x14ac:dyDescent="0.45">
      <c r="B246" s="125" t="s">
        <v>28</v>
      </c>
      <c r="C246" s="126"/>
      <c r="D246" s="126"/>
      <c r="E246" s="126"/>
      <c r="F246" s="126"/>
      <c r="G246" s="127"/>
      <c r="J246" s="125" t="s">
        <v>28</v>
      </c>
      <c r="K246" s="126"/>
      <c r="L246" s="126"/>
      <c r="M246" s="126"/>
      <c r="N246" s="126"/>
      <c r="O246" s="127"/>
      <c r="R246" s="125" t="s">
        <v>28</v>
      </c>
      <c r="S246" s="126"/>
      <c r="T246" s="126"/>
      <c r="U246" s="126"/>
      <c r="V246" s="126"/>
      <c r="W246" s="127"/>
    </row>
    <row r="247" spans="1:23" ht="16" x14ac:dyDescent="0.4">
      <c r="B247" s="128" t="s">
        <v>29</v>
      </c>
      <c r="C247" s="129"/>
      <c r="D247" s="129"/>
      <c r="E247" s="129"/>
      <c r="F247" s="129"/>
      <c r="G247" s="54">
        <f>'Concern Reports'!D24</f>
        <v>92</v>
      </c>
      <c r="J247" s="128" t="s">
        <v>29</v>
      </c>
      <c r="K247" s="129"/>
      <c r="L247" s="129"/>
      <c r="M247" s="129"/>
      <c r="N247" s="129"/>
      <c r="O247" s="54">
        <f>'Concern Reports'!D25</f>
        <v>20</v>
      </c>
      <c r="R247" s="128" t="s">
        <v>29</v>
      </c>
      <c r="S247" s="129"/>
      <c r="T247" s="129"/>
      <c r="U247" s="129"/>
      <c r="V247" s="129"/>
      <c r="W247" s="54">
        <f>'Concern Reports'!D26</f>
        <v>45</v>
      </c>
    </row>
    <row r="248" spans="1:23" ht="16" x14ac:dyDescent="0.4">
      <c r="B248" s="123" t="s">
        <v>30</v>
      </c>
      <c r="C248" s="124"/>
      <c r="D248" s="124"/>
      <c r="E248" s="124"/>
      <c r="F248" s="124"/>
      <c r="G248" s="50">
        <f>'Concern Reports'!E24</f>
        <v>30</v>
      </c>
      <c r="J248" s="123" t="s">
        <v>30</v>
      </c>
      <c r="K248" s="124"/>
      <c r="L248" s="124"/>
      <c r="M248" s="124"/>
      <c r="N248" s="124"/>
      <c r="O248" s="50">
        <f>'Concern Reports'!E25</f>
        <v>6</v>
      </c>
      <c r="R248" s="123" t="s">
        <v>30</v>
      </c>
      <c r="S248" s="124"/>
      <c r="T248" s="124"/>
      <c r="U248" s="124"/>
      <c r="V248" s="124"/>
      <c r="W248" s="50">
        <f>'Concern Reports'!E26</f>
        <v>18</v>
      </c>
    </row>
    <row r="249" spans="1:23" ht="16" x14ac:dyDescent="0.4">
      <c r="B249" s="123" t="s">
        <v>31</v>
      </c>
      <c r="C249" s="124"/>
      <c r="D249" s="124"/>
      <c r="E249" s="124"/>
      <c r="F249" s="124"/>
      <c r="G249" s="55">
        <f>'Concern Reports'!F24</f>
        <v>0</v>
      </c>
      <c r="J249" s="123" t="s">
        <v>31</v>
      </c>
      <c r="K249" s="124"/>
      <c r="L249" s="124"/>
      <c r="M249" s="124"/>
      <c r="N249" s="124"/>
      <c r="O249" s="55">
        <f>'Concern Reports'!F25</f>
        <v>0</v>
      </c>
      <c r="R249" s="123" t="s">
        <v>31</v>
      </c>
      <c r="S249" s="124"/>
      <c r="T249" s="124"/>
      <c r="U249" s="124"/>
      <c r="V249" s="124"/>
      <c r="W249" s="55">
        <f>'Concern Reports'!F26</f>
        <v>1</v>
      </c>
    </row>
    <row r="250" spans="1:23" ht="16" x14ac:dyDescent="0.4">
      <c r="B250" s="123" t="s">
        <v>32</v>
      </c>
      <c r="C250" s="124"/>
      <c r="D250" s="124"/>
      <c r="E250" s="124"/>
      <c r="F250" s="124"/>
      <c r="G250" s="55">
        <f>'Concern Reports'!G24</f>
        <v>0</v>
      </c>
      <c r="J250" s="123" t="s">
        <v>32</v>
      </c>
      <c r="K250" s="124"/>
      <c r="L250" s="124"/>
      <c r="M250" s="124"/>
      <c r="N250" s="124"/>
      <c r="O250" s="55">
        <f>'Concern Reports'!G25</f>
        <v>0</v>
      </c>
      <c r="R250" s="123" t="s">
        <v>32</v>
      </c>
      <c r="S250" s="124"/>
      <c r="T250" s="124"/>
      <c r="U250" s="124"/>
      <c r="V250" s="124"/>
      <c r="W250" s="55">
        <f>'Concern Reports'!G26</f>
        <v>0</v>
      </c>
    </row>
    <row r="251" spans="1:23" ht="16.5" thickBot="1" x14ac:dyDescent="0.45">
      <c r="B251" s="117" t="s">
        <v>33</v>
      </c>
      <c r="C251" s="118"/>
      <c r="D251" s="118"/>
      <c r="E251" s="118"/>
      <c r="F251" s="118"/>
      <c r="G251" s="50">
        <f>'Concern Reports'!C24</f>
        <v>122</v>
      </c>
      <c r="J251" s="117" t="s">
        <v>33</v>
      </c>
      <c r="K251" s="118"/>
      <c r="L251" s="118"/>
      <c r="M251" s="118"/>
      <c r="N251" s="118"/>
      <c r="O251" s="50">
        <f>'Concern Reports'!C25</f>
        <v>26</v>
      </c>
      <c r="R251" s="117" t="s">
        <v>33</v>
      </c>
      <c r="S251" s="118"/>
      <c r="T251" s="118"/>
      <c r="U251" s="118"/>
      <c r="V251" s="118"/>
      <c r="W251" s="50">
        <f>'Concern Reports'!C26</f>
        <v>64</v>
      </c>
    </row>
    <row r="252" spans="1:23" ht="16" x14ac:dyDescent="0.4">
      <c r="B252" s="119" t="s">
        <v>22</v>
      </c>
      <c r="C252" s="120"/>
      <c r="D252" s="120"/>
      <c r="E252" s="120"/>
      <c r="F252" s="120"/>
      <c r="G252" s="51">
        <f>IFERROR((((G254 - G247*0.5 - G248*0.1) + G249*3 + G250*15) / G251) * 130,0)</f>
        <v>45.819672131147541</v>
      </c>
      <c r="J252" s="119" t="s">
        <v>22</v>
      </c>
      <c r="K252" s="120"/>
      <c r="L252" s="120"/>
      <c r="M252" s="120"/>
      <c r="N252" s="120"/>
      <c r="O252" s="51">
        <f>IFERROR((((O254 - O247*0.5 - O248*0.1) + O249*3 + O250*15) / O251) * 130,0)</f>
        <v>47</v>
      </c>
      <c r="R252" s="119" t="s">
        <v>22</v>
      </c>
      <c r="S252" s="120"/>
      <c r="T252" s="120"/>
      <c r="U252" s="120"/>
      <c r="V252" s="120"/>
      <c r="W252" s="51">
        <f>IFERROR((((W254 - W247*0.5 - W248*0.1) + W249*3 + W250*15) / W251) * 130,0)</f>
        <v>48.140625</v>
      </c>
    </row>
    <row r="253" spans="1:23" ht="16" x14ac:dyDescent="0.35">
      <c r="B253" s="121" t="s">
        <v>34</v>
      </c>
      <c r="C253" s="122"/>
      <c r="D253" s="122"/>
      <c r="E253" s="122"/>
      <c r="F253" s="122"/>
      <c r="G253" s="56">
        <f>IFERROR((G247+G248+G249)/G251,0)</f>
        <v>1</v>
      </c>
      <c r="J253" s="121" t="s">
        <v>34</v>
      </c>
      <c r="K253" s="122"/>
      <c r="L253" s="122"/>
      <c r="M253" s="122"/>
      <c r="N253" s="122"/>
      <c r="O253" s="56">
        <f>IFERROR((O247+O248+O249)/O251,0)</f>
        <v>1</v>
      </c>
      <c r="R253" s="121" t="s">
        <v>34</v>
      </c>
      <c r="S253" s="122"/>
      <c r="T253" s="122"/>
      <c r="U253" s="122"/>
      <c r="V253" s="122"/>
      <c r="W253" s="56">
        <f>IFERROR((W247+W248+W249)/W251,0)</f>
        <v>1</v>
      </c>
    </row>
    <row r="254" spans="1:23" ht="16.5" thickBot="1" x14ac:dyDescent="0.45">
      <c r="B254" s="115" t="s">
        <v>35</v>
      </c>
      <c r="C254" s="116"/>
      <c r="D254" s="116"/>
      <c r="E254" s="116"/>
      <c r="F254" s="116"/>
      <c r="G254" s="57">
        <f>IFERROR(IF(AND(F237&gt;=3,G253&lt;0.031),G247*36,G247),0)</f>
        <v>92</v>
      </c>
      <c r="J254" s="115" t="s">
        <v>35</v>
      </c>
      <c r="K254" s="116"/>
      <c r="L254" s="116"/>
      <c r="M254" s="116"/>
      <c r="N254" s="116"/>
      <c r="O254" s="57">
        <f>IFERROR(IF(AND(N237&gt;=3,O253&lt;0.031),O247*36,O247),0)</f>
        <v>20</v>
      </c>
      <c r="R254" s="115" t="s">
        <v>35</v>
      </c>
      <c r="S254" s="116"/>
      <c r="T254" s="116"/>
      <c r="U254" s="116"/>
      <c r="V254" s="116"/>
      <c r="W254" s="57">
        <f>IFERROR(IF(AND(V237&gt;=3,W253&lt;0.031),W247*36,W247),0)</f>
        <v>45</v>
      </c>
    </row>
    <row r="256" spans="1:23" x14ac:dyDescent="0.35">
      <c r="A256" s="24" t="s">
        <v>79</v>
      </c>
      <c r="B256" s="24" t="s">
        <v>0</v>
      </c>
      <c r="I256" s="24" t="s">
        <v>79</v>
      </c>
      <c r="J256" s="24" t="s">
        <v>0</v>
      </c>
      <c r="O256" s="25"/>
      <c r="Q256" s="24" t="s">
        <v>79</v>
      </c>
      <c r="R256" s="24" t="s">
        <v>0</v>
      </c>
      <c r="W256" s="25"/>
    </row>
    <row r="257" spans="2:23" ht="15" thickBot="1" x14ac:dyDescent="0.4">
      <c r="B257" s="26">
        <f>Recordables!A27</f>
        <v>25</v>
      </c>
      <c r="J257" s="26">
        <f>Recordables!A28</f>
        <v>26</v>
      </c>
      <c r="O257" s="25"/>
      <c r="R257" s="26">
        <f>Recordables!A29</f>
        <v>27</v>
      </c>
      <c r="W257" s="25"/>
    </row>
    <row r="258" spans="2:23" ht="15.5" thickBot="1" x14ac:dyDescent="0.4">
      <c r="B258" s="144" t="str">
        <f>Recordables!B27</f>
        <v>Manual Handling</v>
      </c>
      <c r="C258" s="145"/>
      <c r="D258" s="27" t="s">
        <v>12</v>
      </c>
      <c r="E258" s="27" t="s">
        <v>13</v>
      </c>
      <c r="F258" s="28" t="s">
        <v>14</v>
      </c>
      <c r="G258" s="27" t="s">
        <v>15</v>
      </c>
      <c r="J258" s="144" t="str">
        <f>Recordables!B28</f>
        <v>Mechanical Lifting - LSR</v>
      </c>
      <c r="K258" s="145"/>
      <c r="L258" s="27" t="s">
        <v>12</v>
      </c>
      <c r="M258" s="27" t="s">
        <v>13</v>
      </c>
      <c r="N258" s="29" t="s">
        <v>14</v>
      </c>
      <c r="O258" s="27" t="s">
        <v>15</v>
      </c>
      <c r="R258" s="144" t="str">
        <f>Recordables!B29</f>
        <v>Non-powered Hand Tools</v>
      </c>
      <c r="S258" s="145"/>
      <c r="T258" s="27" t="s">
        <v>12</v>
      </c>
      <c r="U258" s="27" t="s">
        <v>13</v>
      </c>
      <c r="V258" s="29" t="s">
        <v>14</v>
      </c>
      <c r="W258" s="27" t="s">
        <v>15</v>
      </c>
    </row>
    <row r="259" spans="2:23" ht="15" x14ac:dyDescent="0.35">
      <c r="B259" s="142" t="s">
        <v>16</v>
      </c>
      <c r="C259" s="143"/>
      <c r="D259" s="30">
        <f>IF(G259=0,0,5)</f>
        <v>0</v>
      </c>
      <c r="E259" s="30">
        <f>IF(G259=0,0,IF(G259&lt;=3,3,IF(G259&lt;=11,4,5)))</f>
        <v>0</v>
      </c>
      <c r="F259" s="31">
        <f t="shared" ref="F259:F264" si="48">MAX(0,D259+E259-1)</f>
        <v>0</v>
      </c>
      <c r="G259" s="32">
        <f>Recordables!D27</f>
        <v>0</v>
      </c>
      <c r="J259" s="142" t="s">
        <v>16</v>
      </c>
      <c r="K259" s="143"/>
      <c r="L259" s="30">
        <f>IF(O259=0,0,5)</f>
        <v>0</v>
      </c>
      <c r="M259" s="30">
        <f>IF(O259=0,0,IF(O259&lt;=3,3,IF(O259&lt;=11,4,5)))</f>
        <v>0</v>
      </c>
      <c r="N259" s="31">
        <f t="shared" ref="N259:N264" si="49">MAX(0,L259+M259-1)</f>
        <v>0</v>
      </c>
      <c r="O259" s="32">
        <f>Recordables!D28</f>
        <v>0</v>
      </c>
      <c r="R259" s="142" t="s">
        <v>16</v>
      </c>
      <c r="S259" s="143"/>
      <c r="T259" s="30">
        <f>IF(W259=0,0,5)</f>
        <v>0</v>
      </c>
      <c r="U259" s="30">
        <f>IF(W259=0,0,IF(W259&lt;=3,3,IF(W259&lt;=11,4,5)))</f>
        <v>0</v>
      </c>
      <c r="V259" s="31">
        <f t="shared" ref="V259:V264" si="50">MAX(0,T259+U259-1)</f>
        <v>0</v>
      </c>
      <c r="W259" s="32">
        <f>Recordables!D29</f>
        <v>0</v>
      </c>
    </row>
    <row r="260" spans="2:23" ht="15" x14ac:dyDescent="0.35">
      <c r="B260" s="138" t="s">
        <v>17</v>
      </c>
      <c r="C260" s="139"/>
      <c r="D260" s="33">
        <f>IF(G260=0,0,4)</f>
        <v>0</v>
      </c>
      <c r="E260" s="33">
        <f>IF(G260=0,0,IF(G260&lt;=3,3,IF(G260&lt;=11,4,5)))</f>
        <v>0</v>
      </c>
      <c r="F260" s="8">
        <f t="shared" si="48"/>
        <v>0</v>
      </c>
      <c r="G260" s="34">
        <f>Recordables!E27</f>
        <v>0</v>
      </c>
      <c r="J260" s="138" t="s">
        <v>17</v>
      </c>
      <c r="K260" s="139"/>
      <c r="L260" s="33">
        <f>IF(O260=0,0,4)</f>
        <v>0</v>
      </c>
      <c r="M260" s="33">
        <f>IF(O260=0,0,IF(O260&lt;=3,3,IF(O260&lt;=11,4,5)))</f>
        <v>0</v>
      </c>
      <c r="N260" s="8">
        <f t="shared" si="49"/>
        <v>0</v>
      </c>
      <c r="O260" s="35">
        <f>Recordables!E28</f>
        <v>0</v>
      </c>
      <c r="R260" s="138" t="s">
        <v>17</v>
      </c>
      <c r="S260" s="139"/>
      <c r="T260" s="33">
        <f>IF(W260=0,0,4)</f>
        <v>0</v>
      </c>
      <c r="U260" s="33">
        <f>IF(W260=0,0,IF(W260&lt;=3,3,IF(W260&lt;=11,4,5)))</f>
        <v>0</v>
      </c>
      <c r="V260" s="8">
        <f t="shared" si="50"/>
        <v>0</v>
      </c>
      <c r="W260" s="35">
        <f>Recordables!E29</f>
        <v>0</v>
      </c>
    </row>
    <row r="261" spans="2:23" ht="15" x14ac:dyDescent="0.35">
      <c r="B261" s="138" t="s">
        <v>18</v>
      </c>
      <c r="C261" s="139"/>
      <c r="D261" s="33">
        <f>IF(G261=0,0,IF(G261&lt;=2,2,3))</f>
        <v>0</v>
      </c>
      <c r="E261" s="33">
        <f>IF(G261=0,0,IF(G261&lt;=3,3,IF(G261&lt;=11,4,5)))</f>
        <v>0</v>
      </c>
      <c r="F261" s="8">
        <f t="shared" si="48"/>
        <v>0</v>
      </c>
      <c r="G261" s="34">
        <f>Recordables!F27</f>
        <v>0</v>
      </c>
      <c r="J261" s="138" t="s">
        <v>18</v>
      </c>
      <c r="K261" s="139"/>
      <c r="L261" s="33">
        <f>IF(O261=0,0,IF(O261&lt;=2,2,3))</f>
        <v>0</v>
      </c>
      <c r="M261" s="33">
        <f>IF(O261=0,0,IF(O261&lt;=3,3,IF(O261&lt;=11,4,5)))</f>
        <v>0</v>
      </c>
      <c r="N261" s="8">
        <f t="shared" si="49"/>
        <v>0</v>
      </c>
      <c r="O261" s="34">
        <f>Recordables!F28</f>
        <v>0</v>
      </c>
      <c r="R261" s="138" t="s">
        <v>18</v>
      </c>
      <c r="S261" s="139"/>
      <c r="T261" s="33">
        <f>IF(W261=0,0,IF(W261&lt;=2,2,3))</f>
        <v>0</v>
      </c>
      <c r="U261" s="33">
        <f>IF(W261=0,0,IF(W261&lt;=3,3,IF(W261&lt;=11,4,5)))</f>
        <v>0</v>
      </c>
      <c r="V261" s="8">
        <f t="shared" si="50"/>
        <v>0</v>
      </c>
      <c r="W261" s="34">
        <f>Recordables!F29</f>
        <v>0</v>
      </c>
    </row>
    <row r="262" spans="2:23" ht="15" x14ac:dyDescent="0.35">
      <c r="B262" s="138" t="s">
        <v>19</v>
      </c>
      <c r="C262" s="139"/>
      <c r="D262" s="33">
        <f>IF(G262=0,0,IF(G262&lt;=3,1,2))</f>
        <v>0</v>
      </c>
      <c r="E262" s="33">
        <f>IF(G262=0,0,IF(G262&lt;=3,3,IF(G262&lt;=11,4,5)))</f>
        <v>0</v>
      </c>
      <c r="F262" s="8">
        <f t="shared" si="48"/>
        <v>0</v>
      </c>
      <c r="G262" s="34">
        <f>'FA, NMs, PSEs'!C27</f>
        <v>0</v>
      </c>
      <c r="J262" s="138" t="s">
        <v>19</v>
      </c>
      <c r="K262" s="139"/>
      <c r="L262" s="33">
        <f>IF(O262=0,0,IF(O262&lt;=3,1,2))</f>
        <v>1</v>
      </c>
      <c r="M262" s="33">
        <f>IF(O262=0,0,IF(O262&lt;=3,3,IF(O262&lt;=11,4,5)))</f>
        <v>3</v>
      </c>
      <c r="N262" s="8">
        <f t="shared" si="49"/>
        <v>3</v>
      </c>
      <c r="O262" s="34">
        <f>'FA, NMs, PSEs'!C28</f>
        <v>1</v>
      </c>
      <c r="R262" s="138" t="s">
        <v>19</v>
      </c>
      <c r="S262" s="139"/>
      <c r="T262" s="33">
        <f>IF(W262=0,0,IF(W262&lt;=3,1,2))</f>
        <v>0</v>
      </c>
      <c r="U262" s="33">
        <f>IF(W262=0,0,IF(W262&lt;=3,3,IF(W262&lt;=11,4,5)))</f>
        <v>0</v>
      </c>
      <c r="V262" s="8">
        <f t="shared" si="50"/>
        <v>0</v>
      </c>
      <c r="W262" s="34">
        <f>'FA, NMs, PSEs'!C29</f>
        <v>0</v>
      </c>
    </row>
    <row r="263" spans="2:23" ht="15" x14ac:dyDescent="0.35">
      <c r="B263" s="138" t="s">
        <v>20</v>
      </c>
      <c r="C263" s="139"/>
      <c r="D263" s="33">
        <f>IF(G263=0,0,4)</f>
        <v>0</v>
      </c>
      <c r="E263" s="33">
        <f>IF(G263=0,0,IF(G263&lt;=3,3,IF(G263&lt;=11,4,5)))</f>
        <v>0</v>
      </c>
      <c r="F263" s="8">
        <f t="shared" si="48"/>
        <v>0</v>
      </c>
      <c r="G263" s="34">
        <f>'FA, NMs, PSEs'!D27</f>
        <v>0</v>
      </c>
      <c r="J263" s="138" t="s">
        <v>20</v>
      </c>
      <c r="K263" s="139"/>
      <c r="L263" s="33">
        <f>IF(O263=0,0,4)</f>
        <v>0</v>
      </c>
      <c r="M263" s="33">
        <f>IF(O263=0,0,IF(O263&lt;=3,3,IF(O263&lt;=11,4,5)))</f>
        <v>0</v>
      </c>
      <c r="N263" s="8">
        <f t="shared" si="49"/>
        <v>0</v>
      </c>
      <c r="O263" s="34">
        <f>'FA, NMs, PSEs'!D28</f>
        <v>0</v>
      </c>
      <c r="R263" s="138" t="s">
        <v>20</v>
      </c>
      <c r="S263" s="139"/>
      <c r="T263" s="33">
        <f>IF(W263=0,0,4)</f>
        <v>0</v>
      </c>
      <c r="U263" s="33">
        <f>IF(W263=0,0,IF(W263&lt;=3,3,IF(W263&lt;=11,4,5)))</f>
        <v>0</v>
      </c>
      <c r="V263" s="8">
        <f t="shared" si="50"/>
        <v>0</v>
      </c>
      <c r="W263" s="34">
        <f>'FA, NMs, PSEs'!D29</f>
        <v>0</v>
      </c>
    </row>
    <row r="264" spans="2:23" ht="15" x14ac:dyDescent="0.35">
      <c r="B264" s="138" t="s">
        <v>21</v>
      </c>
      <c r="C264" s="139"/>
      <c r="D264" s="33">
        <f>IF(G264=0,0,IF(G264&lt;=3,1,2))</f>
        <v>0</v>
      </c>
      <c r="E264" s="33">
        <f>IF(G264=0,0,IF(G264&lt;=3,2,IF(G264&lt;=8,3,IF(G264&lt;=11,4,5))))</f>
        <v>0</v>
      </c>
      <c r="F264" s="8">
        <f t="shared" si="48"/>
        <v>0</v>
      </c>
      <c r="G264" s="34">
        <f>'FA, NMs, PSEs'!E27</f>
        <v>0</v>
      </c>
      <c r="J264" s="138" t="s">
        <v>21</v>
      </c>
      <c r="K264" s="139"/>
      <c r="L264" s="33">
        <f>IF(O264=0,0,IF(O264&lt;=3,1,2))</f>
        <v>0</v>
      </c>
      <c r="M264" s="33">
        <f>IF(O264=0,0,IF(O264&lt;=3,2,IF(O264&lt;=8,3,IF(O264&lt;=11,4,5))))</f>
        <v>0</v>
      </c>
      <c r="N264" s="8">
        <f t="shared" si="49"/>
        <v>0</v>
      </c>
      <c r="O264" s="34">
        <f>'FA, NMs, PSEs'!E28</f>
        <v>0</v>
      </c>
      <c r="R264" s="138" t="s">
        <v>21</v>
      </c>
      <c r="S264" s="139"/>
      <c r="T264" s="33">
        <f>IF(W264=0,0,IF(W264&lt;=3,1,2))</f>
        <v>0</v>
      </c>
      <c r="U264" s="33">
        <f>IF(W264=0,0,IF(W264&lt;=3,2,IF(W264&lt;=8,3,IF(W264&lt;=11,4,5))))</f>
        <v>0</v>
      </c>
      <c r="V264" s="8">
        <f t="shared" si="50"/>
        <v>0</v>
      </c>
      <c r="W264" s="34">
        <f>'FA, NMs, PSEs'!E29</f>
        <v>0</v>
      </c>
    </row>
    <row r="265" spans="2:23" ht="15" x14ac:dyDescent="0.35">
      <c r="B265" s="138" t="s">
        <v>22</v>
      </c>
      <c r="C265" s="139"/>
      <c r="D265" s="33">
        <f>IF(G265=0,0,
 IF(G265&lt;=2,1,
 IF(G265&lt;=9,2,
 IF(G265&lt;=19,3,
 IF(G265&gt;=20,4)))))</f>
        <v>4</v>
      </c>
      <c r="E265" s="33">
        <f>IF(G265=0,0,IF(G265&lt;=6,1,IF(G265&lt;=9,2,IF(G265&lt;=19,3,4))))</f>
        <v>4</v>
      </c>
      <c r="F265" s="8">
        <f>MAX(0,D265+E265-1)</f>
        <v>7</v>
      </c>
      <c r="G265" s="36">
        <f>'CR, ATS Contribution'!F27</f>
        <v>26</v>
      </c>
      <c r="J265" s="138" t="s">
        <v>22</v>
      </c>
      <c r="K265" s="139"/>
      <c r="L265" s="33">
        <f>IF(O265=0,0,
 IF(O265&lt;=2,1,
 IF(O265&lt;=9,2,
 IF(O265&lt;=19,3,
 IF(O265&gt;=20,4)))))</f>
        <v>4</v>
      </c>
      <c r="M265" s="33">
        <f>IF(O265=0,0,IF(O265&lt;=6,1,IF(O265&lt;=9,2,IF(O265&lt;=19,3,4))))</f>
        <v>4</v>
      </c>
      <c r="N265" s="8">
        <f>MAX(0,L265+M265-1)</f>
        <v>7</v>
      </c>
      <c r="O265" s="36">
        <f>'CR, ATS Contribution'!F28</f>
        <v>37</v>
      </c>
      <c r="R265" s="138" t="s">
        <v>22</v>
      </c>
      <c r="S265" s="139"/>
      <c r="T265" s="33">
        <f>IF(W265=0,0,
 IF(W265&lt;=2,1,
 IF(W265&lt;=9,2,
 IF(W265&lt;=19,3,
 IF(W265&gt;=20,4)))))</f>
        <v>4</v>
      </c>
      <c r="U265" s="33">
        <f>IF(W265=0,0,IF(W265&lt;=6,1,IF(W265&lt;=9,2,IF(W265&lt;=19,3,4))))</f>
        <v>4</v>
      </c>
      <c r="V265" s="8">
        <f>MAX(0,T265+U265-1)</f>
        <v>7</v>
      </c>
      <c r="W265" s="36">
        <f>'CR, ATS Contribution'!F29</f>
        <v>41</v>
      </c>
    </row>
    <row r="266" spans="2:23" ht="15.5" thickBot="1" x14ac:dyDescent="0.4">
      <c r="B266" s="140" t="s">
        <v>23</v>
      </c>
      <c r="C266" s="141"/>
      <c r="D266" s="37">
        <f>IF(G266=0,0,
 IF(G266&lt;=2,1,
 IF(G266&lt;=9,2,
 IF(G266&lt;=19,3,
 IF(G266&gt;=20,4)))))</f>
        <v>0</v>
      </c>
      <c r="E266" s="37">
        <f>IF(G266=0,0,IF(G266&lt;=6,1,IF(G266&lt;=9,2,IF(G266&lt;=19,3,4))))</f>
        <v>0</v>
      </c>
      <c r="F266" s="38">
        <f t="shared" ref="F266" si="51">MAX(0,D266+E266-1)</f>
        <v>0</v>
      </c>
      <c r="G266" s="39">
        <f>'CR, ATS Contribution'!E27</f>
        <v>0</v>
      </c>
      <c r="J266" s="140" t="s">
        <v>23</v>
      </c>
      <c r="K266" s="141"/>
      <c r="L266" s="37">
        <f>IF(O266=0,0,
 IF(O266&lt;=2,1,
 IF(O266&lt;=9,2,
 IF(O266&lt;=19,3,
 IF(O266&gt;=20,4)))))</f>
        <v>1</v>
      </c>
      <c r="M266" s="37">
        <f>IF(O266=0,0,IF(O266&lt;=6,1,IF(O266&lt;=9,2,IF(O266&lt;=19,3,4))))</f>
        <v>1</v>
      </c>
      <c r="N266" s="38">
        <f t="shared" ref="N266" si="52">MAX(0,L266+M266-1)</f>
        <v>1</v>
      </c>
      <c r="O266" s="39">
        <f>'CR, ATS Contribution'!E28</f>
        <v>1</v>
      </c>
      <c r="R266" s="140" t="s">
        <v>23</v>
      </c>
      <c r="S266" s="141"/>
      <c r="T266" s="37">
        <f>IF(W266=0,0,
 IF(W266&lt;=2,1,
 IF(W266&lt;=9,2,
 IF(W266&lt;=19,3,
 IF(W266&gt;=20,4)))))</f>
        <v>0</v>
      </c>
      <c r="U266" s="37">
        <f>IF(W266=0,0,IF(W266&lt;=6,1,IF(W266&lt;=9,2,IF(W266&lt;=19,3,4))))</f>
        <v>0</v>
      </c>
      <c r="V266" s="38">
        <f t="shared" ref="V266" si="53">MAX(0,T266+U266-1)</f>
        <v>0</v>
      </c>
      <c r="W266" s="39">
        <f>'CR, ATS Contribution'!E29</f>
        <v>0</v>
      </c>
    </row>
    <row r="267" spans="2:23" ht="15.5" thickBot="1" x14ac:dyDescent="0.4">
      <c r="B267" s="134"/>
      <c r="C267" s="134"/>
      <c r="D267" s="40" t="s">
        <v>12</v>
      </c>
      <c r="E267" s="40" t="s">
        <v>13</v>
      </c>
      <c r="F267" s="40" t="s">
        <v>14</v>
      </c>
      <c r="G267" s="41"/>
      <c r="J267" s="134"/>
      <c r="K267" s="134"/>
      <c r="L267" s="40" t="s">
        <v>12</v>
      </c>
      <c r="M267" s="40" t="s">
        <v>13</v>
      </c>
      <c r="N267" s="40" t="s">
        <v>14</v>
      </c>
      <c r="O267" s="41"/>
      <c r="R267" s="134"/>
      <c r="S267" s="134"/>
      <c r="T267" s="40" t="s">
        <v>12</v>
      </c>
      <c r="U267" s="40" t="s">
        <v>13</v>
      </c>
      <c r="V267" s="40" t="s">
        <v>14</v>
      </c>
      <c r="W267" s="41"/>
    </row>
    <row r="268" spans="2:23" ht="15" x14ac:dyDescent="0.35">
      <c r="B268" s="134"/>
      <c r="C268" s="134"/>
      <c r="D268" s="42" cm="1">
        <f t="array" ref="D268">AVERAGE(LARGE(D259:D266,{1,2,3}))</f>
        <v>1.3333333333333333</v>
      </c>
      <c r="E268" s="23" cm="1">
        <f t="array" ref="E268">AVERAGE(LARGE(E259:E266,{1,2,3}))</f>
        <v>1.3333333333333333</v>
      </c>
      <c r="F268" s="43">
        <f>MAX(0, D268+E268-1)</f>
        <v>1.6666666666666665</v>
      </c>
      <c r="G268" s="41"/>
      <c r="J268" s="134"/>
      <c r="K268" s="134"/>
      <c r="L268" s="42" cm="1">
        <f t="array" ref="L268">AVERAGE(LARGE(L259:L266,{1,2,3}))</f>
        <v>2</v>
      </c>
      <c r="M268" s="23" cm="1">
        <f t="array" ref="M268">AVERAGE(LARGE(M259:M266,{1,2,3}))</f>
        <v>2.6666666666666665</v>
      </c>
      <c r="N268" s="43">
        <f>MAX(0, L268+M268-1)</f>
        <v>3.6666666666666661</v>
      </c>
      <c r="O268" s="41"/>
      <c r="R268" s="134"/>
      <c r="S268" s="134"/>
      <c r="T268" s="42" cm="1">
        <f t="array" ref="T268">AVERAGE(LARGE(T259:T266,{1,2,3}))</f>
        <v>1.3333333333333333</v>
      </c>
      <c r="U268" s="23" cm="1">
        <f t="array" ref="U268">AVERAGE(LARGE(U259:U266,{1,2,3}))</f>
        <v>1.3333333333333333</v>
      </c>
      <c r="V268" s="43">
        <f>MAX(0, T268+U268-1)</f>
        <v>1.6666666666666665</v>
      </c>
      <c r="W268" s="41"/>
    </row>
    <row r="269" spans="2:23" ht="15.5" thickBot="1" x14ac:dyDescent="0.4">
      <c r="B269" s="85"/>
      <c r="C269" s="85"/>
      <c r="D269" s="44">
        <f>IF($F$268&lt;3.5, MAX($D$259:$D$261), "")</f>
        <v>0</v>
      </c>
      <c r="E269" s="45">
        <f>IF($F$268&lt;3.5, MAX($E$259:$E$261), "")</f>
        <v>0</v>
      </c>
      <c r="F269" s="46">
        <f>MAX(0, D269+E269-1)</f>
        <v>0</v>
      </c>
      <c r="G269" s="41"/>
      <c r="J269" s="85"/>
      <c r="K269" s="85"/>
      <c r="L269" s="44" t="str">
        <f>IF($N$268&lt;3.5, MAX($L$259:$L$261), "")</f>
        <v/>
      </c>
      <c r="M269" s="45" t="str">
        <f>IF($N$268&lt;3.5, MAX($M$259:$M$261), "")</f>
        <v/>
      </c>
      <c r="N269" s="46" t="e">
        <f>MAX(0, L269+M269-1)</f>
        <v>#VALUE!</v>
      </c>
      <c r="O269" s="41"/>
      <c r="R269" s="85"/>
      <c r="S269" s="85"/>
      <c r="T269" s="44">
        <f>IF($V$268&lt;3.5, MAX($T$259:$T$261), "")</f>
        <v>0</v>
      </c>
      <c r="U269" s="45">
        <f>IF($V$82&lt;3.5, MAX($U$73:$U$75), "")</f>
        <v>0</v>
      </c>
      <c r="V269" s="46">
        <f>MAX(0, T269+U269-1)</f>
        <v>0</v>
      </c>
      <c r="W269" s="41"/>
    </row>
    <row r="270" spans="2:23" ht="15.5" thickBot="1" x14ac:dyDescent="0.4">
      <c r="B270" s="134"/>
      <c r="C270" s="134"/>
      <c r="D270" s="47"/>
      <c r="E270" s="41"/>
      <c r="F270" s="48"/>
      <c r="G270" s="41"/>
      <c r="J270" s="134"/>
      <c r="K270" s="134"/>
      <c r="L270" s="47"/>
      <c r="M270" s="41"/>
      <c r="N270" s="48"/>
      <c r="O270" s="41"/>
      <c r="R270" s="134"/>
      <c r="S270" s="134"/>
      <c r="T270" s="47"/>
      <c r="U270" s="41"/>
      <c r="V270" s="48"/>
      <c r="W270" s="41"/>
    </row>
    <row r="271" spans="2:23" ht="16.5" thickBot="1" x14ac:dyDescent="0.45">
      <c r="B271" s="135" t="s">
        <v>24</v>
      </c>
      <c r="C271" s="136"/>
      <c r="D271" s="136"/>
      <c r="E271" s="136"/>
      <c r="F271" s="136"/>
      <c r="G271" s="137"/>
      <c r="J271" s="135" t="s">
        <v>24</v>
      </c>
      <c r="K271" s="136"/>
      <c r="L271" s="136"/>
      <c r="M271" s="136"/>
      <c r="N271" s="136"/>
      <c r="O271" s="137"/>
      <c r="R271" s="135" t="s">
        <v>24</v>
      </c>
      <c r="S271" s="136"/>
      <c r="T271" s="136"/>
      <c r="U271" s="136"/>
      <c r="V271" s="136"/>
      <c r="W271" s="137"/>
    </row>
    <row r="272" spans="2:23" ht="16" x14ac:dyDescent="0.4">
      <c r="B272" s="130" t="s">
        <v>25</v>
      </c>
      <c r="C272" s="131"/>
      <c r="D272" s="131"/>
      <c r="E272" s="131"/>
      <c r="F272" s="131"/>
      <c r="G272" s="49">
        <f>ATS!C27</f>
        <v>0</v>
      </c>
      <c r="J272" s="130" t="s">
        <v>25</v>
      </c>
      <c r="K272" s="131"/>
      <c r="L272" s="131"/>
      <c r="M272" s="131"/>
      <c r="N272" s="131"/>
      <c r="O272" s="49">
        <f>ATS!C28</f>
        <v>1</v>
      </c>
      <c r="R272" s="130" t="s">
        <v>25</v>
      </c>
      <c r="S272" s="131"/>
      <c r="T272" s="131"/>
      <c r="U272" s="131"/>
      <c r="V272" s="131"/>
      <c r="W272" s="49">
        <f>ATS!C29</f>
        <v>0</v>
      </c>
    </row>
    <row r="273" spans="1:23" ht="16" x14ac:dyDescent="0.4">
      <c r="B273" s="132" t="s">
        <v>26</v>
      </c>
      <c r="C273" s="133"/>
      <c r="D273" s="133"/>
      <c r="E273" s="133"/>
      <c r="F273" s="133"/>
      <c r="G273" s="50">
        <f>ATS!D27</f>
        <v>95</v>
      </c>
      <c r="J273" s="132" t="s">
        <v>26</v>
      </c>
      <c r="K273" s="133"/>
      <c r="L273" s="133"/>
      <c r="M273" s="133"/>
      <c r="N273" s="133"/>
      <c r="O273" s="50">
        <f>ATS!D28</f>
        <v>95</v>
      </c>
      <c r="R273" s="132" t="s">
        <v>26</v>
      </c>
      <c r="S273" s="133"/>
      <c r="T273" s="133"/>
      <c r="U273" s="133"/>
      <c r="V273" s="133"/>
      <c r="W273" s="50">
        <f>ATS!D29</f>
        <v>95</v>
      </c>
    </row>
    <row r="274" spans="1:23" ht="16" x14ac:dyDescent="0.35">
      <c r="B274" s="121" t="s">
        <v>23</v>
      </c>
      <c r="C274" s="122"/>
      <c r="D274" s="122"/>
      <c r="E274" s="122"/>
      <c r="F274" s="122"/>
      <c r="G274" s="51">
        <f>IFERROR(IF(AND(F268&gt;4, G272/G273&lt;0.021),(G272/G273)*600,(G272/G273)*50),0)</f>
        <v>0</v>
      </c>
      <c r="J274" s="121" t="s">
        <v>23</v>
      </c>
      <c r="K274" s="122"/>
      <c r="L274" s="122"/>
      <c r="M274" s="122"/>
      <c r="N274" s="122"/>
      <c r="O274" s="51">
        <f>IFERROR(IF(AND(N268&gt;4, O272/O273&lt;0.021),(O272/O273)*600,(O272/O273)*50),0)</f>
        <v>0.52631578947368418</v>
      </c>
      <c r="R274" s="121" t="s">
        <v>23</v>
      </c>
      <c r="S274" s="122"/>
      <c r="T274" s="122"/>
      <c r="U274" s="122"/>
      <c r="V274" s="122"/>
      <c r="W274" s="51">
        <f>IFERROR(IF(AND(V268&gt;4, W272/W273&lt;0.021),(W272/W273)*600,(W272/W273)*50),0)</f>
        <v>0</v>
      </c>
    </row>
    <row r="275" spans="1:23" ht="16.5" thickBot="1" x14ac:dyDescent="0.45">
      <c r="B275" s="115" t="s">
        <v>27</v>
      </c>
      <c r="C275" s="116"/>
      <c r="D275" s="116"/>
      <c r="E275" s="116"/>
      <c r="F275" s="116"/>
      <c r="G275" s="52">
        <f>IFERROR(G272/G273,0)</f>
        <v>0</v>
      </c>
      <c r="J275" s="115" t="s">
        <v>27</v>
      </c>
      <c r="K275" s="116"/>
      <c r="L275" s="116"/>
      <c r="M275" s="116"/>
      <c r="N275" s="116"/>
      <c r="O275" s="52">
        <f>IFERROR(O272/O273,0)</f>
        <v>1.0526315789473684E-2</v>
      </c>
      <c r="R275" s="115" t="s">
        <v>27</v>
      </c>
      <c r="S275" s="116"/>
      <c r="T275" s="116"/>
      <c r="U275" s="116"/>
      <c r="V275" s="116"/>
      <c r="W275" s="52">
        <f>IFERROR(W272/W273,0)</f>
        <v>0</v>
      </c>
    </row>
    <row r="276" spans="1:23" ht="15.5" thickBot="1" x14ac:dyDescent="0.45">
      <c r="B276" s="53"/>
      <c r="C276" s="53"/>
      <c r="D276" s="53"/>
      <c r="E276" s="53"/>
      <c r="F276" s="53"/>
      <c r="G276" s="41"/>
      <c r="J276" s="53"/>
      <c r="K276" s="53"/>
      <c r="L276" s="53"/>
      <c r="M276" s="53"/>
      <c r="N276" s="53"/>
      <c r="O276" s="41"/>
      <c r="R276" s="53"/>
      <c r="S276" s="53"/>
      <c r="T276" s="53"/>
      <c r="U276" s="53"/>
      <c r="V276" s="53"/>
      <c r="W276" s="41"/>
    </row>
    <row r="277" spans="1:23" ht="16.5" thickBot="1" x14ac:dyDescent="0.45">
      <c r="B277" s="125" t="s">
        <v>28</v>
      </c>
      <c r="C277" s="126"/>
      <c r="D277" s="126"/>
      <c r="E277" s="126"/>
      <c r="F277" s="126"/>
      <c r="G277" s="127"/>
      <c r="J277" s="125" t="s">
        <v>28</v>
      </c>
      <c r="K277" s="126"/>
      <c r="L277" s="126"/>
      <c r="M277" s="126"/>
      <c r="N277" s="126"/>
      <c r="O277" s="127"/>
      <c r="R277" s="125" t="s">
        <v>28</v>
      </c>
      <c r="S277" s="126"/>
      <c r="T277" s="126"/>
      <c r="U277" s="126"/>
      <c r="V277" s="126"/>
      <c r="W277" s="127"/>
    </row>
    <row r="278" spans="1:23" ht="16" x14ac:dyDescent="0.4">
      <c r="B278" s="128" t="s">
        <v>29</v>
      </c>
      <c r="C278" s="129"/>
      <c r="D278" s="129"/>
      <c r="E278" s="129"/>
      <c r="F278" s="129"/>
      <c r="G278" s="54">
        <f>'Concern Reports'!D27</f>
        <v>6</v>
      </c>
      <c r="J278" s="128" t="s">
        <v>29</v>
      </c>
      <c r="K278" s="129"/>
      <c r="L278" s="129"/>
      <c r="M278" s="129"/>
      <c r="N278" s="129"/>
      <c r="O278" s="54">
        <f>'Concern Reports'!D28</f>
        <v>131</v>
      </c>
      <c r="R278" s="128" t="s">
        <v>29</v>
      </c>
      <c r="S278" s="129"/>
      <c r="T278" s="129"/>
      <c r="U278" s="129"/>
      <c r="V278" s="129"/>
      <c r="W278" s="54">
        <f>'Concern Reports'!D29</f>
        <v>11</v>
      </c>
    </row>
    <row r="279" spans="1:23" ht="16" x14ac:dyDescent="0.4">
      <c r="B279" s="123" t="s">
        <v>30</v>
      </c>
      <c r="C279" s="124"/>
      <c r="D279" s="124"/>
      <c r="E279" s="124"/>
      <c r="F279" s="124"/>
      <c r="G279" s="50">
        <f>'Concern Reports'!E27</f>
        <v>6</v>
      </c>
      <c r="J279" s="123" t="s">
        <v>30</v>
      </c>
      <c r="K279" s="124"/>
      <c r="L279" s="124"/>
      <c r="M279" s="124"/>
      <c r="N279" s="124"/>
      <c r="O279" s="50">
        <f>'Concern Reports'!E28</f>
        <v>74</v>
      </c>
      <c r="R279" s="123" t="s">
        <v>30</v>
      </c>
      <c r="S279" s="124"/>
      <c r="T279" s="124"/>
      <c r="U279" s="124"/>
      <c r="V279" s="124"/>
      <c r="W279" s="50">
        <f>'Concern Reports'!E29</f>
        <v>5</v>
      </c>
    </row>
    <row r="280" spans="1:23" ht="16" x14ac:dyDescent="0.4">
      <c r="B280" s="123" t="s">
        <v>31</v>
      </c>
      <c r="C280" s="124"/>
      <c r="D280" s="124"/>
      <c r="E280" s="124"/>
      <c r="F280" s="124"/>
      <c r="G280" s="55">
        <f>'Concern Reports'!F27</f>
        <v>0</v>
      </c>
      <c r="J280" s="123" t="s">
        <v>31</v>
      </c>
      <c r="K280" s="124"/>
      <c r="L280" s="124"/>
      <c r="M280" s="124"/>
      <c r="N280" s="124"/>
      <c r="O280" s="55">
        <f>'Concern Reports'!F28</f>
        <v>14</v>
      </c>
      <c r="R280" s="123" t="s">
        <v>31</v>
      </c>
      <c r="S280" s="124"/>
      <c r="T280" s="124"/>
      <c r="U280" s="124"/>
      <c r="V280" s="124"/>
      <c r="W280" s="55">
        <f>'Concern Reports'!F29</f>
        <v>0</v>
      </c>
    </row>
    <row r="281" spans="1:23" ht="16" x14ac:dyDescent="0.4">
      <c r="B281" s="123" t="s">
        <v>32</v>
      </c>
      <c r="C281" s="124"/>
      <c r="D281" s="124"/>
      <c r="E281" s="124"/>
      <c r="F281" s="124"/>
      <c r="G281" s="55">
        <f>'Concern Reports'!G27</f>
        <v>0</v>
      </c>
      <c r="J281" s="123" t="s">
        <v>32</v>
      </c>
      <c r="K281" s="124"/>
      <c r="L281" s="124"/>
      <c r="M281" s="124"/>
      <c r="N281" s="124"/>
      <c r="O281" s="55">
        <f>'Concern Reports'!G28</f>
        <v>0</v>
      </c>
      <c r="R281" s="123" t="s">
        <v>32</v>
      </c>
      <c r="S281" s="124"/>
      <c r="T281" s="124"/>
      <c r="U281" s="124"/>
      <c r="V281" s="124"/>
      <c r="W281" s="55">
        <f>'Concern Reports'!G29</f>
        <v>0</v>
      </c>
    </row>
    <row r="282" spans="1:23" ht="16.5" thickBot="1" x14ac:dyDescent="0.45">
      <c r="B282" s="117" t="s">
        <v>33</v>
      </c>
      <c r="C282" s="118"/>
      <c r="D282" s="118"/>
      <c r="E282" s="118"/>
      <c r="F282" s="118"/>
      <c r="G282" s="50">
        <f>'Concern Reports'!C27</f>
        <v>12</v>
      </c>
      <c r="J282" s="117" t="s">
        <v>33</v>
      </c>
      <c r="K282" s="118"/>
      <c r="L282" s="118"/>
      <c r="M282" s="118"/>
      <c r="N282" s="118"/>
      <c r="O282" s="50">
        <f>'Concern Reports'!C28</f>
        <v>219</v>
      </c>
      <c r="R282" s="117" t="s">
        <v>33</v>
      </c>
      <c r="S282" s="118"/>
      <c r="T282" s="118"/>
      <c r="U282" s="118"/>
      <c r="V282" s="118"/>
      <c r="W282" s="50">
        <f>'Concern Reports'!C29</f>
        <v>16</v>
      </c>
    </row>
    <row r="283" spans="1:23" ht="16" x14ac:dyDescent="0.4">
      <c r="B283" s="119" t="s">
        <v>22</v>
      </c>
      <c r="C283" s="120"/>
      <c r="D283" s="120"/>
      <c r="E283" s="120"/>
      <c r="F283" s="120"/>
      <c r="G283" s="51">
        <f>IFERROR((((G285 - G278*0.5 - G279*0.1) + G280*3 + G281*15) / G282) * 130,0)</f>
        <v>25.999999999999996</v>
      </c>
      <c r="J283" s="119" t="s">
        <v>22</v>
      </c>
      <c r="K283" s="120"/>
      <c r="L283" s="120"/>
      <c r="M283" s="120"/>
      <c r="N283" s="120"/>
      <c r="O283" s="51">
        <f>IFERROR((((O285 - O278*0.5 - O279*0.1) + O280*3 + O281*15) / O282) * 130,0)</f>
        <v>59.420091324200911</v>
      </c>
      <c r="R283" s="119" t="s">
        <v>22</v>
      </c>
      <c r="S283" s="120"/>
      <c r="T283" s="120"/>
      <c r="U283" s="120"/>
      <c r="V283" s="120"/>
      <c r="W283" s="51">
        <f>IFERROR((((W285 - W278*0.5 - W279*0.1) + W280*3 + W281*15) / W282) * 130,0)</f>
        <v>40.625</v>
      </c>
    </row>
    <row r="284" spans="1:23" ht="16" x14ac:dyDescent="0.35">
      <c r="B284" s="121" t="s">
        <v>34</v>
      </c>
      <c r="C284" s="122"/>
      <c r="D284" s="122"/>
      <c r="E284" s="122"/>
      <c r="F284" s="122"/>
      <c r="G284" s="56">
        <f>IFERROR((G278+G279+G280)/G282,0)</f>
        <v>1</v>
      </c>
      <c r="J284" s="121" t="s">
        <v>34</v>
      </c>
      <c r="K284" s="122"/>
      <c r="L284" s="122"/>
      <c r="M284" s="122"/>
      <c r="N284" s="122"/>
      <c r="O284" s="56">
        <f>IFERROR((O278+O279+O280)/O282,0)</f>
        <v>1</v>
      </c>
      <c r="R284" s="121" t="s">
        <v>34</v>
      </c>
      <c r="S284" s="122"/>
      <c r="T284" s="122"/>
      <c r="U284" s="122"/>
      <c r="V284" s="122"/>
      <c r="W284" s="56">
        <f>IFERROR((W278+W279+W280)/W282,0)</f>
        <v>1</v>
      </c>
    </row>
    <row r="285" spans="1:23" ht="16.5" thickBot="1" x14ac:dyDescent="0.45">
      <c r="B285" s="115" t="s">
        <v>35</v>
      </c>
      <c r="C285" s="116"/>
      <c r="D285" s="116"/>
      <c r="E285" s="116"/>
      <c r="F285" s="116"/>
      <c r="G285" s="57">
        <f>IFERROR(IF(AND(F268&gt;=3,G284&lt;0.031),G278*36,G278),0)</f>
        <v>6</v>
      </c>
      <c r="J285" s="115" t="s">
        <v>35</v>
      </c>
      <c r="K285" s="116"/>
      <c r="L285" s="116"/>
      <c r="M285" s="116"/>
      <c r="N285" s="116"/>
      <c r="O285" s="57">
        <f>IFERROR(IF(AND(N268&gt;=3,O284&lt;0.031),O278*36,O278),0)</f>
        <v>131</v>
      </c>
      <c r="R285" s="115" t="s">
        <v>35</v>
      </c>
      <c r="S285" s="116"/>
      <c r="T285" s="116"/>
      <c r="U285" s="116"/>
      <c r="V285" s="116"/>
      <c r="W285" s="57">
        <f>IFERROR(IF(AND(V268&gt;=3,W284&lt;0.031),W278*36,W278),0)</f>
        <v>11</v>
      </c>
    </row>
    <row r="287" spans="1:23" x14ac:dyDescent="0.35">
      <c r="A287" s="24" t="s">
        <v>79</v>
      </c>
      <c r="B287" s="24" t="s">
        <v>0</v>
      </c>
      <c r="I287" s="24" t="s">
        <v>79</v>
      </c>
      <c r="J287" s="24" t="s">
        <v>0</v>
      </c>
      <c r="O287" s="25"/>
      <c r="Q287" s="24" t="s">
        <v>79</v>
      </c>
      <c r="R287" s="24" t="s">
        <v>0</v>
      </c>
      <c r="W287" s="25"/>
    </row>
    <row r="288" spans="1:23" ht="15" thickBot="1" x14ac:dyDescent="0.4">
      <c r="B288" s="26">
        <f>Recordables!A30</f>
        <v>28</v>
      </c>
      <c r="J288" s="26">
        <f>Recordables!A31</f>
        <v>29</v>
      </c>
      <c r="O288" s="25"/>
      <c r="R288" s="26">
        <f>Recordables!A32</f>
        <v>30</v>
      </c>
      <c r="W288" s="25"/>
    </row>
    <row r="289" spans="2:23" ht="15.5" thickBot="1" x14ac:dyDescent="0.4">
      <c r="B289" s="144" t="str">
        <f>Recordables!B30</f>
        <v>Pedestrian and Vehicle Traffic Management</v>
      </c>
      <c r="C289" s="145"/>
      <c r="D289" s="27" t="s">
        <v>12</v>
      </c>
      <c r="E289" s="27" t="s">
        <v>13</v>
      </c>
      <c r="F289" s="28" t="s">
        <v>14</v>
      </c>
      <c r="G289" s="27" t="s">
        <v>15</v>
      </c>
      <c r="J289" s="144" t="str">
        <f>Recordables!B31</f>
        <v>Personal Protective Equipment (PPE)</v>
      </c>
      <c r="K289" s="145"/>
      <c r="L289" s="27" t="s">
        <v>12</v>
      </c>
      <c r="M289" s="27" t="s">
        <v>13</v>
      </c>
      <c r="N289" s="29" t="s">
        <v>14</v>
      </c>
      <c r="O289" s="27" t="s">
        <v>15</v>
      </c>
      <c r="R289" s="144" t="str">
        <f>Recordables!B32</f>
        <v>Pinch Point/Sharp Objects</v>
      </c>
      <c r="S289" s="145"/>
      <c r="T289" s="27" t="s">
        <v>12</v>
      </c>
      <c r="U289" s="27" t="s">
        <v>13</v>
      </c>
      <c r="V289" s="29" t="s">
        <v>14</v>
      </c>
      <c r="W289" s="27" t="s">
        <v>15</v>
      </c>
    </row>
    <row r="290" spans="2:23" ht="15" x14ac:dyDescent="0.35">
      <c r="B290" s="142" t="s">
        <v>16</v>
      </c>
      <c r="C290" s="143"/>
      <c r="D290" s="30">
        <f>IF(G290=0,0,5)</f>
        <v>0</v>
      </c>
      <c r="E290" s="30">
        <f>IF(G290=0,0,IF(G290&lt;=3,3,IF(G290&lt;=11,4,5)))</f>
        <v>0</v>
      </c>
      <c r="F290" s="31">
        <f t="shared" ref="F290:F295" si="54">MAX(0,D290+E290-1)</f>
        <v>0</v>
      </c>
      <c r="G290" s="32">
        <f>Recordables!D30</f>
        <v>0</v>
      </c>
      <c r="J290" s="142" t="s">
        <v>16</v>
      </c>
      <c r="K290" s="143"/>
      <c r="L290" s="30">
        <f>IF(O290=0,0,5)</f>
        <v>0</v>
      </c>
      <c r="M290" s="30">
        <f>IF(O290=0,0,IF(O290&lt;=3,3,IF(O290&lt;=11,4,5)))</f>
        <v>0</v>
      </c>
      <c r="N290" s="31">
        <f t="shared" ref="N290:N295" si="55">MAX(0,L290+M290-1)</f>
        <v>0</v>
      </c>
      <c r="O290" s="32">
        <f>Recordables!D31</f>
        <v>0</v>
      </c>
      <c r="R290" s="142" t="s">
        <v>16</v>
      </c>
      <c r="S290" s="143"/>
      <c r="T290" s="30">
        <f>IF(W290=0,0,5)</f>
        <v>0</v>
      </c>
      <c r="U290" s="30">
        <f>IF(W290=0,0,IF(W290&lt;=3,3,IF(W290&lt;=11,4,5)))</f>
        <v>0</v>
      </c>
      <c r="V290" s="31">
        <f t="shared" ref="V290:V295" si="56">MAX(0,T290+U290-1)</f>
        <v>0</v>
      </c>
      <c r="W290" s="32">
        <f>Recordables!D32</f>
        <v>0</v>
      </c>
    </row>
    <row r="291" spans="2:23" ht="15" x14ac:dyDescent="0.35">
      <c r="B291" s="138" t="s">
        <v>17</v>
      </c>
      <c r="C291" s="139"/>
      <c r="D291" s="33">
        <f>IF(G291=0,0,4)</f>
        <v>0</v>
      </c>
      <c r="E291" s="33">
        <f>IF(G291=0,0,IF(G291&lt;=3,3,IF(G291&lt;=11,4,5)))</f>
        <v>0</v>
      </c>
      <c r="F291" s="8">
        <f t="shared" si="54"/>
        <v>0</v>
      </c>
      <c r="G291" s="34">
        <f>Recordables!E30</f>
        <v>0</v>
      </c>
      <c r="J291" s="138" t="s">
        <v>17</v>
      </c>
      <c r="K291" s="139"/>
      <c r="L291" s="33">
        <f>IF(O291=0,0,4)</f>
        <v>0</v>
      </c>
      <c r="M291" s="33">
        <f>IF(O291=0,0,IF(O291&lt;=3,3,IF(O291&lt;=11,4,5)))</f>
        <v>0</v>
      </c>
      <c r="N291" s="8">
        <f t="shared" si="55"/>
        <v>0</v>
      </c>
      <c r="O291" s="35">
        <f>Recordables!E31</f>
        <v>0</v>
      </c>
      <c r="R291" s="138" t="s">
        <v>17</v>
      </c>
      <c r="S291" s="139"/>
      <c r="T291" s="33">
        <f>IF(W291=0,0,4)</f>
        <v>0</v>
      </c>
      <c r="U291" s="33">
        <f>IF(W291=0,0,IF(W291&lt;=3,3,IF(W291&lt;=11,4,5)))</f>
        <v>0</v>
      </c>
      <c r="V291" s="8">
        <f t="shared" si="56"/>
        <v>0</v>
      </c>
      <c r="W291" s="35">
        <f>Recordables!E32</f>
        <v>0</v>
      </c>
    </row>
    <row r="292" spans="2:23" ht="15" x14ac:dyDescent="0.35">
      <c r="B292" s="138" t="s">
        <v>18</v>
      </c>
      <c r="C292" s="139"/>
      <c r="D292" s="33">
        <f>IF(G292=0,0,IF(G292&lt;=2,2,3))</f>
        <v>0</v>
      </c>
      <c r="E292" s="33">
        <f>IF(G292=0,0,IF(G292&lt;=3,3,IF(G292&lt;=11,4,5)))</f>
        <v>0</v>
      </c>
      <c r="F292" s="8">
        <f t="shared" si="54"/>
        <v>0</v>
      </c>
      <c r="G292" s="34">
        <f>Recordables!F30</f>
        <v>0</v>
      </c>
      <c r="J292" s="138" t="s">
        <v>18</v>
      </c>
      <c r="K292" s="139"/>
      <c r="L292" s="33">
        <f>IF(O292=0,0,IF(O292&lt;=2,2,3))</f>
        <v>0</v>
      </c>
      <c r="M292" s="33">
        <f>IF(O292=0,0,IF(O292&lt;=3,3,IF(O292&lt;=11,4,5)))</f>
        <v>0</v>
      </c>
      <c r="N292" s="8">
        <f t="shared" si="55"/>
        <v>0</v>
      </c>
      <c r="O292" s="34">
        <f>Recordables!F31</f>
        <v>0</v>
      </c>
      <c r="R292" s="138" t="s">
        <v>18</v>
      </c>
      <c r="S292" s="139"/>
      <c r="T292" s="33">
        <f>IF(W292=0,0,IF(W292&lt;=2,2,3))</f>
        <v>0</v>
      </c>
      <c r="U292" s="33">
        <f>IF(W292=0,0,IF(W292&lt;=3,3,IF(W292&lt;=11,4,5)))</f>
        <v>0</v>
      </c>
      <c r="V292" s="8">
        <f t="shared" si="56"/>
        <v>0</v>
      </c>
      <c r="W292" s="34">
        <f>Recordables!F32</f>
        <v>0</v>
      </c>
    </row>
    <row r="293" spans="2:23" ht="15" x14ac:dyDescent="0.35">
      <c r="B293" s="138" t="s">
        <v>19</v>
      </c>
      <c r="C293" s="139"/>
      <c r="D293" s="33">
        <f>IF(G293=0,0,IF(G293&lt;=3,1,2))</f>
        <v>0</v>
      </c>
      <c r="E293" s="33">
        <f>IF(G293=0,0,IF(G293&lt;=3,3,IF(G293&lt;=11,4,5)))</f>
        <v>0</v>
      </c>
      <c r="F293" s="8">
        <f t="shared" si="54"/>
        <v>0</v>
      </c>
      <c r="G293" s="34">
        <f>'FA, NMs, PSEs'!C30</f>
        <v>0</v>
      </c>
      <c r="J293" s="138" t="s">
        <v>19</v>
      </c>
      <c r="K293" s="139"/>
      <c r="L293" s="33">
        <f>IF(O293=0,0,IF(O293&lt;=3,1,2))</f>
        <v>0</v>
      </c>
      <c r="M293" s="33">
        <f>IF(O293=0,0,IF(O293&lt;=3,3,IF(O293&lt;=11,4,5)))</f>
        <v>0</v>
      </c>
      <c r="N293" s="8">
        <f t="shared" si="55"/>
        <v>0</v>
      </c>
      <c r="O293" s="34">
        <f>'FA, NMs, PSEs'!C31</f>
        <v>0</v>
      </c>
      <c r="R293" s="138" t="s">
        <v>19</v>
      </c>
      <c r="S293" s="139"/>
      <c r="T293" s="33">
        <f>IF(W293=0,0,IF(W293&lt;=3,1,2))</f>
        <v>0</v>
      </c>
      <c r="U293" s="33">
        <f>IF(W293=0,0,IF(W293&lt;=3,3,IF(W293&lt;=11,4,5)))</f>
        <v>0</v>
      </c>
      <c r="V293" s="8">
        <f t="shared" si="56"/>
        <v>0</v>
      </c>
      <c r="W293" s="34">
        <f>'FA, NMs, PSEs'!C32</f>
        <v>0</v>
      </c>
    </row>
    <row r="294" spans="2:23" ht="15" x14ac:dyDescent="0.35">
      <c r="B294" s="138" t="s">
        <v>20</v>
      </c>
      <c r="C294" s="139"/>
      <c r="D294" s="33">
        <f>IF(G294=0,0,4)</f>
        <v>0</v>
      </c>
      <c r="E294" s="33">
        <f>IF(G294=0,0,IF(G294&lt;=3,3,IF(G294&lt;=11,4,5)))</f>
        <v>0</v>
      </c>
      <c r="F294" s="8">
        <f t="shared" si="54"/>
        <v>0</v>
      </c>
      <c r="G294" s="34">
        <f>'FA, NMs, PSEs'!D30</f>
        <v>0</v>
      </c>
      <c r="J294" s="138" t="s">
        <v>20</v>
      </c>
      <c r="K294" s="139"/>
      <c r="L294" s="33">
        <f>IF(O294=0,0,4)</f>
        <v>0</v>
      </c>
      <c r="M294" s="33">
        <f>IF(O294=0,0,IF(O294&lt;=3,3,IF(O294&lt;=11,4,5)))</f>
        <v>0</v>
      </c>
      <c r="N294" s="8">
        <f t="shared" si="55"/>
        <v>0</v>
      </c>
      <c r="O294" s="34">
        <f>'FA, NMs, PSEs'!D31</f>
        <v>0</v>
      </c>
      <c r="R294" s="138" t="s">
        <v>20</v>
      </c>
      <c r="S294" s="139"/>
      <c r="T294" s="33">
        <f>IF(W294=0,0,4)</f>
        <v>0</v>
      </c>
      <c r="U294" s="33">
        <f>IF(W294=0,0,IF(W294&lt;=3,3,IF(W294&lt;=11,4,5)))</f>
        <v>0</v>
      </c>
      <c r="V294" s="8">
        <f t="shared" si="56"/>
        <v>0</v>
      </c>
      <c r="W294" s="34">
        <f>'FA, NMs, PSEs'!D32</f>
        <v>0</v>
      </c>
    </row>
    <row r="295" spans="2:23" ht="15" x14ac:dyDescent="0.35">
      <c r="B295" s="138" t="s">
        <v>21</v>
      </c>
      <c r="C295" s="139"/>
      <c r="D295" s="33">
        <f>IF(G295=0,0,IF(G295&lt;=3,1,2))</f>
        <v>0</v>
      </c>
      <c r="E295" s="33">
        <f>IF(G295=0,0,IF(G295&lt;=3,2,IF(G295&lt;=8,3,IF(G295&lt;=11,4,5))))</f>
        <v>0</v>
      </c>
      <c r="F295" s="8">
        <f t="shared" si="54"/>
        <v>0</v>
      </c>
      <c r="G295" s="34">
        <f>'FA, NMs, PSEs'!E30</f>
        <v>0</v>
      </c>
      <c r="J295" s="138" t="s">
        <v>21</v>
      </c>
      <c r="K295" s="139"/>
      <c r="L295" s="33">
        <f>IF(O295=0,0,IF(O295&lt;=3,1,2))</f>
        <v>0</v>
      </c>
      <c r="M295" s="33">
        <f>IF(O295=0,0,IF(O295&lt;=3,2,IF(O295&lt;=8,3,IF(O295&lt;=11,4,5))))</f>
        <v>0</v>
      </c>
      <c r="N295" s="8">
        <f t="shared" si="55"/>
        <v>0</v>
      </c>
      <c r="O295" s="34">
        <f>'FA, NMs, PSEs'!E31</f>
        <v>0</v>
      </c>
      <c r="R295" s="138" t="s">
        <v>21</v>
      </c>
      <c r="S295" s="139"/>
      <c r="T295" s="33">
        <f>IF(W295=0,0,IF(W295&lt;=3,1,2))</f>
        <v>0</v>
      </c>
      <c r="U295" s="33">
        <f>IF(W295=0,0,IF(W295&lt;=3,2,IF(W295&lt;=8,3,IF(W295&lt;=11,4,5))))</f>
        <v>0</v>
      </c>
      <c r="V295" s="8">
        <f t="shared" si="56"/>
        <v>0</v>
      </c>
      <c r="W295" s="34">
        <f>'FA, NMs, PSEs'!E32</f>
        <v>0</v>
      </c>
    </row>
    <row r="296" spans="2:23" ht="15" x14ac:dyDescent="0.35">
      <c r="B296" s="138" t="s">
        <v>22</v>
      </c>
      <c r="C296" s="139"/>
      <c r="D296" s="33">
        <f>IF(G296=0,0,
 IF(G296&lt;=2,1,
 IF(G296&lt;=9,2,
 IF(G296&lt;=19,3,
 IF(G296&gt;=20,4)))))</f>
        <v>4</v>
      </c>
      <c r="E296" s="33">
        <f>IF(G296=0,0,IF(G296&lt;=6,1,IF(G296&lt;=9,2,IF(G296&lt;=19,3,4))))</f>
        <v>4</v>
      </c>
      <c r="F296" s="8">
        <f>MAX(0,D296+E296-1)</f>
        <v>7</v>
      </c>
      <c r="G296" s="36">
        <f>'CR, ATS Contribution'!F30</f>
        <v>42</v>
      </c>
      <c r="J296" s="138" t="s">
        <v>22</v>
      </c>
      <c r="K296" s="139"/>
      <c r="L296" s="33">
        <f>IF(O296=0,0,
 IF(O296&lt;=2,1,
 IF(O296&lt;=9,2,
 IF(O296&lt;=19,3,
 IF(O296&gt;=20,4)))))</f>
        <v>4</v>
      </c>
      <c r="M296" s="33">
        <f>IF(O296=0,0,IF(O296&lt;=6,1,IF(O296&lt;=9,2,IF(O296&lt;=19,3,4))))</f>
        <v>4</v>
      </c>
      <c r="N296" s="8">
        <f>MAX(0,L296+M296-1)</f>
        <v>7</v>
      </c>
      <c r="O296" s="36">
        <f>'CR, ATS Contribution'!F31</f>
        <v>41</v>
      </c>
      <c r="R296" s="138" t="s">
        <v>22</v>
      </c>
      <c r="S296" s="139"/>
      <c r="T296" s="33">
        <f>IF(W296=0,0,
 IF(W296&lt;=2,1,
 IF(W296&lt;=9,2,
 IF(W296&lt;=19,3,
 IF(W296&gt;=20,4)))))</f>
        <v>4</v>
      </c>
      <c r="U296" s="33">
        <f>IF(W296=0,0,IF(W296&lt;=6,1,IF(W296&lt;=9,2,IF(W296&lt;=19,3,4))))</f>
        <v>4</v>
      </c>
      <c r="V296" s="8">
        <f>MAX(0,T296+U296-1)</f>
        <v>7</v>
      </c>
      <c r="W296" s="36">
        <f>'CR, ATS Contribution'!F32</f>
        <v>56</v>
      </c>
    </row>
    <row r="297" spans="2:23" ht="15.5" thickBot="1" x14ac:dyDescent="0.4">
      <c r="B297" s="140" t="s">
        <v>23</v>
      </c>
      <c r="C297" s="141"/>
      <c r="D297" s="37">
        <f>IF(G297=0,0,
 IF(G297&lt;=2,1,
 IF(G297&lt;=9,2,
 IF(G297&lt;=19,3,
 IF(G297&gt;=20,4)))))</f>
        <v>1</v>
      </c>
      <c r="E297" s="37">
        <f>IF(G297=0,0,IF(G297&lt;=6,1,IF(G297&lt;=9,2,IF(G297&lt;=19,3,4))))</f>
        <v>1</v>
      </c>
      <c r="F297" s="38">
        <f t="shared" ref="F297" si="57">MAX(0,D297+E297-1)</f>
        <v>1</v>
      </c>
      <c r="G297" s="39">
        <f>'CR, ATS Contribution'!E30</f>
        <v>2</v>
      </c>
      <c r="J297" s="140" t="s">
        <v>23</v>
      </c>
      <c r="K297" s="141"/>
      <c r="L297" s="37">
        <f>IF(O297=0,0,
 IF(O297&lt;=2,1,
 IF(O297&lt;=9,2,
 IF(O297&lt;=19,3,
 IF(O297&gt;=20,4)))))</f>
        <v>2</v>
      </c>
      <c r="M297" s="37">
        <f>IF(O297=0,0,IF(O297&lt;=6,1,IF(O297&lt;=9,2,IF(O297&lt;=19,3,4))))</f>
        <v>1</v>
      </c>
      <c r="N297" s="38">
        <f t="shared" ref="N297" si="58">MAX(0,L297+M297-1)</f>
        <v>2</v>
      </c>
      <c r="O297" s="39">
        <f>'CR, ATS Contribution'!E31</f>
        <v>3</v>
      </c>
      <c r="R297" s="140" t="s">
        <v>23</v>
      </c>
      <c r="S297" s="141"/>
      <c r="T297" s="37">
        <f>IF(W297=0,0,
 IF(W297&lt;=2,1,
 IF(W297&lt;=9,2,
 IF(W297&lt;=19,3,
 IF(W297&gt;=20,4)))))</f>
        <v>2</v>
      </c>
      <c r="U297" s="37">
        <f>IF(W297=0,0,IF(W297&lt;=6,1,IF(W297&lt;=9,2,IF(W297&lt;=19,3,4))))</f>
        <v>1</v>
      </c>
      <c r="V297" s="38">
        <f t="shared" ref="V297" si="59">MAX(0,T297+U297-1)</f>
        <v>2</v>
      </c>
      <c r="W297" s="39">
        <f>'CR, ATS Contribution'!E32</f>
        <v>4</v>
      </c>
    </row>
    <row r="298" spans="2:23" ht="15.5" thickBot="1" x14ac:dyDescent="0.4">
      <c r="B298" s="134"/>
      <c r="C298" s="134"/>
      <c r="D298" s="40" t="s">
        <v>12</v>
      </c>
      <c r="E298" s="40" t="s">
        <v>13</v>
      </c>
      <c r="F298" s="40" t="s">
        <v>14</v>
      </c>
      <c r="G298" s="41"/>
      <c r="J298" s="134"/>
      <c r="K298" s="134"/>
      <c r="L298" s="40" t="s">
        <v>12</v>
      </c>
      <c r="M298" s="40" t="s">
        <v>13</v>
      </c>
      <c r="N298" s="40" t="s">
        <v>14</v>
      </c>
      <c r="O298" s="41"/>
      <c r="R298" s="134"/>
      <c r="S298" s="134"/>
      <c r="T298" s="40" t="s">
        <v>12</v>
      </c>
      <c r="U298" s="40" t="s">
        <v>13</v>
      </c>
      <c r="V298" s="40" t="s">
        <v>14</v>
      </c>
      <c r="W298" s="41"/>
    </row>
    <row r="299" spans="2:23" ht="15" x14ac:dyDescent="0.35">
      <c r="B299" s="134"/>
      <c r="C299" s="134"/>
      <c r="D299" s="42" cm="1">
        <f t="array" ref="D299">AVERAGE(LARGE(D290:D297,{1,2,3}))</f>
        <v>1.6666666666666667</v>
      </c>
      <c r="E299" s="23" cm="1">
        <f t="array" ref="E299">AVERAGE(LARGE(E290:E297,{1,2,3}))</f>
        <v>1.6666666666666667</v>
      </c>
      <c r="F299" s="43">
        <f>MAX(0, D299+E299-1)</f>
        <v>2.3333333333333335</v>
      </c>
      <c r="G299" s="41"/>
      <c r="J299" s="134"/>
      <c r="K299" s="134"/>
      <c r="L299" s="42" cm="1">
        <f t="array" ref="L299">AVERAGE(LARGE(L290:L297,{1,2,3}))</f>
        <v>2</v>
      </c>
      <c r="M299" s="23" cm="1">
        <f t="array" ref="M299">AVERAGE(LARGE(M290:M297,{1,2,3}))</f>
        <v>1.6666666666666667</v>
      </c>
      <c r="N299" s="43">
        <f>MAX(0, L299+M299-1)</f>
        <v>2.666666666666667</v>
      </c>
      <c r="O299" s="41"/>
      <c r="R299" s="134"/>
      <c r="S299" s="134"/>
      <c r="T299" s="42" cm="1">
        <f t="array" ref="T299">AVERAGE(LARGE(T290:T297,{1,2,3}))</f>
        <v>2</v>
      </c>
      <c r="U299" s="23" cm="1">
        <f t="array" ref="U299">AVERAGE(LARGE(U290:U297,{1,2,3}))</f>
        <v>1.6666666666666667</v>
      </c>
      <c r="V299" s="43">
        <f>MAX(0, T299+U299-1)</f>
        <v>2.666666666666667</v>
      </c>
      <c r="W299" s="41"/>
    </row>
    <row r="300" spans="2:23" ht="15.5" thickBot="1" x14ac:dyDescent="0.4">
      <c r="B300" s="85"/>
      <c r="C300" s="85"/>
      <c r="D300" s="44">
        <f>IF($F$299&lt;3.5, MAX($D$290:$D$292), "")</f>
        <v>0</v>
      </c>
      <c r="E300" s="45">
        <f>IF($F$299&lt;3.5, MAX($E$290:$E$292), "")</f>
        <v>0</v>
      </c>
      <c r="F300" s="46">
        <f>MAX(0, D300+E300-1)</f>
        <v>0</v>
      </c>
      <c r="G300" s="41"/>
      <c r="J300" s="85"/>
      <c r="K300" s="85"/>
      <c r="L300" s="44">
        <f>IF($N$299&lt;3.5, MAX($L$290:$L$292), "")</f>
        <v>0</v>
      </c>
      <c r="M300" s="45">
        <f>IF($N$299&lt;3.5, MAX($M$290:$M$292), "")</f>
        <v>0</v>
      </c>
      <c r="N300" s="46">
        <f>MAX(0, L300+M300-1)</f>
        <v>0</v>
      </c>
      <c r="O300" s="41"/>
      <c r="R300" s="85"/>
      <c r="S300" s="85"/>
      <c r="T300" s="44">
        <f>IF($V$299&lt;3.5, MAX($T$290:$T$292), "")</f>
        <v>0</v>
      </c>
      <c r="U300" s="45">
        <f>IF($V$299&lt;3.5, MAX($U$290:$U$292), "")</f>
        <v>0</v>
      </c>
      <c r="V300" s="46">
        <f>MAX(0, T300+U300-1)</f>
        <v>0</v>
      </c>
      <c r="W300" s="41"/>
    </row>
    <row r="301" spans="2:23" ht="15.5" thickBot="1" x14ac:dyDescent="0.4">
      <c r="B301" s="134"/>
      <c r="C301" s="134"/>
      <c r="D301" s="47"/>
      <c r="E301" s="41"/>
      <c r="F301" s="48"/>
      <c r="G301" s="41"/>
      <c r="J301" s="134"/>
      <c r="K301" s="134"/>
      <c r="L301" s="47"/>
      <c r="M301" s="41"/>
      <c r="N301" s="48"/>
      <c r="O301" s="41"/>
      <c r="R301" s="134"/>
      <c r="S301" s="134"/>
      <c r="T301" s="47"/>
      <c r="U301" s="41"/>
      <c r="V301" s="48"/>
      <c r="W301" s="41"/>
    </row>
    <row r="302" spans="2:23" ht="16.5" thickBot="1" x14ac:dyDescent="0.45">
      <c r="B302" s="135" t="s">
        <v>24</v>
      </c>
      <c r="C302" s="136"/>
      <c r="D302" s="136"/>
      <c r="E302" s="136"/>
      <c r="F302" s="136"/>
      <c r="G302" s="137"/>
      <c r="J302" s="135" t="s">
        <v>24</v>
      </c>
      <c r="K302" s="136"/>
      <c r="L302" s="136"/>
      <c r="M302" s="136"/>
      <c r="N302" s="136"/>
      <c r="O302" s="137"/>
      <c r="R302" s="135" t="s">
        <v>24</v>
      </c>
      <c r="S302" s="136"/>
      <c r="T302" s="136"/>
      <c r="U302" s="136"/>
      <c r="V302" s="136"/>
      <c r="W302" s="137"/>
    </row>
    <row r="303" spans="2:23" ht="16" x14ac:dyDescent="0.4">
      <c r="B303" s="130" t="s">
        <v>25</v>
      </c>
      <c r="C303" s="131"/>
      <c r="D303" s="131"/>
      <c r="E303" s="131"/>
      <c r="F303" s="131"/>
      <c r="G303" s="49">
        <f>ATS!C30</f>
        <v>4</v>
      </c>
      <c r="J303" s="130" t="s">
        <v>25</v>
      </c>
      <c r="K303" s="131"/>
      <c r="L303" s="131"/>
      <c r="M303" s="131"/>
      <c r="N303" s="131"/>
      <c r="O303" s="49">
        <f>ATS!C31</f>
        <v>6</v>
      </c>
      <c r="R303" s="130" t="s">
        <v>25</v>
      </c>
      <c r="S303" s="131"/>
      <c r="T303" s="131"/>
      <c r="U303" s="131"/>
      <c r="V303" s="131"/>
      <c r="W303" s="49">
        <f>ATS!C32</f>
        <v>7</v>
      </c>
    </row>
    <row r="304" spans="2:23" ht="16" x14ac:dyDescent="0.4">
      <c r="B304" s="132" t="s">
        <v>26</v>
      </c>
      <c r="C304" s="133"/>
      <c r="D304" s="133"/>
      <c r="E304" s="133"/>
      <c r="F304" s="133"/>
      <c r="G304" s="50">
        <f>ATS!D30</f>
        <v>95</v>
      </c>
      <c r="J304" s="132" t="s">
        <v>26</v>
      </c>
      <c r="K304" s="133"/>
      <c r="L304" s="133"/>
      <c r="M304" s="133"/>
      <c r="N304" s="133"/>
      <c r="O304" s="50">
        <f>ATS!D31</f>
        <v>95</v>
      </c>
      <c r="R304" s="132" t="s">
        <v>26</v>
      </c>
      <c r="S304" s="133"/>
      <c r="T304" s="133"/>
      <c r="U304" s="133"/>
      <c r="V304" s="133"/>
      <c r="W304" s="50">
        <f>ATS!D32</f>
        <v>95</v>
      </c>
    </row>
    <row r="305" spans="1:23" ht="16" x14ac:dyDescent="0.35">
      <c r="B305" s="121" t="s">
        <v>23</v>
      </c>
      <c r="C305" s="122"/>
      <c r="D305" s="122"/>
      <c r="E305" s="122"/>
      <c r="F305" s="122"/>
      <c r="G305" s="51">
        <f>IFERROR(IF(AND(F299&gt;4, G303/G304&lt;0.021),(G303/G304)*600,(G303/G304)*50),0)</f>
        <v>2.1052631578947367</v>
      </c>
      <c r="J305" s="121" t="s">
        <v>23</v>
      </c>
      <c r="K305" s="122"/>
      <c r="L305" s="122"/>
      <c r="M305" s="122"/>
      <c r="N305" s="122"/>
      <c r="O305" s="51">
        <f>IFERROR(IF(AND(N299&gt;4, O303/O304&lt;0.021),(O303/O304)*600,(O303/O304)*50),0)</f>
        <v>3.1578947368421053</v>
      </c>
      <c r="R305" s="121" t="s">
        <v>23</v>
      </c>
      <c r="S305" s="122"/>
      <c r="T305" s="122"/>
      <c r="U305" s="122"/>
      <c r="V305" s="122"/>
      <c r="W305" s="51">
        <f>IFERROR(IF(AND(V299&gt;4, W303/W304&lt;0.021),(W303/W304)*600,(W303/W304)*50),0)</f>
        <v>3.6842105263157889</v>
      </c>
    </row>
    <row r="306" spans="1:23" ht="16.5" thickBot="1" x14ac:dyDescent="0.45">
      <c r="B306" s="115" t="s">
        <v>27</v>
      </c>
      <c r="C306" s="116"/>
      <c r="D306" s="116"/>
      <c r="E306" s="116"/>
      <c r="F306" s="116"/>
      <c r="G306" s="52">
        <f>IFERROR(G303/G304,0)</f>
        <v>4.2105263157894736E-2</v>
      </c>
      <c r="J306" s="115" t="s">
        <v>27</v>
      </c>
      <c r="K306" s="116"/>
      <c r="L306" s="116"/>
      <c r="M306" s="116"/>
      <c r="N306" s="116"/>
      <c r="O306" s="52">
        <f>IFERROR(O303/O304,0)</f>
        <v>6.3157894736842107E-2</v>
      </c>
      <c r="R306" s="115" t="s">
        <v>27</v>
      </c>
      <c r="S306" s="116"/>
      <c r="T306" s="116"/>
      <c r="U306" s="116"/>
      <c r="V306" s="116"/>
      <c r="W306" s="52">
        <f>IFERROR(W303/W304,0)</f>
        <v>7.3684210526315783E-2</v>
      </c>
    </row>
    <row r="307" spans="1:23" ht="15.5" thickBot="1" x14ac:dyDescent="0.45">
      <c r="B307" s="53"/>
      <c r="C307" s="53"/>
      <c r="D307" s="53"/>
      <c r="E307" s="53"/>
      <c r="F307" s="53"/>
      <c r="G307" s="41"/>
      <c r="J307" s="53"/>
      <c r="K307" s="53"/>
      <c r="L307" s="53"/>
      <c r="M307" s="53"/>
      <c r="N307" s="53"/>
      <c r="O307" s="41"/>
      <c r="R307" s="53"/>
      <c r="S307" s="53"/>
      <c r="T307" s="53"/>
      <c r="U307" s="53"/>
      <c r="V307" s="53"/>
      <c r="W307" s="41"/>
    </row>
    <row r="308" spans="1:23" ht="16.5" thickBot="1" x14ac:dyDescent="0.45">
      <c r="B308" s="125" t="s">
        <v>28</v>
      </c>
      <c r="C308" s="126"/>
      <c r="D308" s="126"/>
      <c r="E308" s="126"/>
      <c r="F308" s="126"/>
      <c r="G308" s="127"/>
      <c r="J308" s="125" t="s">
        <v>28</v>
      </c>
      <c r="K308" s="126"/>
      <c r="L308" s="126"/>
      <c r="M308" s="126"/>
      <c r="N308" s="126"/>
      <c r="O308" s="127"/>
      <c r="R308" s="125" t="s">
        <v>28</v>
      </c>
      <c r="S308" s="126"/>
      <c r="T308" s="126"/>
      <c r="U308" s="126"/>
      <c r="V308" s="126"/>
      <c r="W308" s="127"/>
    </row>
    <row r="309" spans="1:23" ht="16" x14ac:dyDescent="0.4">
      <c r="B309" s="128" t="s">
        <v>29</v>
      </c>
      <c r="C309" s="129"/>
      <c r="D309" s="129"/>
      <c r="E309" s="129"/>
      <c r="F309" s="129"/>
      <c r="G309" s="54">
        <f>'Concern Reports'!D30</f>
        <v>12</v>
      </c>
      <c r="J309" s="128" t="s">
        <v>29</v>
      </c>
      <c r="K309" s="129"/>
      <c r="L309" s="129"/>
      <c r="M309" s="129"/>
      <c r="N309" s="129"/>
      <c r="O309" s="54">
        <f>'Concern Reports'!D31</f>
        <v>220</v>
      </c>
      <c r="R309" s="128" t="s">
        <v>29</v>
      </c>
      <c r="S309" s="129"/>
      <c r="T309" s="129"/>
      <c r="U309" s="129"/>
      <c r="V309" s="129"/>
      <c r="W309" s="54">
        <f>'Concern Reports'!D32</f>
        <v>83</v>
      </c>
    </row>
    <row r="310" spans="1:23" ht="16" x14ac:dyDescent="0.4">
      <c r="B310" s="123" t="s">
        <v>30</v>
      </c>
      <c r="C310" s="124"/>
      <c r="D310" s="124"/>
      <c r="E310" s="124"/>
      <c r="F310" s="124"/>
      <c r="G310" s="50">
        <f>'Concern Reports'!E30</f>
        <v>5</v>
      </c>
      <c r="J310" s="123" t="s">
        <v>30</v>
      </c>
      <c r="K310" s="124"/>
      <c r="L310" s="124"/>
      <c r="M310" s="124"/>
      <c r="N310" s="124"/>
      <c r="O310" s="50">
        <f>'Concern Reports'!E31</f>
        <v>95</v>
      </c>
      <c r="R310" s="123" t="s">
        <v>30</v>
      </c>
      <c r="S310" s="124"/>
      <c r="T310" s="124"/>
      <c r="U310" s="124"/>
      <c r="V310" s="124"/>
      <c r="W310" s="50">
        <f>'Concern Reports'!E32</f>
        <v>11</v>
      </c>
    </row>
    <row r="311" spans="1:23" ht="16" x14ac:dyDescent="0.4">
      <c r="B311" s="123" t="s">
        <v>31</v>
      </c>
      <c r="C311" s="124"/>
      <c r="D311" s="124"/>
      <c r="E311" s="124"/>
      <c r="F311" s="124"/>
      <c r="G311" s="55">
        <f>'Concern Reports'!F30</f>
        <v>1</v>
      </c>
      <c r="J311" s="123" t="s">
        <v>31</v>
      </c>
      <c r="K311" s="124"/>
      <c r="L311" s="124"/>
      <c r="M311" s="124"/>
      <c r="N311" s="124"/>
      <c r="O311" s="55">
        <f>'Concern Reports'!F31</f>
        <v>5</v>
      </c>
      <c r="R311" s="123" t="s">
        <v>31</v>
      </c>
      <c r="S311" s="124"/>
      <c r="T311" s="124"/>
      <c r="U311" s="124"/>
      <c r="V311" s="124"/>
      <c r="W311" s="55">
        <f>'Concern Reports'!F32</f>
        <v>0</v>
      </c>
    </row>
    <row r="312" spans="1:23" ht="16" x14ac:dyDescent="0.4">
      <c r="B312" s="123" t="s">
        <v>32</v>
      </c>
      <c r="C312" s="124"/>
      <c r="D312" s="124"/>
      <c r="E312" s="124"/>
      <c r="F312" s="124"/>
      <c r="G312" s="55">
        <f>'Concern Reports'!G30</f>
        <v>0</v>
      </c>
      <c r="J312" s="123" t="s">
        <v>32</v>
      </c>
      <c r="K312" s="124"/>
      <c r="L312" s="124"/>
      <c r="M312" s="124"/>
      <c r="N312" s="124"/>
      <c r="O312" s="55">
        <f>'Concern Reports'!G31</f>
        <v>0</v>
      </c>
      <c r="R312" s="123" t="s">
        <v>32</v>
      </c>
      <c r="S312" s="124"/>
      <c r="T312" s="124"/>
      <c r="U312" s="124"/>
      <c r="V312" s="124"/>
      <c r="W312" s="55">
        <f>'Concern Reports'!G32</f>
        <v>0</v>
      </c>
    </row>
    <row r="313" spans="1:23" ht="16.5" thickBot="1" x14ac:dyDescent="0.45">
      <c r="B313" s="117" t="s">
        <v>33</v>
      </c>
      <c r="C313" s="118"/>
      <c r="D313" s="118"/>
      <c r="E313" s="118"/>
      <c r="F313" s="118"/>
      <c r="G313" s="50">
        <f>'Concern Reports'!C30</f>
        <v>18</v>
      </c>
      <c r="J313" s="117" t="s">
        <v>33</v>
      </c>
      <c r="K313" s="118"/>
      <c r="L313" s="118"/>
      <c r="M313" s="118"/>
      <c r="N313" s="118"/>
      <c r="O313" s="50">
        <f>'Concern Reports'!C31</f>
        <v>320</v>
      </c>
      <c r="R313" s="117" t="s">
        <v>33</v>
      </c>
      <c r="S313" s="118"/>
      <c r="T313" s="118"/>
      <c r="U313" s="118"/>
      <c r="V313" s="118"/>
      <c r="W313" s="50">
        <f>'Concern Reports'!C32</f>
        <v>94</v>
      </c>
    </row>
    <row r="314" spans="1:23" ht="16" x14ac:dyDescent="0.4">
      <c r="B314" s="119" t="s">
        <v>22</v>
      </c>
      <c r="C314" s="120"/>
      <c r="D314" s="120"/>
      <c r="E314" s="120"/>
      <c r="F314" s="120"/>
      <c r="G314" s="51">
        <f>IFERROR((((G316 - G309*0.5 - G310*0.1) + G311*3 + G312*15) / G313) * 130,0)</f>
        <v>61.388888888888886</v>
      </c>
      <c r="J314" s="119" t="s">
        <v>22</v>
      </c>
      <c r="K314" s="120"/>
      <c r="L314" s="120"/>
      <c r="M314" s="120"/>
      <c r="N314" s="120"/>
      <c r="O314" s="51">
        <f>IFERROR((((O316 - O309*0.5 - O310*0.1) + O311*3 + O312*15) / O313) * 130,0)</f>
        <v>46.921875</v>
      </c>
      <c r="R314" s="119" t="s">
        <v>22</v>
      </c>
      <c r="S314" s="120"/>
      <c r="T314" s="120"/>
      <c r="U314" s="120"/>
      <c r="V314" s="120"/>
      <c r="W314" s="51">
        <f>IFERROR((((W316 - W309*0.5 - W310*0.1) + W311*3 + W312*15) / W313) * 130,0)</f>
        <v>55.872340425531917</v>
      </c>
    </row>
    <row r="315" spans="1:23" ht="16" x14ac:dyDescent="0.35">
      <c r="B315" s="121" t="s">
        <v>34</v>
      </c>
      <c r="C315" s="122"/>
      <c r="D315" s="122"/>
      <c r="E315" s="122"/>
      <c r="F315" s="122"/>
      <c r="G315" s="56">
        <f>IFERROR((G309+G310+G311)/G313,0)</f>
        <v>1</v>
      </c>
      <c r="J315" s="121" t="s">
        <v>34</v>
      </c>
      <c r="K315" s="122"/>
      <c r="L315" s="122"/>
      <c r="M315" s="122"/>
      <c r="N315" s="122"/>
      <c r="O315" s="56">
        <f>IFERROR((O309+O310+O311)/O313,0)</f>
        <v>1</v>
      </c>
      <c r="R315" s="121" t="s">
        <v>34</v>
      </c>
      <c r="S315" s="122"/>
      <c r="T315" s="122"/>
      <c r="U315" s="122"/>
      <c r="V315" s="122"/>
      <c r="W315" s="56">
        <f>IFERROR((W309+W310+W311)/W313,0)</f>
        <v>1</v>
      </c>
    </row>
    <row r="316" spans="1:23" ht="16.5" thickBot="1" x14ac:dyDescent="0.45">
      <c r="B316" s="115" t="s">
        <v>35</v>
      </c>
      <c r="C316" s="116"/>
      <c r="D316" s="116"/>
      <c r="E316" s="116"/>
      <c r="F316" s="116"/>
      <c r="G316" s="57">
        <f>IFERROR(IF(AND(F299&gt;=3,G315&lt;0.031),G309*36,G309),0)</f>
        <v>12</v>
      </c>
      <c r="J316" s="115" t="s">
        <v>35</v>
      </c>
      <c r="K316" s="116"/>
      <c r="L316" s="116"/>
      <c r="M316" s="116"/>
      <c r="N316" s="116"/>
      <c r="O316" s="57">
        <f>IFERROR(IF(AND(N299&gt;=3,O315&lt;0.031),O309*36,O309),0)</f>
        <v>220</v>
      </c>
      <c r="R316" s="115" t="s">
        <v>35</v>
      </c>
      <c r="S316" s="116"/>
      <c r="T316" s="116"/>
      <c r="U316" s="116"/>
      <c r="V316" s="116"/>
      <c r="W316" s="57">
        <f>IFERROR(IF(AND(V299&gt;=3,W315&lt;0.031),W309*36,W309),0)</f>
        <v>83</v>
      </c>
    </row>
    <row r="318" spans="1:23" x14ac:dyDescent="0.35">
      <c r="A318" s="24" t="s">
        <v>79</v>
      </c>
      <c r="B318" s="24" t="s">
        <v>0</v>
      </c>
      <c r="I318" s="24" t="s">
        <v>79</v>
      </c>
      <c r="J318" s="24" t="s">
        <v>0</v>
      </c>
      <c r="O318" s="25"/>
      <c r="Q318" s="24" t="s">
        <v>79</v>
      </c>
      <c r="R318" s="24" t="s">
        <v>0</v>
      </c>
      <c r="W318" s="25"/>
    </row>
    <row r="319" spans="1:23" ht="15" thickBot="1" x14ac:dyDescent="0.4">
      <c r="B319" s="26">
        <f>Recordables!A33</f>
        <v>31</v>
      </c>
      <c r="J319" s="26">
        <f>Recordables!A34</f>
        <v>32</v>
      </c>
      <c r="O319" s="25"/>
      <c r="R319" s="26">
        <f>Recordables!A35</f>
        <v>33</v>
      </c>
      <c r="W319" s="25"/>
    </row>
    <row r="320" spans="1:23" ht="15.5" thickBot="1" x14ac:dyDescent="0.4">
      <c r="B320" s="144" t="str">
        <f>Recordables!B33</f>
        <v>Powered Hand Tools</v>
      </c>
      <c r="C320" s="145"/>
      <c r="D320" s="27" t="s">
        <v>12</v>
      </c>
      <c r="E320" s="27" t="s">
        <v>13</v>
      </c>
      <c r="F320" s="28" t="s">
        <v>14</v>
      </c>
      <c r="G320" s="27" t="s">
        <v>15</v>
      </c>
      <c r="J320" s="144" t="str">
        <f>Recordables!B34</f>
        <v>Radiation</v>
      </c>
      <c r="K320" s="145"/>
      <c r="L320" s="27" t="s">
        <v>12</v>
      </c>
      <c r="M320" s="27" t="s">
        <v>13</v>
      </c>
      <c r="N320" s="29" t="s">
        <v>14</v>
      </c>
      <c r="O320" s="27" t="s">
        <v>15</v>
      </c>
      <c r="R320" s="144" t="str">
        <f>Recordables!B35</f>
        <v>Site Welfare Facilities</v>
      </c>
      <c r="S320" s="145"/>
      <c r="T320" s="27" t="s">
        <v>12</v>
      </c>
      <c r="U320" s="27" t="s">
        <v>13</v>
      </c>
      <c r="V320" s="29" t="s">
        <v>14</v>
      </c>
      <c r="W320" s="27" t="s">
        <v>15</v>
      </c>
    </row>
    <row r="321" spans="2:23" ht="15" x14ac:dyDescent="0.35">
      <c r="B321" s="142" t="s">
        <v>16</v>
      </c>
      <c r="C321" s="143"/>
      <c r="D321" s="30">
        <f>IF(G321=0,0,5)</f>
        <v>0</v>
      </c>
      <c r="E321" s="30">
        <f>IF(G321=0,0,IF(G321&lt;=3,3,IF(G321&lt;=11,4,5)))</f>
        <v>0</v>
      </c>
      <c r="F321" s="31">
        <f t="shared" ref="F321:F326" si="60">MAX(0,D321+E321-1)</f>
        <v>0</v>
      </c>
      <c r="G321" s="32">
        <f>Recordables!D33</f>
        <v>0</v>
      </c>
      <c r="J321" s="142" t="s">
        <v>16</v>
      </c>
      <c r="K321" s="143"/>
      <c r="L321" s="30">
        <f>IF(O321=0,0,5)</f>
        <v>0</v>
      </c>
      <c r="M321" s="30">
        <f>IF(O321=0,0,IF(O321&lt;=3,3,IF(O321&lt;=11,4,5)))</f>
        <v>0</v>
      </c>
      <c r="N321" s="31">
        <f t="shared" ref="N321:N326" si="61">MAX(0,L321+M321-1)</f>
        <v>0</v>
      </c>
      <c r="O321" s="32">
        <f>Recordables!D34</f>
        <v>0</v>
      </c>
      <c r="R321" s="142" t="s">
        <v>16</v>
      </c>
      <c r="S321" s="143"/>
      <c r="T321" s="30">
        <f>IF(W321=0,0,5)</f>
        <v>0</v>
      </c>
      <c r="U321" s="30">
        <f>IF(W321=0,0,IF(W321&lt;=3,3,IF(W321&lt;=11,4,5)))</f>
        <v>0</v>
      </c>
      <c r="V321" s="31">
        <f t="shared" ref="V321:V326" si="62">MAX(0,T321+U321-1)</f>
        <v>0</v>
      </c>
      <c r="W321" s="32">
        <f>Recordables!D35</f>
        <v>0</v>
      </c>
    </row>
    <row r="322" spans="2:23" ht="15" x14ac:dyDescent="0.35">
      <c r="B322" s="138" t="s">
        <v>17</v>
      </c>
      <c r="C322" s="139"/>
      <c r="D322" s="33">
        <f>IF(G322=0,0,4)</f>
        <v>0</v>
      </c>
      <c r="E322" s="33">
        <f>IF(G322=0,0,IF(G322&lt;=3,3,IF(G322&lt;=11,4,5)))</f>
        <v>0</v>
      </c>
      <c r="F322" s="8">
        <f t="shared" si="60"/>
        <v>0</v>
      </c>
      <c r="G322" s="34">
        <f>Recordables!E33</f>
        <v>0</v>
      </c>
      <c r="J322" s="138" t="s">
        <v>17</v>
      </c>
      <c r="K322" s="139"/>
      <c r="L322" s="33">
        <f>IF(O322=0,0,4)</f>
        <v>0</v>
      </c>
      <c r="M322" s="33">
        <f>IF(O322=0,0,IF(O322&lt;=3,3,IF(O322&lt;=11,4,5)))</f>
        <v>0</v>
      </c>
      <c r="N322" s="8">
        <f t="shared" si="61"/>
        <v>0</v>
      </c>
      <c r="O322" s="35">
        <f>Recordables!E34</f>
        <v>0</v>
      </c>
      <c r="R322" s="138" t="s">
        <v>17</v>
      </c>
      <c r="S322" s="139"/>
      <c r="T322" s="33">
        <f>IF(W322=0,0,4)</f>
        <v>0</v>
      </c>
      <c r="U322" s="33">
        <f>IF(W322=0,0,IF(W322&lt;=3,3,IF(W322&lt;=11,4,5)))</f>
        <v>0</v>
      </c>
      <c r="V322" s="8">
        <f t="shared" si="62"/>
        <v>0</v>
      </c>
      <c r="W322" s="35">
        <f>Recordables!E35</f>
        <v>0</v>
      </c>
    </row>
    <row r="323" spans="2:23" ht="15" x14ac:dyDescent="0.35">
      <c r="B323" s="138" t="s">
        <v>18</v>
      </c>
      <c r="C323" s="139"/>
      <c r="D323" s="33">
        <f>IF(G323=0,0,IF(G323&lt;=2,2,3))</f>
        <v>0</v>
      </c>
      <c r="E323" s="33">
        <f>IF(G323=0,0,IF(G323&lt;=3,3,IF(G323&lt;=11,4,5)))</f>
        <v>0</v>
      </c>
      <c r="F323" s="8">
        <f t="shared" si="60"/>
        <v>0</v>
      </c>
      <c r="G323" s="34">
        <f>Recordables!F33</f>
        <v>0</v>
      </c>
      <c r="J323" s="138" t="s">
        <v>18</v>
      </c>
      <c r="K323" s="139"/>
      <c r="L323" s="33">
        <f>IF(O323=0,0,IF(O323&lt;=2,2,3))</f>
        <v>0</v>
      </c>
      <c r="M323" s="33">
        <f>IF(O323=0,0,IF(O323&lt;=3,3,IF(O323&lt;=11,4,5)))</f>
        <v>0</v>
      </c>
      <c r="N323" s="8">
        <f t="shared" si="61"/>
        <v>0</v>
      </c>
      <c r="O323" s="34">
        <f>Recordables!F34</f>
        <v>0</v>
      </c>
      <c r="R323" s="138" t="s">
        <v>18</v>
      </c>
      <c r="S323" s="139"/>
      <c r="T323" s="33">
        <f>IF(W323=0,0,IF(W323&lt;=2,2,3))</f>
        <v>0</v>
      </c>
      <c r="U323" s="33">
        <f>IF(W323=0,0,IF(W323&lt;=3,3,IF(W323&lt;=11,4,5)))</f>
        <v>0</v>
      </c>
      <c r="V323" s="8">
        <f t="shared" si="62"/>
        <v>0</v>
      </c>
      <c r="W323" s="34">
        <f>Recordables!F35</f>
        <v>0</v>
      </c>
    </row>
    <row r="324" spans="2:23" ht="15" x14ac:dyDescent="0.35">
      <c r="B324" s="138" t="s">
        <v>19</v>
      </c>
      <c r="C324" s="139"/>
      <c r="D324" s="33">
        <f>IF(G324=0,0,IF(G324&lt;=3,1,2))</f>
        <v>1</v>
      </c>
      <c r="E324" s="33">
        <f>IF(G324=0,0,IF(G324&lt;=3,3,IF(G324&lt;=11,4,5)))</f>
        <v>3</v>
      </c>
      <c r="F324" s="8">
        <f t="shared" si="60"/>
        <v>3</v>
      </c>
      <c r="G324" s="34">
        <f>'FA, NMs, PSEs'!C33</f>
        <v>1</v>
      </c>
      <c r="J324" s="138" t="s">
        <v>19</v>
      </c>
      <c r="K324" s="139"/>
      <c r="L324" s="33">
        <f>IF(O324=0,0,IF(O324&lt;=3,1,2))</f>
        <v>0</v>
      </c>
      <c r="M324" s="33">
        <f>IF(O324=0,0,IF(O324&lt;=3,3,IF(O324&lt;=11,4,5)))</f>
        <v>0</v>
      </c>
      <c r="N324" s="8">
        <f t="shared" si="61"/>
        <v>0</v>
      </c>
      <c r="O324" s="34">
        <f>'FA, NMs, PSEs'!C34</f>
        <v>0</v>
      </c>
      <c r="R324" s="138" t="s">
        <v>19</v>
      </c>
      <c r="S324" s="139"/>
      <c r="T324" s="33">
        <f>IF(W324=0,0,IF(W324&lt;=3,1,2))</f>
        <v>0</v>
      </c>
      <c r="U324" s="33">
        <f>IF(W324=0,0,IF(W324&lt;=3,3,IF(W324&lt;=11,4,5)))</f>
        <v>0</v>
      </c>
      <c r="V324" s="8">
        <f t="shared" si="62"/>
        <v>0</v>
      </c>
      <c r="W324" s="34">
        <f>'FA, NMs, PSEs'!C35</f>
        <v>0</v>
      </c>
    </row>
    <row r="325" spans="2:23" ht="15" x14ac:dyDescent="0.35">
      <c r="B325" s="138" t="s">
        <v>20</v>
      </c>
      <c r="C325" s="139"/>
      <c r="D325" s="33">
        <f>IF(G325=0,0,4)</f>
        <v>0</v>
      </c>
      <c r="E325" s="33">
        <f>IF(G325=0,0,IF(G325&lt;=3,3,IF(G325&lt;=11,4,5)))</f>
        <v>0</v>
      </c>
      <c r="F325" s="8">
        <f t="shared" si="60"/>
        <v>0</v>
      </c>
      <c r="G325" s="34">
        <f>'FA, NMs, PSEs'!D33</f>
        <v>0</v>
      </c>
      <c r="J325" s="138" t="s">
        <v>20</v>
      </c>
      <c r="K325" s="139"/>
      <c r="L325" s="33">
        <f>IF(O325=0,0,4)</f>
        <v>0</v>
      </c>
      <c r="M325" s="33">
        <f>IF(O325=0,0,IF(O325&lt;=3,3,IF(O325&lt;=11,4,5)))</f>
        <v>0</v>
      </c>
      <c r="N325" s="8">
        <f t="shared" si="61"/>
        <v>0</v>
      </c>
      <c r="O325" s="34">
        <f>'FA, NMs, PSEs'!D34</f>
        <v>0</v>
      </c>
      <c r="R325" s="138" t="s">
        <v>20</v>
      </c>
      <c r="S325" s="139"/>
      <c r="T325" s="33">
        <f>IF(W325=0,0,4)</f>
        <v>0</v>
      </c>
      <c r="U325" s="33">
        <f>IF(W325=0,0,IF(W325&lt;=3,3,IF(W325&lt;=11,4,5)))</f>
        <v>0</v>
      </c>
      <c r="V325" s="8">
        <f t="shared" si="62"/>
        <v>0</v>
      </c>
      <c r="W325" s="34">
        <f>'FA, NMs, PSEs'!D35</f>
        <v>0</v>
      </c>
    </row>
    <row r="326" spans="2:23" ht="15" x14ac:dyDescent="0.35">
      <c r="B326" s="138" t="s">
        <v>21</v>
      </c>
      <c r="C326" s="139"/>
      <c r="D326" s="33">
        <f>IF(G326=0,0,IF(G326&lt;=3,1,2))</f>
        <v>0</v>
      </c>
      <c r="E326" s="33">
        <f>IF(G326=0,0,IF(G326&lt;=3,2,IF(G326&lt;=8,3,IF(G326&lt;=11,4,5))))</f>
        <v>0</v>
      </c>
      <c r="F326" s="8">
        <f t="shared" si="60"/>
        <v>0</v>
      </c>
      <c r="G326" s="34">
        <f>'FA, NMs, PSEs'!E33</f>
        <v>0</v>
      </c>
      <c r="J326" s="138" t="s">
        <v>21</v>
      </c>
      <c r="K326" s="139"/>
      <c r="L326" s="33">
        <f>IF(O326=0,0,IF(O326&lt;=3,1,2))</f>
        <v>0</v>
      </c>
      <c r="M326" s="33">
        <f>IF(O326=0,0,IF(O326&lt;=3,2,IF(O326&lt;=8,3,IF(O326&lt;=11,4,5))))</f>
        <v>0</v>
      </c>
      <c r="N326" s="8">
        <f t="shared" si="61"/>
        <v>0</v>
      </c>
      <c r="O326" s="34">
        <f>'FA, NMs, PSEs'!E34</f>
        <v>0</v>
      </c>
      <c r="R326" s="138" t="s">
        <v>21</v>
      </c>
      <c r="S326" s="139"/>
      <c r="T326" s="33">
        <f>IF(W326=0,0,IF(W326&lt;=3,1,2))</f>
        <v>0</v>
      </c>
      <c r="U326" s="33">
        <f>IF(W326=0,0,IF(W326&lt;=3,2,IF(W326&lt;=8,3,IF(W326&lt;=11,4,5))))</f>
        <v>0</v>
      </c>
      <c r="V326" s="8">
        <f t="shared" si="62"/>
        <v>0</v>
      </c>
      <c r="W326" s="34">
        <f>'FA, NMs, PSEs'!E35</f>
        <v>0</v>
      </c>
    </row>
    <row r="327" spans="2:23" ht="15" x14ac:dyDescent="0.35">
      <c r="B327" s="138" t="s">
        <v>22</v>
      </c>
      <c r="C327" s="139"/>
      <c r="D327" s="33">
        <f>IF(G327=0,0,
 IF(G327&lt;=2,1,
 IF(G327&lt;=9,2,
 IF(G327&lt;=19,3,
 IF(G327&gt;=20,4)))))</f>
        <v>4</v>
      </c>
      <c r="E327" s="33">
        <f>IF(G327=0,0,IF(G327&lt;=6,1,IF(G327&lt;=9,2,IF(G327&lt;=19,3,4))))</f>
        <v>4</v>
      </c>
      <c r="F327" s="8">
        <f>MAX(0,D327+E327-1)</f>
        <v>7</v>
      </c>
      <c r="G327" s="36">
        <f>'CR, ATS Contribution'!F33</f>
        <v>44</v>
      </c>
      <c r="J327" s="138" t="s">
        <v>22</v>
      </c>
      <c r="K327" s="139"/>
      <c r="L327" s="33">
        <f>IF(O327=0,0,
 IF(O327&lt;=2,1,
 IF(O327&lt;=9,2,
 IF(O327&lt;=19,3,
 IF(O327&gt;=20,4)))))</f>
        <v>4</v>
      </c>
      <c r="M327" s="33">
        <f>IF(O327=0,0,IF(O327&lt;=6,1,IF(O327&lt;=9,2,IF(O327&lt;=19,3,4))))</f>
        <v>4</v>
      </c>
      <c r="N327" s="8">
        <f>MAX(0,L327+M327-1)</f>
        <v>7</v>
      </c>
      <c r="O327" s="36">
        <f>'CR, ATS Contribution'!F34</f>
        <v>65</v>
      </c>
      <c r="R327" s="138" t="s">
        <v>22</v>
      </c>
      <c r="S327" s="139"/>
      <c r="T327" s="33">
        <f>IF(W327=0,0,
 IF(W327&lt;=2,1,
 IF(W327&lt;=9,2,
 IF(W327&lt;=19,3,
 IF(W327&gt;=20,4)))))</f>
        <v>4</v>
      </c>
      <c r="U327" s="33">
        <f>IF(W327=0,0,IF(W327&lt;=6,1,IF(W327&lt;=9,2,IF(W327&lt;=19,3,4))))</f>
        <v>4</v>
      </c>
      <c r="V327" s="8">
        <f>MAX(0,T327+U327-1)</f>
        <v>7</v>
      </c>
      <c r="W327" s="36">
        <f>'CR, ATS Contribution'!F35</f>
        <v>56</v>
      </c>
    </row>
    <row r="328" spans="2:23" ht="15.5" thickBot="1" x14ac:dyDescent="0.4">
      <c r="B328" s="140" t="s">
        <v>23</v>
      </c>
      <c r="C328" s="141"/>
      <c r="D328" s="37">
        <f>IF(G328=0,0,
 IF(G328&lt;=2,1,
 IF(G328&lt;=9,2,
 IF(G328&lt;=19,3,
 IF(G328&gt;=20,4)))))</f>
        <v>1</v>
      </c>
      <c r="E328" s="37">
        <f>IF(G328=0,0,IF(G328&lt;=6,1,IF(G328&lt;=9,2,IF(G328&lt;=19,3,4))))</f>
        <v>1</v>
      </c>
      <c r="F328" s="38">
        <f t="shared" ref="F328" si="63">MAX(0,D328+E328-1)</f>
        <v>1</v>
      </c>
      <c r="G328" s="39">
        <f>'CR, ATS Contribution'!E33</f>
        <v>1</v>
      </c>
      <c r="J328" s="140" t="s">
        <v>23</v>
      </c>
      <c r="K328" s="141"/>
      <c r="L328" s="37">
        <f>IF(O328=0,0,
 IF(O328&lt;=2,1,
 IF(O328&lt;=9,2,
 IF(O328&lt;=19,3,
 IF(O328&gt;=20,4)))))</f>
        <v>0</v>
      </c>
      <c r="M328" s="37">
        <f>IF(O328=0,0,IF(O328&lt;=6,1,IF(O328&lt;=9,2,IF(O328&lt;=19,3,4))))</f>
        <v>0</v>
      </c>
      <c r="N328" s="38">
        <f t="shared" ref="N328" si="64">MAX(0,L328+M328-1)</f>
        <v>0</v>
      </c>
      <c r="O328" s="39">
        <f>'CR, ATS Contribution'!E34</f>
        <v>0</v>
      </c>
      <c r="R328" s="140" t="s">
        <v>23</v>
      </c>
      <c r="S328" s="141"/>
      <c r="T328" s="37">
        <f>IF(W328=0,0,
 IF(W328&lt;=2,1,
 IF(W328&lt;=9,2,
 IF(W328&lt;=19,3,
 IF(W328&gt;=20,4)))))</f>
        <v>1</v>
      </c>
      <c r="U328" s="37">
        <f>IF(W328=0,0,IF(W328&lt;=6,1,IF(W328&lt;=9,2,IF(W328&lt;=19,3,4))))</f>
        <v>1</v>
      </c>
      <c r="V328" s="38">
        <f t="shared" ref="V328" si="65">MAX(0,T328+U328-1)</f>
        <v>1</v>
      </c>
      <c r="W328" s="39">
        <f>'CR, ATS Contribution'!E35</f>
        <v>1</v>
      </c>
    </row>
    <row r="329" spans="2:23" ht="15.5" thickBot="1" x14ac:dyDescent="0.4">
      <c r="B329" s="134"/>
      <c r="C329" s="134"/>
      <c r="D329" s="40" t="s">
        <v>12</v>
      </c>
      <c r="E329" s="40" t="s">
        <v>13</v>
      </c>
      <c r="F329" s="40" t="s">
        <v>14</v>
      </c>
      <c r="G329" s="41"/>
      <c r="J329" s="134"/>
      <c r="K329" s="134"/>
      <c r="L329" s="40" t="s">
        <v>12</v>
      </c>
      <c r="M329" s="40" t="s">
        <v>13</v>
      </c>
      <c r="N329" s="40" t="s">
        <v>14</v>
      </c>
      <c r="O329" s="41"/>
      <c r="R329" s="134"/>
      <c r="S329" s="134"/>
      <c r="T329" s="40" t="s">
        <v>12</v>
      </c>
      <c r="U329" s="40" t="s">
        <v>13</v>
      </c>
      <c r="V329" s="40" t="s">
        <v>14</v>
      </c>
      <c r="W329" s="41"/>
    </row>
    <row r="330" spans="2:23" ht="15" x14ac:dyDescent="0.35">
      <c r="B330" s="134"/>
      <c r="C330" s="134"/>
      <c r="D330" s="42" cm="1">
        <f t="array" ref="D330">AVERAGE(LARGE(D321:D328,{1,2,3}))</f>
        <v>2</v>
      </c>
      <c r="E330" s="23" cm="1">
        <f t="array" ref="E330">AVERAGE(LARGE(E321:E328,{1,2,3}))</f>
        <v>2.6666666666666665</v>
      </c>
      <c r="F330" s="43">
        <f>MAX(0, D330+E330-1)</f>
        <v>3.6666666666666661</v>
      </c>
      <c r="G330" s="41"/>
      <c r="J330" s="134"/>
      <c r="K330" s="134"/>
      <c r="L330" s="42" cm="1">
        <f t="array" ref="L330">AVERAGE(LARGE(L321:L328,{1,2,3}))</f>
        <v>1.3333333333333333</v>
      </c>
      <c r="M330" s="23" cm="1">
        <f t="array" ref="M330">AVERAGE(LARGE(M321:M328,{1,2,3}))</f>
        <v>1.3333333333333333</v>
      </c>
      <c r="N330" s="43">
        <f>MAX(0, L330+M330-1)</f>
        <v>1.6666666666666665</v>
      </c>
      <c r="O330" s="41"/>
      <c r="R330" s="134"/>
      <c r="S330" s="134"/>
      <c r="T330" s="42" cm="1">
        <f t="array" ref="T330">AVERAGE(LARGE(T321:T328,{1,2,3}))</f>
        <v>1.6666666666666667</v>
      </c>
      <c r="U330" s="23" cm="1">
        <f t="array" ref="U330">AVERAGE(LARGE(U321:U328,{1,2,3}))</f>
        <v>1.6666666666666667</v>
      </c>
      <c r="V330" s="43">
        <f>MAX(0, T330+U330-1)</f>
        <v>2.3333333333333335</v>
      </c>
      <c r="W330" s="41"/>
    </row>
    <row r="331" spans="2:23" ht="15.5" thickBot="1" x14ac:dyDescent="0.4">
      <c r="B331" s="85"/>
      <c r="C331" s="85"/>
      <c r="D331" s="44" t="str">
        <f>IF($F$330&lt;3.5, MAX($D$321:$D$323), "")</f>
        <v/>
      </c>
      <c r="E331" s="45" t="str">
        <f>IF($F$330&lt;3.5, MAX($E$321:$E$323), "")</f>
        <v/>
      </c>
      <c r="F331" s="46" t="e">
        <f>MAX(0, D331+E331-1)</f>
        <v>#VALUE!</v>
      </c>
      <c r="G331" s="41"/>
      <c r="J331" s="85"/>
      <c r="K331" s="85"/>
      <c r="L331" s="44">
        <f>IF($N$330&lt;3.5, MAX($L$321:$L$323), "")</f>
        <v>0</v>
      </c>
      <c r="M331" s="45">
        <f>IF($N$330&lt;3.5, MAX($M$321:$M$323), "")</f>
        <v>0</v>
      </c>
      <c r="N331" s="46">
        <f>MAX(0, L331+M331-1)</f>
        <v>0</v>
      </c>
      <c r="O331" s="41"/>
      <c r="R331" s="85"/>
      <c r="S331" s="85"/>
      <c r="T331" s="44">
        <f>IF($V$330&lt;3.5, MAX($T$321:$T$323), "")</f>
        <v>0</v>
      </c>
      <c r="U331" s="45">
        <f>IF($V$330&lt;3.5, MAX($U$321:$U$323), "")</f>
        <v>0</v>
      </c>
      <c r="V331" s="46">
        <f>MAX(0, T331+U331-1)</f>
        <v>0</v>
      </c>
      <c r="W331" s="41"/>
    </row>
    <row r="332" spans="2:23" ht="15.5" thickBot="1" x14ac:dyDescent="0.4">
      <c r="B332" s="134"/>
      <c r="C332" s="134"/>
      <c r="D332" s="47"/>
      <c r="E332" s="41"/>
      <c r="F332" s="48"/>
      <c r="G332" s="41"/>
      <c r="J332" s="134"/>
      <c r="K332" s="134"/>
      <c r="L332" s="47"/>
      <c r="M332" s="41"/>
      <c r="N332" s="48"/>
      <c r="O332" s="41"/>
      <c r="R332" s="134"/>
      <c r="S332" s="134"/>
      <c r="T332" s="47"/>
      <c r="U332" s="41"/>
      <c r="V332" s="48"/>
      <c r="W332" s="41"/>
    </row>
    <row r="333" spans="2:23" ht="16.5" thickBot="1" x14ac:dyDescent="0.45">
      <c r="B333" s="135" t="s">
        <v>24</v>
      </c>
      <c r="C333" s="136"/>
      <c r="D333" s="136"/>
      <c r="E333" s="136"/>
      <c r="F333" s="136"/>
      <c r="G333" s="137"/>
      <c r="J333" s="135" t="s">
        <v>24</v>
      </c>
      <c r="K333" s="136"/>
      <c r="L333" s="136"/>
      <c r="M333" s="136"/>
      <c r="N333" s="136"/>
      <c r="O333" s="137"/>
      <c r="R333" s="135" t="s">
        <v>24</v>
      </c>
      <c r="S333" s="136"/>
      <c r="T333" s="136"/>
      <c r="U333" s="136"/>
      <c r="V333" s="136"/>
      <c r="W333" s="137"/>
    </row>
    <row r="334" spans="2:23" ht="16" x14ac:dyDescent="0.4">
      <c r="B334" s="130" t="s">
        <v>25</v>
      </c>
      <c r="C334" s="131"/>
      <c r="D334" s="131"/>
      <c r="E334" s="131"/>
      <c r="F334" s="131"/>
      <c r="G334" s="49">
        <f>ATS!C33</f>
        <v>1</v>
      </c>
      <c r="J334" s="130" t="s">
        <v>25</v>
      </c>
      <c r="K334" s="131"/>
      <c r="L334" s="131"/>
      <c r="M334" s="131"/>
      <c r="N334" s="131"/>
      <c r="O334" s="49">
        <f>ATS!C34</f>
        <v>0</v>
      </c>
      <c r="R334" s="130" t="s">
        <v>25</v>
      </c>
      <c r="S334" s="131"/>
      <c r="T334" s="131"/>
      <c r="U334" s="131"/>
      <c r="V334" s="131"/>
      <c r="W334" s="49">
        <f>ATS!C35</f>
        <v>1</v>
      </c>
    </row>
    <row r="335" spans="2:23" ht="16" x14ac:dyDescent="0.4">
      <c r="B335" s="132" t="s">
        <v>26</v>
      </c>
      <c r="C335" s="133"/>
      <c r="D335" s="133"/>
      <c r="E335" s="133"/>
      <c r="F335" s="133"/>
      <c r="G335" s="50">
        <f>ATS!D33</f>
        <v>95</v>
      </c>
      <c r="J335" s="132" t="s">
        <v>26</v>
      </c>
      <c r="K335" s="133"/>
      <c r="L335" s="133"/>
      <c r="M335" s="133"/>
      <c r="N335" s="133"/>
      <c r="O335" s="50">
        <f>ATS!D34</f>
        <v>95</v>
      </c>
      <c r="R335" s="132" t="s">
        <v>26</v>
      </c>
      <c r="S335" s="133"/>
      <c r="T335" s="133"/>
      <c r="U335" s="133"/>
      <c r="V335" s="133"/>
      <c r="W335" s="50">
        <f>ATS!D35</f>
        <v>95</v>
      </c>
    </row>
    <row r="336" spans="2:23" ht="16" x14ac:dyDescent="0.35">
      <c r="B336" s="121" t="s">
        <v>23</v>
      </c>
      <c r="C336" s="122"/>
      <c r="D336" s="122"/>
      <c r="E336" s="122"/>
      <c r="F336" s="122"/>
      <c r="G336" s="51">
        <f>IFERROR(IF(AND(F330&gt;4, G334/G335&lt;0.021),(G334/G335)*600,(G334/G335)*50),0)</f>
        <v>0.52631578947368418</v>
      </c>
      <c r="J336" s="121" t="s">
        <v>23</v>
      </c>
      <c r="K336" s="122"/>
      <c r="L336" s="122"/>
      <c r="M336" s="122"/>
      <c r="N336" s="122"/>
      <c r="O336" s="51">
        <f>IFERROR(IF(AND(N330&gt;4, O334/O335&lt;0.021),(O334/O335)*600,(O334/O335)*50),0)</f>
        <v>0</v>
      </c>
      <c r="R336" s="121" t="s">
        <v>23</v>
      </c>
      <c r="S336" s="122"/>
      <c r="T336" s="122"/>
      <c r="U336" s="122"/>
      <c r="V336" s="122"/>
      <c r="W336" s="51">
        <f>IFERROR(IF(AND(V330&gt;4, W334/W335&lt;0.021),(W334/W335)*600,(W334/W335)*50),0)</f>
        <v>0.52631578947368418</v>
      </c>
    </row>
    <row r="337" spans="1:23" ht="16.5" thickBot="1" x14ac:dyDescent="0.45">
      <c r="B337" s="115" t="s">
        <v>27</v>
      </c>
      <c r="C337" s="116"/>
      <c r="D337" s="116"/>
      <c r="E337" s="116"/>
      <c r="F337" s="116"/>
      <c r="G337" s="52">
        <f>IFERROR(G334/G335,0)</f>
        <v>1.0526315789473684E-2</v>
      </c>
      <c r="J337" s="115" t="s">
        <v>27</v>
      </c>
      <c r="K337" s="116"/>
      <c r="L337" s="116"/>
      <c r="M337" s="116"/>
      <c r="N337" s="116"/>
      <c r="O337" s="52">
        <f>IFERROR(O334/O335,0)</f>
        <v>0</v>
      </c>
      <c r="R337" s="115" t="s">
        <v>27</v>
      </c>
      <c r="S337" s="116"/>
      <c r="T337" s="116"/>
      <c r="U337" s="116"/>
      <c r="V337" s="116"/>
      <c r="W337" s="52">
        <f>IFERROR(W334/W335,0)</f>
        <v>1.0526315789473684E-2</v>
      </c>
    </row>
    <row r="338" spans="1:23" ht="15.5" thickBot="1" x14ac:dyDescent="0.45">
      <c r="B338" s="53"/>
      <c r="C338" s="53"/>
      <c r="D338" s="53"/>
      <c r="E338" s="53"/>
      <c r="F338" s="53"/>
      <c r="G338" s="41"/>
      <c r="J338" s="53"/>
      <c r="K338" s="53"/>
      <c r="L338" s="53"/>
      <c r="M338" s="53"/>
      <c r="N338" s="53"/>
      <c r="O338" s="41"/>
      <c r="R338" s="53"/>
      <c r="S338" s="53"/>
      <c r="T338" s="53"/>
      <c r="U338" s="53"/>
      <c r="V338" s="53"/>
      <c r="W338" s="41"/>
    </row>
    <row r="339" spans="1:23" ht="16.5" thickBot="1" x14ac:dyDescent="0.45">
      <c r="B339" s="125" t="s">
        <v>28</v>
      </c>
      <c r="C339" s="126"/>
      <c r="D339" s="126"/>
      <c r="E339" s="126"/>
      <c r="F339" s="126"/>
      <c r="G339" s="127"/>
      <c r="J339" s="125" t="s">
        <v>28</v>
      </c>
      <c r="K339" s="126"/>
      <c r="L339" s="126"/>
      <c r="M339" s="126"/>
      <c r="N339" s="126"/>
      <c r="O339" s="127"/>
      <c r="R339" s="125" t="s">
        <v>28</v>
      </c>
      <c r="S339" s="126"/>
      <c r="T339" s="126"/>
      <c r="U339" s="126"/>
      <c r="V339" s="126"/>
      <c r="W339" s="127"/>
    </row>
    <row r="340" spans="1:23" ht="16" x14ac:dyDescent="0.4">
      <c r="B340" s="128" t="s">
        <v>29</v>
      </c>
      <c r="C340" s="129"/>
      <c r="D340" s="129"/>
      <c r="E340" s="129"/>
      <c r="F340" s="129"/>
      <c r="G340" s="54">
        <f>'Concern Reports'!D33</f>
        <v>16</v>
      </c>
      <c r="J340" s="128" t="s">
        <v>29</v>
      </c>
      <c r="K340" s="129"/>
      <c r="L340" s="129"/>
      <c r="M340" s="129"/>
      <c r="N340" s="129"/>
      <c r="O340" s="54">
        <f>'Concern Reports'!D34</f>
        <v>3</v>
      </c>
      <c r="R340" s="128" t="s">
        <v>29</v>
      </c>
      <c r="S340" s="129"/>
      <c r="T340" s="129"/>
      <c r="U340" s="129"/>
      <c r="V340" s="129"/>
      <c r="W340" s="54">
        <f>'Concern Reports'!D35</f>
        <v>45</v>
      </c>
    </row>
    <row r="341" spans="1:23" ht="16" x14ac:dyDescent="0.4">
      <c r="B341" s="123" t="s">
        <v>30</v>
      </c>
      <c r="C341" s="124"/>
      <c r="D341" s="124"/>
      <c r="E341" s="124"/>
      <c r="F341" s="124"/>
      <c r="G341" s="50">
        <f>'Concern Reports'!E33</f>
        <v>6</v>
      </c>
      <c r="J341" s="123" t="s">
        <v>30</v>
      </c>
      <c r="K341" s="124"/>
      <c r="L341" s="124"/>
      <c r="M341" s="124"/>
      <c r="N341" s="124"/>
      <c r="O341" s="50">
        <f>'Concern Reports'!E34</f>
        <v>0</v>
      </c>
      <c r="R341" s="123" t="s">
        <v>30</v>
      </c>
      <c r="S341" s="124"/>
      <c r="T341" s="124"/>
      <c r="U341" s="124"/>
      <c r="V341" s="124"/>
      <c r="W341" s="50">
        <f>'Concern Reports'!E35</f>
        <v>6</v>
      </c>
    </row>
    <row r="342" spans="1:23" ht="16" x14ac:dyDescent="0.4">
      <c r="B342" s="123" t="s">
        <v>31</v>
      </c>
      <c r="C342" s="124"/>
      <c r="D342" s="124"/>
      <c r="E342" s="124"/>
      <c r="F342" s="124"/>
      <c r="G342" s="55">
        <f>'Concern Reports'!F33</f>
        <v>1</v>
      </c>
      <c r="J342" s="123" t="s">
        <v>31</v>
      </c>
      <c r="K342" s="124"/>
      <c r="L342" s="124"/>
      <c r="M342" s="124"/>
      <c r="N342" s="124"/>
      <c r="O342" s="55">
        <f>'Concern Reports'!F34</f>
        <v>0</v>
      </c>
      <c r="R342" s="123" t="s">
        <v>31</v>
      </c>
      <c r="S342" s="124"/>
      <c r="T342" s="124"/>
      <c r="U342" s="124"/>
      <c r="V342" s="124"/>
      <c r="W342" s="55">
        <f>'Concern Reports'!F35</f>
        <v>0</v>
      </c>
    </row>
    <row r="343" spans="1:23" ht="16" x14ac:dyDescent="0.4">
      <c r="B343" s="123" t="s">
        <v>32</v>
      </c>
      <c r="C343" s="124"/>
      <c r="D343" s="124"/>
      <c r="E343" s="124"/>
      <c r="F343" s="124"/>
      <c r="G343" s="55">
        <f>'Concern Reports'!G33</f>
        <v>0</v>
      </c>
      <c r="J343" s="123" t="s">
        <v>32</v>
      </c>
      <c r="K343" s="124"/>
      <c r="L343" s="124"/>
      <c r="M343" s="124"/>
      <c r="N343" s="124"/>
      <c r="O343" s="55">
        <f>'Concern Reports'!G34</f>
        <v>0</v>
      </c>
      <c r="R343" s="123" t="s">
        <v>32</v>
      </c>
      <c r="S343" s="124"/>
      <c r="T343" s="124"/>
      <c r="U343" s="124"/>
      <c r="V343" s="124"/>
      <c r="W343" s="55">
        <f>'Concern Reports'!G35</f>
        <v>0</v>
      </c>
    </row>
    <row r="344" spans="1:23" ht="16.5" thickBot="1" x14ac:dyDescent="0.45">
      <c r="B344" s="117" t="s">
        <v>33</v>
      </c>
      <c r="C344" s="118"/>
      <c r="D344" s="118"/>
      <c r="E344" s="118"/>
      <c r="F344" s="118"/>
      <c r="G344" s="50">
        <f>'Concern Reports'!C33</f>
        <v>23</v>
      </c>
      <c r="J344" s="117" t="s">
        <v>33</v>
      </c>
      <c r="K344" s="118"/>
      <c r="L344" s="118"/>
      <c r="M344" s="118"/>
      <c r="N344" s="118"/>
      <c r="O344" s="50">
        <f>'Concern Reports'!C34</f>
        <v>3</v>
      </c>
      <c r="R344" s="117" t="s">
        <v>33</v>
      </c>
      <c r="S344" s="118"/>
      <c r="T344" s="118"/>
      <c r="U344" s="118"/>
      <c r="V344" s="118"/>
      <c r="W344" s="50">
        <f>'Concern Reports'!C35</f>
        <v>51</v>
      </c>
    </row>
    <row r="345" spans="1:23" ht="16" x14ac:dyDescent="0.4">
      <c r="B345" s="119" t="s">
        <v>22</v>
      </c>
      <c r="C345" s="120"/>
      <c r="D345" s="120"/>
      <c r="E345" s="120"/>
      <c r="F345" s="120"/>
      <c r="G345" s="51">
        <f>IFERROR((((G347 - G340*0.5 - G341*0.1) + G342*3 + G343*15) / G344) * 130,0)</f>
        <v>58.782608695652172</v>
      </c>
      <c r="J345" s="119" t="s">
        <v>22</v>
      </c>
      <c r="K345" s="120"/>
      <c r="L345" s="120"/>
      <c r="M345" s="120"/>
      <c r="N345" s="120"/>
      <c r="O345" s="51">
        <f>IFERROR((((O347 - O340*0.5 - O341*0.1) + O342*3 + O343*15) / O344) * 130,0)</f>
        <v>65</v>
      </c>
      <c r="R345" s="119" t="s">
        <v>22</v>
      </c>
      <c r="S345" s="120"/>
      <c r="T345" s="120"/>
      <c r="U345" s="120"/>
      <c r="V345" s="120"/>
      <c r="W345" s="51">
        <f>IFERROR((((W347 - W340*0.5 - W341*0.1) + W342*3 + W343*15) / W344) * 130,0)</f>
        <v>55.823529411764703</v>
      </c>
    </row>
    <row r="346" spans="1:23" ht="16" x14ac:dyDescent="0.35">
      <c r="B346" s="121" t="s">
        <v>34</v>
      </c>
      <c r="C346" s="122"/>
      <c r="D346" s="122"/>
      <c r="E346" s="122"/>
      <c r="F346" s="122"/>
      <c r="G346" s="56">
        <f>IFERROR((G340+G341+G342)/G344,0)</f>
        <v>1</v>
      </c>
      <c r="J346" s="121" t="s">
        <v>34</v>
      </c>
      <c r="K346" s="122"/>
      <c r="L346" s="122"/>
      <c r="M346" s="122"/>
      <c r="N346" s="122"/>
      <c r="O346" s="56">
        <f>IFERROR((O340+O341+O342)/O344,0)</f>
        <v>1</v>
      </c>
      <c r="R346" s="121" t="s">
        <v>34</v>
      </c>
      <c r="S346" s="122"/>
      <c r="T346" s="122"/>
      <c r="U346" s="122"/>
      <c r="V346" s="122"/>
      <c r="W346" s="56">
        <f>IFERROR((W340+W341+W342)/W344,0)</f>
        <v>1</v>
      </c>
    </row>
    <row r="347" spans="1:23" ht="16.5" thickBot="1" x14ac:dyDescent="0.45">
      <c r="B347" s="115" t="s">
        <v>35</v>
      </c>
      <c r="C347" s="116"/>
      <c r="D347" s="116"/>
      <c r="E347" s="116"/>
      <c r="F347" s="116"/>
      <c r="G347" s="57">
        <f>IFERROR(IF(AND(F330&gt;=3,G346&lt;0.031),G340*36,G340),0)</f>
        <v>16</v>
      </c>
      <c r="J347" s="115" t="s">
        <v>35</v>
      </c>
      <c r="K347" s="116"/>
      <c r="L347" s="116"/>
      <c r="M347" s="116"/>
      <c r="N347" s="116"/>
      <c r="O347" s="57">
        <f>IFERROR(IF(AND(N330&gt;=3,O346&lt;0.031),O340*36,O340),0)</f>
        <v>3</v>
      </c>
      <c r="R347" s="115" t="s">
        <v>35</v>
      </c>
      <c r="S347" s="116"/>
      <c r="T347" s="116"/>
      <c r="U347" s="116"/>
      <c r="V347" s="116"/>
      <c r="W347" s="57">
        <f>IFERROR(IF(AND(V330&gt;=3,W346&lt;0.031),W340*36,W340),0)</f>
        <v>45</v>
      </c>
    </row>
    <row r="349" spans="1:23" x14ac:dyDescent="0.35">
      <c r="A349" s="24" t="s">
        <v>79</v>
      </c>
      <c r="B349" s="24" t="s">
        <v>0</v>
      </c>
      <c r="I349" s="24" t="s">
        <v>79</v>
      </c>
      <c r="J349" s="24" t="s">
        <v>0</v>
      </c>
      <c r="O349" s="25"/>
      <c r="Q349" s="24" t="s">
        <v>79</v>
      </c>
      <c r="R349" s="24" t="s">
        <v>0</v>
      </c>
      <c r="W349" s="25"/>
    </row>
    <row r="350" spans="1:23" ht="15" thickBot="1" x14ac:dyDescent="0.4">
      <c r="B350" s="26">
        <f>Recordables!A36</f>
        <v>34</v>
      </c>
      <c r="J350" s="26">
        <f>Recordables!A37</f>
        <v>35</v>
      </c>
      <c r="O350" s="25"/>
      <c r="R350" s="26">
        <f>Recordables!A38</f>
        <v>36</v>
      </c>
      <c r="W350" s="25"/>
    </row>
    <row r="351" spans="1:23" ht="15.5" thickBot="1" x14ac:dyDescent="0.4">
      <c r="B351" s="144" t="str">
        <f>Recordables!B36</f>
        <v>Systems &amp; Procedures</v>
      </c>
      <c r="C351" s="145"/>
      <c r="D351" s="27" t="s">
        <v>12</v>
      </c>
      <c r="E351" s="27" t="s">
        <v>13</v>
      </c>
      <c r="F351" s="28" t="s">
        <v>14</v>
      </c>
      <c r="G351" s="27" t="s">
        <v>15</v>
      </c>
      <c r="J351" s="144" t="str">
        <f>Recordables!B37</f>
        <v>Walking Working Surfaces</v>
      </c>
      <c r="K351" s="145"/>
      <c r="L351" s="27" t="s">
        <v>12</v>
      </c>
      <c r="M351" s="27" t="s">
        <v>13</v>
      </c>
      <c r="N351" s="29" t="s">
        <v>14</v>
      </c>
      <c r="O351" s="27" t="s">
        <v>15</v>
      </c>
      <c r="R351" s="144" t="str">
        <f>Recordables!B38</f>
        <v>Weather</v>
      </c>
      <c r="S351" s="145"/>
      <c r="T351" s="27" t="s">
        <v>12</v>
      </c>
      <c r="U351" s="27" t="s">
        <v>13</v>
      </c>
      <c r="V351" s="29" t="s">
        <v>14</v>
      </c>
      <c r="W351" s="27" t="s">
        <v>15</v>
      </c>
    </row>
    <row r="352" spans="1:23" ht="15" x14ac:dyDescent="0.35">
      <c r="B352" s="142" t="s">
        <v>16</v>
      </c>
      <c r="C352" s="143"/>
      <c r="D352" s="30">
        <f>IF(G352=0,0,5)</f>
        <v>0</v>
      </c>
      <c r="E352" s="30">
        <f>IF(G352=0,0,IF(G352&lt;=3,3,IF(G352&lt;=11,4,5)))</f>
        <v>0</v>
      </c>
      <c r="F352" s="31">
        <f t="shared" ref="F352:F357" si="66">MAX(0,D352+E352-1)</f>
        <v>0</v>
      </c>
      <c r="G352" s="32">
        <f>Recordables!D36</f>
        <v>0</v>
      </c>
      <c r="J352" s="142" t="s">
        <v>16</v>
      </c>
      <c r="K352" s="143"/>
      <c r="L352" s="30">
        <f>IF(O352=0,0,5)</f>
        <v>0</v>
      </c>
      <c r="M352" s="30">
        <f>IF(O352=0,0,IF(O352&lt;=3,3,IF(O352&lt;=11,4,5)))</f>
        <v>0</v>
      </c>
      <c r="N352" s="31">
        <f t="shared" ref="N352:N357" si="67">MAX(0,L352+M352-1)</f>
        <v>0</v>
      </c>
      <c r="O352" s="32">
        <f>Recordables!D37</f>
        <v>0</v>
      </c>
      <c r="R352" s="142" t="s">
        <v>16</v>
      </c>
      <c r="S352" s="143"/>
      <c r="T352" s="30">
        <f>IF(W352=0,0,5)</f>
        <v>0</v>
      </c>
      <c r="U352" s="30">
        <f>IF(W352=0,0,IF(W352&lt;=3,3,IF(W352&lt;=11,4,5)))</f>
        <v>0</v>
      </c>
      <c r="V352" s="31">
        <f t="shared" ref="V352:V357" si="68">MAX(0,T352+U352-1)</f>
        <v>0</v>
      </c>
      <c r="W352" s="32">
        <f>Recordables!D38</f>
        <v>0</v>
      </c>
    </row>
    <row r="353" spans="2:23" ht="15" x14ac:dyDescent="0.35">
      <c r="B353" s="138" t="s">
        <v>17</v>
      </c>
      <c r="C353" s="139"/>
      <c r="D353" s="33">
        <f>IF(G353=0,0,4)</f>
        <v>0</v>
      </c>
      <c r="E353" s="33">
        <f>IF(G353=0,0,IF(G353&lt;=3,3,IF(G353&lt;=11,4,5)))</f>
        <v>0</v>
      </c>
      <c r="F353" s="8">
        <f t="shared" si="66"/>
        <v>0</v>
      </c>
      <c r="G353" s="34">
        <f>Recordables!E36</f>
        <v>0</v>
      </c>
      <c r="J353" s="138" t="s">
        <v>17</v>
      </c>
      <c r="K353" s="139"/>
      <c r="L353" s="33">
        <f>IF(O353=0,0,4)</f>
        <v>0</v>
      </c>
      <c r="M353" s="33">
        <f>IF(O353=0,0,IF(O353&lt;=3,3,IF(O353&lt;=11,4,5)))</f>
        <v>0</v>
      </c>
      <c r="N353" s="8">
        <f t="shared" si="67"/>
        <v>0</v>
      </c>
      <c r="O353" s="35">
        <f>Recordables!E37</f>
        <v>0</v>
      </c>
      <c r="R353" s="138" t="s">
        <v>17</v>
      </c>
      <c r="S353" s="139"/>
      <c r="T353" s="33">
        <f>IF(W353=0,0,4)</f>
        <v>0</v>
      </c>
      <c r="U353" s="33">
        <f>IF(W353=0,0,IF(W353&lt;=3,3,IF(W353&lt;=11,4,5)))</f>
        <v>0</v>
      </c>
      <c r="V353" s="8">
        <f t="shared" si="68"/>
        <v>0</v>
      </c>
      <c r="W353" s="35">
        <f>Recordables!E38</f>
        <v>0</v>
      </c>
    </row>
    <row r="354" spans="2:23" ht="15" x14ac:dyDescent="0.35">
      <c r="B354" s="138" t="s">
        <v>18</v>
      </c>
      <c r="C354" s="139"/>
      <c r="D354" s="33">
        <f>IF(G354=0,0,IF(G354&lt;=2,2,3))</f>
        <v>0</v>
      </c>
      <c r="E354" s="33">
        <f>IF(G354=0,0,IF(G354&lt;=3,3,IF(G354&lt;=11,4,5)))</f>
        <v>0</v>
      </c>
      <c r="F354" s="8">
        <f t="shared" si="66"/>
        <v>0</v>
      </c>
      <c r="G354" s="34">
        <f>Recordables!F36</f>
        <v>0</v>
      </c>
      <c r="J354" s="138" t="s">
        <v>18</v>
      </c>
      <c r="K354" s="139"/>
      <c r="L354" s="33">
        <f>IF(O354=0,0,IF(O354&lt;=2,2,3))</f>
        <v>0</v>
      </c>
      <c r="M354" s="33">
        <f>IF(O354=0,0,IF(O354&lt;=3,3,IF(O354&lt;=11,4,5)))</f>
        <v>0</v>
      </c>
      <c r="N354" s="8">
        <f t="shared" si="67"/>
        <v>0</v>
      </c>
      <c r="O354" s="34">
        <f>Recordables!F37</f>
        <v>0</v>
      </c>
      <c r="R354" s="138" t="s">
        <v>18</v>
      </c>
      <c r="S354" s="139"/>
      <c r="T354" s="33">
        <f>IF(W354=0,0,IF(W354&lt;=2,2,3))</f>
        <v>0</v>
      </c>
      <c r="U354" s="33">
        <f>IF(W354=0,0,IF(W354&lt;=3,3,IF(W354&lt;=11,4,5)))</f>
        <v>0</v>
      </c>
      <c r="V354" s="8">
        <f t="shared" si="68"/>
        <v>0</v>
      </c>
      <c r="W354" s="34">
        <f>Recordables!F38</f>
        <v>0</v>
      </c>
    </row>
    <row r="355" spans="2:23" ht="15" x14ac:dyDescent="0.35">
      <c r="B355" s="138" t="s">
        <v>19</v>
      </c>
      <c r="C355" s="139"/>
      <c r="D355" s="33">
        <f>IF(G355=0,0,IF(G355&lt;=3,1,2))</f>
        <v>0</v>
      </c>
      <c r="E355" s="33">
        <f>IF(G355=0,0,IF(G355&lt;=3,3,IF(G355&lt;=11,4,5)))</f>
        <v>0</v>
      </c>
      <c r="F355" s="8">
        <f t="shared" si="66"/>
        <v>0</v>
      </c>
      <c r="G355" s="34">
        <f>'FA, NMs, PSEs'!C36</f>
        <v>0</v>
      </c>
      <c r="J355" s="138" t="s">
        <v>19</v>
      </c>
      <c r="K355" s="139"/>
      <c r="L355" s="33">
        <f>IF(O355=0,0,IF(O355&lt;=3,1,2))</f>
        <v>0</v>
      </c>
      <c r="M355" s="33">
        <f>IF(O355=0,0,IF(O355&lt;=3,3,IF(O355&lt;=11,4,5)))</f>
        <v>0</v>
      </c>
      <c r="N355" s="8">
        <f t="shared" si="67"/>
        <v>0</v>
      </c>
      <c r="O355" s="34">
        <f>'FA, NMs, PSEs'!C37</f>
        <v>0</v>
      </c>
      <c r="R355" s="138" t="s">
        <v>19</v>
      </c>
      <c r="S355" s="139"/>
      <c r="T355" s="33">
        <f>IF(W355=0,0,IF(W355&lt;=3,1,2))</f>
        <v>1</v>
      </c>
      <c r="U355" s="33">
        <f>IF(W355=0,0,IF(W355&lt;=3,3,IF(W355&lt;=11,4,5)))</f>
        <v>3</v>
      </c>
      <c r="V355" s="8">
        <f t="shared" si="68"/>
        <v>3</v>
      </c>
      <c r="W355" s="34">
        <f>'FA, NMs, PSEs'!C38</f>
        <v>1</v>
      </c>
    </row>
    <row r="356" spans="2:23" ht="15" x14ac:dyDescent="0.35">
      <c r="B356" s="138" t="s">
        <v>20</v>
      </c>
      <c r="C356" s="139"/>
      <c r="D356" s="33">
        <f>IF(G356=0,0,4)</f>
        <v>0</v>
      </c>
      <c r="E356" s="33">
        <f>IF(G356=0,0,IF(G356&lt;=3,3,IF(G356&lt;=11,4,5)))</f>
        <v>0</v>
      </c>
      <c r="F356" s="8">
        <f t="shared" si="66"/>
        <v>0</v>
      </c>
      <c r="G356" s="34">
        <f>'FA, NMs, PSEs'!D36</f>
        <v>0</v>
      </c>
      <c r="J356" s="138" t="s">
        <v>20</v>
      </c>
      <c r="K356" s="139"/>
      <c r="L356" s="33">
        <f>IF(O356=0,0,4)</f>
        <v>0</v>
      </c>
      <c r="M356" s="33">
        <f>IF(O356=0,0,IF(O356&lt;=3,3,IF(O356&lt;=11,4,5)))</f>
        <v>0</v>
      </c>
      <c r="N356" s="8">
        <f t="shared" si="67"/>
        <v>0</v>
      </c>
      <c r="O356" s="34">
        <f>'FA, NMs, PSEs'!D37</f>
        <v>0</v>
      </c>
      <c r="R356" s="138" t="s">
        <v>20</v>
      </c>
      <c r="S356" s="139"/>
      <c r="T356" s="33">
        <f>IF(W356=0,0,4)</f>
        <v>0</v>
      </c>
      <c r="U356" s="33">
        <f>IF(W356=0,0,IF(W356&lt;=3,3,IF(W356&lt;=11,4,5)))</f>
        <v>0</v>
      </c>
      <c r="V356" s="8">
        <f t="shared" si="68"/>
        <v>0</v>
      </c>
      <c r="W356" s="34">
        <f>'FA, NMs, PSEs'!D38</f>
        <v>0</v>
      </c>
    </row>
    <row r="357" spans="2:23" ht="15" x14ac:dyDescent="0.35">
      <c r="B357" s="138" t="s">
        <v>21</v>
      </c>
      <c r="C357" s="139"/>
      <c r="D357" s="33">
        <f>IF(G357=0,0,IF(G357&lt;=3,1,2))</f>
        <v>0</v>
      </c>
      <c r="E357" s="33">
        <f>IF(G357=0,0,IF(G357&lt;=3,2,IF(G357&lt;=8,3,IF(G357&lt;=11,4,5))))</f>
        <v>0</v>
      </c>
      <c r="F357" s="8">
        <f t="shared" si="66"/>
        <v>0</v>
      </c>
      <c r="G357" s="34">
        <f>'FA, NMs, PSEs'!E36</f>
        <v>0</v>
      </c>
      <c r="J357" s="138" t="s">
        <v>21</v>
      </c>
      <c r="K357" s="139"/>
      <c r="L357" s="33">
        <f>IF(O357=0,0,IF(O357&lt;=3,1,2))</f>
        <v>0</v>
      </c>
      <c r="M357" s="33">
        <f>IF(O357=0,0,IF(O357&lt;=3,2,IF(O357&lt;=8,3,IF(O357&lt;=11,4,5))))</f>
        <v>0</v>
      </c>
      <c r="N357" s="8">
        <f t="shared" si="67"/>
        <v>0</v>
      </c>
      <c r="O357" s="34">
        <f>'FA, NMs, PSEs'!E37</f>
        <v>0</v>
      </c>
      <c r="R357" s="138" t="s">
        <v>21</v>
      </c>
      <c r="S357" s="139"/>
      <c r="T357" s="33">
        <f>IF(W357=0,0,IF(W357&lt;=3,1,2))</f>
        <v>0</v>
      </c>
      <c r="U357" s="33">
        <f>IF(W357=0,0,IF(W357&lt;=3,2,IF(W357&lt;=8,3,IF(W357&lt;=11,4,5))))</f>
        <v>0</v>
      </c>
      <c r="V357" s="8">
        <f t="shared" si="68"/>
        <v>0</v>
      </c>
      <c r="W357" s="34">
        <f>'FA, NMs, PSEs'!E38</f>
        <v>0</v>
      </c>
    </row>
    <row r="358" spans="2:23" ht="15" x14ac:dyDescent="0.35">
      <c r="B358" s="138" t="s">
        <v>22</v>
      </c>
      <c r="C358" s="139"/>
      <c r="D358" s="33">
        <f>IF(G358=0,0,
 IF(G358&lt;=2,1,
 IF(G358&lt;=9,2,
 IF(G358&lt;=19,3,
 IF(G358&gt;=20,4)))))</f>
        <v>4</v>
      </c>
      <c r="E358" s="33">
        <f>IF(G358=0,0,IF(G358&lt;=6,1,IF(G358&lt;=9,2,IF(G358&lt;=19,3,4))))</f>
        <v>4</v>
      </c>
      <c r="F358" s="8">
        <f>MAX(0,D358+E358-1)</f>
        <v>7</v>
      </c>
      <c r="G358" s="36">
        <f>'CR, ATS Contribution'!F36</f>
        <v>37</v>
      </c>
      <c r="J358" s="138" t="s">
        <v>22</v>
      </c>
      <c r="K358" s="139"/>
      <c r="L358" s="33">
        <f>IF(O358=0,0,
 IF(O358&lt;=2,1,
 IF(O358&lt;=9,2,
 IF(O358&lt;=19,3,
 IF(O358&gt;=20,4)))))</f>
        <v>4</v>
      </c>
      <c r="M358" s="33">
        <f>IF(O358=0,0,IF(O358&lt;=6,1,IF(O358&lt;=9,2,IF(O358&lt;=19,3,4))))</f>
        <v>4</v>
      </c>
      <c r="N358" s="8">
        <f>MAX(0,L358+M358-1)</f>
        <v>7</v>
      </c>
      <c r="O358" s="36">
        <f>'CR, ATS Contribution'!F37</f>
        <v>56</v>
      </c>
      <c r="R358" s="138" t="s">
        <v>22</v>
      </c>
      <c r="S358" s="139"/>
      <c r="T358" s="33">
        <f>IF(W358=0,0,
 IF(W358&lt;=2,1,
 IF(W358&lt;=9,2,
 IF(W358&lt;=19,3,
 IF(W358&gt;=20,4)))))</f>
        <v>4</v>
      </c>
      <c r="U358" s="33">
        <f>IF(W358=0,0,IF(W358&lt;=6,1,IF(W358&lt;=9,2,IF(W358&lt;=19,3,4))))</f>
        <v>4</v>
      </c>
      <c r="V358" s="8">
        <f>MAX(0,T358+U358-1)</f>
        <v>7</v>
      </c>
      <c r="W358" s="36">
        <f>'CR, ATS Contribution'!F38</f>
        <v>45</v>
      </c>
    </row>
    <row r="359" spans="2:23" ht="15.5" thickBot="1" x14ac:dyDescent="0.4">
      <c r="B359" s="140" t="s">
        <v>23</v>
      </c>
      <c r="C359" s="141"/>
      <c r="D359" s="37">
        <f>IF(G359=0,0,
 IF(G359&lt;=2,1,
 IF(G359&lt;=9,2,
 IF(G359&lt;=19,3,
 IF(G359&gt;=20,4)))))</f>
        <v>0</v>
      </c>
      <c r="E359" s="37">
        <f>IF(G359=0,0,IF(G359&lt;=6,1,IF(G359&lt;=9,2,IF(G359&lt;=19,3,4))))</f>
        <v>0</v>
      </c>
      <c r="F359" s="38">
        <f t="shared" ref="F359" si="69">MAX(0,D359+E359-1)</f>
        <v>0</v>
      </c>
      <c r="G359" s="39">
        <f>'CR, ATS Contribution'!E36</f>
        <v>0</v>
      </c>
      <c r="J359" s="140" t="s">
        <v>23</v>
      </c>
      <c r="K359" s="141"/>
      <c r="L359" s="37">
        <f>IF(O359=0,0,
 IF(O359&lt;=2,1,
 IF(O359&lt;=9,2,
 IF(O359&lt;=19,3,
 IF(O359&gt;=20,4)))))</f>
        <v>2</v>
      </c>
      <c r="M359" s="37">
        <f>IF(O359=0,0,IF(O359&lt;=6,1,IF(O359&lt;=9,2,IF(O359&lt;=19,3,4))))</f>
        <v>2</v>
      </c>
      <c r="N359" s="38">
        <f t="shared" ref="N359" si="70">MAX(0,L359+M359-1)</f>
        <v>3</v>
      </c>
      <c r="O359" s="39">
        <f>'CR, ATS Contribution'!E37</f>
        <v>8</v>
      </c>
      <c r="R359" s="140" t="s">
        <v>23</v>
      </c>
      <c r="S359" s="141"/>
      <c r="T359" s="37">
        <f>IF(W359=0,0,
 IF(W359&lt;=2,1,
 IF(W359&lt;=9,2,
 IF(W359&lt;=19,3,
 IF(W359&gt;=20,4)))))</f>
        <v>2</v>
      </c>
      <c r="U359" s="37">
        <f>IF(W359=0,0,IF(W359&lt;=6,1,IF(W359&lt;=9,2,IF(W359&lt;=19,3,4))))</f>
        <v>1</v>
      </c>
      <c r="V359" s="38">
        <f t="shared" ref="V359" si="71">MAX(0,T359+U359-1)</f>
        <v>2</v>
      </c>
      <c r="W359" s="39">
        <f>'CR, ATS Contribution'!E38</f>
        <v>6</v>
      </c>
    </row>
    <row r="360" spans="2:23" ht="15.5" thickBot="1" x14ac:dyDescent="0.4">
      <c r="B360" s="134"/>
      <c r="C360" s="134"/>
      <c r="D360" s="40" t="s">
        <v>12</v>
      </c>
      <c r="E360" s="40" t="s">
        <v>13</v>
      </c>
      <c r="F360" s="40" t="s">
        <v>14</v>
      </c>
      <c r="G360" s="41"/>
      <c r="J360" s="134"/>
      <c r="K360" s="134"/>
      <c r="L360" s="40" t="s">
        <v>12</v>
      </c>
      <c r="M360" s="40" t="s">
        <v>13</v>
      </c>
      <c r="N360" s="40" t="s">
        <v>14</v>
      </c>
      <c r="O360" s="41"/>
      <c r="R360" s="134"/>
      <c r="S360" s="134"/>
      <c r="T360" s="40" t="s">
        <v>12</v>
      </c>
      <c r="U360" s="40" t="s">
        <v>13</v>
      </c>
      <c r="V360" s="40" t="s">
        <v>14</v>
      </c>
      <c r="W360" s="41"/>
    </row>
    <row r="361" spans="2:23" ht="15" x14ac:dyDescent="0.35">
      <c r="B361" s="134"/>
      <c r="C361" s="134"/>
      <c r="D361" s="42" cm="1">
        <f t="array" ref="D361">AVERAGE(LARGE(D352:D359,{1,2,3}))</f>
        <v>1.3333333333333333</v>
      </c>
      <c r="E361" s="23" cm="1">
        <f t="array" ref="E361">AVERAGE(LARGE(E352:E359,{1,2,3}))</f>
        <v>1.3333333333333333</v>
      </c>
      <c r="F361" s="43">
        <f>MAX(0, D361+E361-1)</f>
        <v>1.6666666666666665</v>
      </c>
      <c r="G361" s="41"/>
      <c r="J361" s="134"/>
      <c r="K361" s="134"/>
      <c r="L361" s="42" cm="1">
        <f t="array" ref="L361">AVERAGE(LARGE(L352:L359,{1,2,3}))</f>
        <v>2</v>
      </c>
      <c r="M361" s="23" cm="1">
        <f t="array" ref="M361">AVERAGE(LARGE(M352:M359,{1,2,3}))</f>
        <v>2</v>
      </c>
      <c r="N361" s="43">
        <f>MAX(0, L361+M361-1)</f>
        <v>3</v>
      </c>
      <c r="O361" s="41"/>
      <c r="R361" s="134"/>
      <c r="S361" s="134"/>
      <c r="T361" s="42" cm="1">
        <f t="array" ref="T361">AVERAGE(LARGE(T352:T359,{1,2,3}))</f>
        <v>2.3333333333333335</v>
      </c>
      <c r="U361" s="23" cm="1">
        <f t="array" ref="U361">AVERAGE(LARGE(U352:U359,{1,2,3}))</f>
        <v>2.6666666666666665</v>
      </c>
      <c r="V361" s="43">
        <f>MAX(0, T361+U361-1)</f>
        <v>4</v>
      </c>
      <c r="W361" s="41"/>
    </row>
    <row r="362" spans="2:23" ht="15.5" thickBot="1" x14ac:dyDescent="0.4">
      <c r="B362" s="85"/>
      <c r="C362" s="85"/>
      <c r="D362" s="44">
        <f>IF($F$361&lt;3.5, MAX($D$352:$D$354), "")</f>
        <v>0</v>
      </c>
      <c r="E362" s="45">
        <f>IF($F$361&lt;3.5, MAX($E$352:$E$354), "")</f>
        <v>0</v>
      </c>
      <c r="F362" s="46">
        <f>MAX(0, D362+E362-1)</f>
        <v>0</v>
      </c>
      <c r="G362" s="41"/>
      <c r="J362" s="85"/>
      <c r="K362" s="85"/>
      <c r="L362" s="44">
        <f>IF($N$361&lt;3.5, MAX($L$352:$L$354), "")</f>
        <v>0</v>
      </c>
      <c r="M362" s="45">
        <f>IF($N$361&lt;3.5, MAX($M$352:$M$354), "")</f>
        <v>0</v>
      </c>
      <c r="N362" s="46">
        <f>MAX(0, L362+M362-1)</f>
        <v>0</v>
      </c>
      <c r="O362" s="41"/>
      <c r="R362" s="85"/>
      <c r="S362" s="85"/>
      <c r="T362" s="44" t="str">
        <f>IF($V$361&lt;3.5, MAX($T$352:$T$354), "")</f>
        <v/>
      </c>
      <c r="U362" s="45" t="str">
        <f>IF($V$361&lt;3.5, MAX($U$352:$U$354), "")</f>
        <v/>
      </c>
      <c r="V362" s="46" t="e">
        <f>MAX(0, T362+U362-1)</f>
        <v>#VALUE!</v>
      </c>
      <c r="W362" s="41"/>
    </row>
    <row r="363" spans="2:23" ht="15.5" thickBot="1" x14ac:dyDescent="0.4">
      <c r="B363" s="134"/>
      <c r="C363" s="134"/>
      <c r="D363" s="47"/>
      <c r="E363" s="41"/>
      <c r="F363" s="48"/>
      <c r="G363" s="41"/>
      <c r="J363" s="134"/>
      <c r="K363" s="134"/>
      <c r="L363" s="47"/>
      <c r="M363" s="41"/>
      <c r="N363" s="48"/>
      <c r="O363" s="41"/>
      <c r="R363" s="134"/>
      <c r="S363" s="134"/>
      <c r="T363" s="47"/>
      <c r="U363" s="41"/>
      <c r="V363" s="48"/>
      <c r="W363" s="41"/>
    </row>
    <row r="364" spans="2:23" ht="16.5" thickBot="1" x14ac:dyDescent="0.45">
      <c r="B364" s="135" t="s">
        <v>24</v>
      </c>
      <c r="C364" s="136"/>
      <c r="D364" s="136"/>
      <c r="E364" s="136"/>
      <c r="F364" s="136"/>
      <c r="G364" s="137"/>
      <c r="J364" s="135" t="s">
        <v>24</v>
      </c>
      <c r="K364" s="136"/>
      <c r="L364" s="136"/>
      <c r="M364" s="136"/>
      <c r="N364" s="136"/>
      <c r="O364" s="137"/>
      <c r="R364" s="135" t="s">
        <v>24</v>
      </c>
      <c r="S364" s="136"/>
      <c r="T364" s="136"/>
      <c r="U364" s="136"/>
      <c r="V364" s="136"/>
      <c r="W364" s="137"/>
    </row>
    <row r="365" spans="2:23" ht="16" x14ac:dyDescent="0.4">
      <c r="B365" s="130" t="s">
        <v>25</v>
      </c>
      <c r="C365" s="131"/>
      <c r="D365" s="131"/>
      <c r="E365" s="131"/>
      <c r="F365" s="131"/>
      <c r="G365" s="49">
        <f>ATS!C36</f>
        <v>2</v>
      </c>
      <c r="J365" s="130" t="s">
        <v>25</v>
      </c>
      <c r="K365" s="131"/>
      <c r="L365" s="131"/>
      <c r="M365" s="131"/>
      <c r="N365" s="131"/>
      <c r="O365" s="49">
        <f>ATS!C37</f>
        <v>16</v>
      </c>
      <c r="R365" s="130" t="s">
        <v>25</v>
      </c>
      <c r="S365" s="131"/>
      <c r="T365" s="131"/>
      <c r="U365" s="131"/>
      <c r="V365" s="131"/>
      <c r="W365" s="49">
        <f>ATS!C38</f>
        <v>11</v>
      </c>
    </row>
    <row r="366" spans="2:23" ht="16" x14ac:dyDescent="0.4">
      <c r="B366" s="132" t="s">
        <v>26</v>
      </c>
      <c r="C366" s="133"/>
      <c r="D366" s="133"/>
      <c r="E366" s="133"/>
      <c r="F366" s="133"/>
      <c r="G366" s="50">
        <f>ATS!D36</f>
        <v>95</v>
      </c>
      <c r="J366" s="132" t="s">
        <v>26</v>
      </c>
      <c r="K366" s="133"/>
      <c r="L366" s="133"/>
      <c r="M366" s="133"/>
      <c r="N366" s="133"/>
      <c r="O366" s="50">
        <f>ATS!D37</f>
        <v>95</v>
      </c>
      <c r="R366" s="132" t="s">
        <v>26</v>
      </c>
      <c r="S366" s="133"/>
      <c r="T366" s="133"/>
      <c r="U366" s="133"/>
      <c r="V366" s="133"/>
      <c r="W366" s="50">
        <f>ATS!D38</f>
        <v>95</v>
      </c>
    </row>
    <row r="367" spans="2:23" ht="16" x14ac:dyDescent="0.35">
      <c r="B367" s="121" t="s">
        <v>23</v>
      </c>
      <c r="C367" s="122"/>
      <c r="D367" s="122"/>
      <c r="E367" s="122"/>
      <c r="F367" s="122"/>
      <c r="G367" s="51">
        <f>IFERROR(IF(AND(F361&gt;4, G365/G366&lt;0.021),(G365/G366)*600,(G365/G366)*50),0)</f>
        <v>1.0526315789473684</v>
      </c>
      <c r="J367" s="121" t="s">
        <v>23</v>
      </c>
      <c r="K367" s="122"/>
      <c r="L367" s="122"/>
      <c r="M367" s="122"/>
      <c r="N367" s="122"/>
      <c r="O367" s="51">
        <f>IFERROR(IF(AND(N361&gt;4, O365/O366&lt;0.021),(O365/O366)*600,(O365/O366)*50),0)</f>
        <v>8.4210526315789469</v>
      </c>
      <c r="R367" s="121" t="s">
        <v>23</v>
      </c>
      <c r="S367" s="122"/>
      <c r="T367" s="122"/>
      <c r="U367" s="122"/>
      <c r="V367" s="122"/>
      <c r="W367" s="51">
        <f>IFERROR(IF(AND(V361&gt;4, W365/W366&lt;0.021),(W365/W366)*600,(W365/W366)*50),0)</f>
        <v>5.7894736842105265</v>
      </c>
    </row>
    <row r="368" spans="2:23" ht="16.5" thickBot="1" x14ac:dyDescent="0.45">
      <c r="B368" s="115" t="s">
        <v>27</v>
      </c>
      <c r="C368" s="116"/>
      <c r="D368" s="116"/>
      <c r="E368" s="116"/>
      <c r="F368" s="116"/>
      <c r="G368" s="52">
        <f>IFERROR(G365/G366,0)</f>
        <v>2.1052631578947368E-2</v>
      </c>
      <c r="J368" s="115" t="s">
        <v>27</v>
      </c>
      <c r="K368" s="116"/>
      <c r="L368" s="116"/>
      <c r="M368" s="116"/>
      <c r="N368" s="116"/>
      <c r="O368" s="52">
        <f>IFERROR(O365/O366,0)</f>
        <v>0.16842105263157894</v>
      </c>
      <c r="R368" s="115" t="s">
        <v>27</v>
      </c>
      <c r="S368" s="116"/>
      <c r="T368" s="116"/>
      <c r="U368" s="116"/>
      <c r="V368" s="116"/>
      <c r="W368" s="52">
        <f>IFERROR(W365/W366,0)</f>
        <v>0.11578947368421053</v>
      </c>
    </row>
    <row r="369" spans="1:23" ht="15.5" thickBot="1" x14ac:dyDescent="0.45">
      <c r="B369" s="53"/>
      <c r="C369" s="53"/>
      <c r="D369" s="53"/>
      <c r="E369" s="53"/>
      <c r="F369" s="53"/>
      <c r="G369" s="41"/>
      <c r="J369" s="53"/>
      <c r="K369" s="53"/>
      <c r="L369" s="53"/>
      <c r="M369" s="53"/>
      <c r="N369" s="53"/>
      <c r="O369" s="41"/>
      <c r="R369" s="53"/>
      <c r="S369" s="53"/>
      <c r="T369" s="53"/>
      <c r="U369" s="53"/>
      <c r="V369" s="53"/>
      <c r="W369" s="41"/>
    </row>
    <row r="370" spans="1:23" ht="16.5" thickBot="1" x14ac:dyDescent="0.45">
      <c r="B370" s="125" t="s">
        <v>28</v>
      </c>
      <c r="C370" s="126"/>
      <c r="D370" s="126"/>
      <c r="E370" s="126"/>
      <c r="F370" s="126"/>
      <c r="G370" s="127"/>
      <c r="J370" s="125" t="s">
        <v>28</v>
      </c>
      <c r="K370" s="126"/>
      <c r="L370" s="126"/>
      <c r="M370" s="126"/>
      <c r="N370" s="126"/>
      <c r="O370" s="127"/>
      <c r="R370" s="125" t="s">
        <v>28</v>
      </c>
      <c r="S370" s="126"/>
      <c r="T370" s="126"/>
      <c r="U370" s="126"/>
      <c r="V370" s="126"/>
      <c r="W370" s="127"/>
    </row>
    <row r="371" spans="1:23" ht="16" x14ac:dyDescent="0.4">
      <c r="B371" s="128" t="s">
        <v>29</v>
      </c>
      <c r="C371" s="129"/>
      <c r="D371" s="129"/>
      <c r="E371" s="129"/>
      <c r="F371" s="129"/>
      <c r="G371" s="54">
        <f>'Concern Reports'!D36</f>
        <v>200</v>
      </c>
      <c r="J371" s="128" t="s">
        <v>29</v>
      </c>
      <c r="K371" s="129"/>
      <c r="L371" s="129"/>
      <c r="M371" s="129"/>
      <c r="N371" s="129"/>
      <c r="O371" s="54">
        <f>'Concern Reports'!D37</f>
        <v>171</v>
      </c>
      <c r="R371" s="128" t="s">
        <v>29</v>
      </c>
      <c r="S371" s="129"/>
      <c r="T371" s="129"/>
      <c r="U371" s="129"/>
      <c r="V371" s="129"/>
      <c r="W371" s="54">
        <f>'Concern Reports'!D38</f>
        <v>26</v>
      </c>
    </row>
    <row r="372" spans="1:23" ht="16" x14ac:dyDescent="0.4">
      <c r="B372" s="123" t="s">
        <v>30</v>
      </c>
      <c r="C372" s="124"/>
      <c r="D372" s="124"/>
      <c r="E372" s="124"/>
      <c r="F372" s="124"/>
      <c r="G372" s="50">
        <f>'Concern Reports'!E36</f>
        <v>111</v>
      </c>
      <c r="J372" s="123" t="s">
        <v>30</v>
      </c>
      <c r="K372" s="124"/>
      <c r="L372" s="124"/>
      <c r="M372" s="124"/>
      <c r="N372" s="124"/>
      <c r="O372" s="50">
        <f>'Concern Reports'!E37</f>
        <v>21</v>
      </c>
      <c r="R372" s="123" t="s">
        <v>30</v>
      </c>
      <c r="S372" s="124"/>
      <c r="T372" s="124"/>
      <c r="U372" s="124"/>
      <c r="V372" s="124"/>
      <c r="W372" s="50">
        <f>'Concern Reports'!E38</f>
        <v>9</v>
      </c>
    </row>
    <row r="373" spans="1:23" ht="16" x14ac:dyDescent="0.4">
      <c r="B373" s="123" t="s">
        <v>31</v>
      </c>
      <c r="C373" s="124"/>
      <c r="D373" s="124"/>
      <c r="E373" s="124"/>
      <c r="F373" s="124"/>
      <c r="G373" s="55">
        <f>'Concern Reports'!F36</f>
        <v>4</v>
      </c>
      <c r="J373" s="123" t="s">
        <v>31</v>
      </c>
      <c r="K373" s="124"/>
      <c r="L373" s="124"/>
      <c r="M373" s="124"/>
      <c r="N373" s="124"/>
      <c r="O373" s="55">
        <f>'Concern Reports'!F37</f>
        <v>2</v>
      </c>
      <c r="R373" s="123" t="s">
        <v>31</v>
      </c>
      <c r="S373" s="124"/>
      <c r="T373" s="124"/>
      <c r="U373" s="124"/>
      <c r="V373" s="124"/>
      <c r="W373" s="55">
        <f>'Concern Reports'!F38</f>
        <v>4</v>
      </c>
    </row>
    <row r="374" spans="1:23" ht="16" x14ac:dyDescent="0.4">
      <c r="B374" s="123" t="s">
        <v>32</v>
      </c>
      <c r="C374" s="124"/>
      <c r="D374" s="124"/>
      <c r="E374" s="124"/>
      <c r="F374" s="124"/>
      <c r="G374" s="55">
        <f>'Concern Reports'!G36</f>
        <v>0</v>
      </c>
      <c r="J374" s="123" t="s">
        <v>32</v>
      </c>
      <c r="K374" s="124"/>
      <c r="L374" s="124"/>
      <c r="M374" s="124"/>
      <c r="N374" s="124"/>
      <c r="O374" s="55">
        <f>'Concern Reports'!G37</f>
        <v>0</v>
      </c>
      <c r="R374" s="123" t="s">
        <v>32</v>
      </c>
      <c r="S374" s="124"/>
      <c r="T374" s="124"/>
      <c r="U374" s="124"/>
      <c r="V374" s="124"/>
      <c r="W374" s="55">
        <f>'Concern Reports'!G38</f>
        <v>0</v>
      </c>
    </row>
    <row r="375" spans="1:23" ht="16.5" thickBot="1" x14ac:dyDescent="0.45">
      <c r="B375" s="117" t="s">
        <v>33</v>
      </c>
      <c r="C375" s="118"/>
      <c r="D375" s="118"/>
      <c r="E375" s="118"/>
      <c r="F375" s="118"/>
      <c r="G375" s="50">
        <f>'Concern Reports'!C36</f>
        <v>315</v>
      </c>
      <c r="J375" s="117" t="s">
        <v>33</v>
      </c>
      <c r="K375" s="118"/>
      <c r="L375" s="118"/>
      <c r="M375" s="118"/>
      <c r="N375" s="118"/>
      <c r="O375" s="50">
        <f>'Concern Reports'!C37</f>
        <v>194</v>
      </c>
      <c r="R375" s="117" t="s">
        <v>33</v>
      </c>
      <c r="S375" s="118"/>
      <c r="T375" s="118"/>
      <c r="U375" s="118"/>
      <c r="V375" s="118"/>
      <c r="W375" s="50">
        <f>'Concern Reports'!C38</f>
        <v>39</v>
      </c>
    </row>
    <row r="376" spans="1:23" ht="16" x14ac:dyDescent="0.4">
      <c r="B376" s="119" t="s">
        <v>22</v>
      </c>
      <c r="C376" s="120"/>
      <c r="D376" s="120"/>
      <c r="E376" s="120"/>
      <c r="F376" s="120"/>
      <c r="G376" s="51">
        <f>IFERROR((((G378 - G371*0.5 - G372*0.1) + G373*3 + G374*15) / G375) * 130,0)</f>
        <v>41.641269841269846</v>
      </c>
      <c r="J376" s="119" t="s">
        <v>22</v>
      </c>
      <c r="K376" s="120"/>
      <c r="L376" s="120"/>
      <c r="M376" s="120"/>
      <c r="N376" s="120"/>
      <c r="O376" s="51">
        <f>IFERROR((((O378 - O371*0.5 - O372*0.1) + O373*3 + O374*15) / O375) * 130,0)</f>
        <v>59.907216494845365</v>
      </c>
      <c r="R376" s="119" t="s">
        <v>22</v>
      </c>
      <c r="S376" s="120"/>
      <c r="T376" s="120"/>
      <c r="U376" s="120"/>
      <c r="V376" s="120"/>
      <c r="W376" s="51">
        <f>IFERROR((((W378 - W371*0.5 - W372*0.1) + W373*3 + W374*15) / W375) * 130,0)</f>
        <v>80.333333333333343</v>
      </c>
    </row>
    <row r="377" spans="1:23" ht="16" x14ac:dyDescent="0.35">
      <c r="B377" s="121" t="s">
        <v>34</v>
      </c>
      <c r="C377" s="122"/>
      <c r="D377" s="122"/>
      <c r="E377" s="122"/>
      <c r="F377" s="122"/>
      <c r="G377" s="56">
        <f>IFERROR((G371+G372+G373)/G375,0)</f>
        <v>1</v>
      </c>
      <c r="J377" s="121" t="s">
        <v>34</v>
      </c>
      <c r="K377" s="122"/>
      <c r="L377" s="122"/>
      <c r="M377" s="122"/>
      <c r="N377" s="122"/>
      <c r="O377" s="56">
        <f>IFERROR((O371+O372+O373)/O375,0)</f>
        <v>1</v>
      </c>
      <c r="R377" s="121" t="s">
        <v>34</v>
      </c>
      <c r="S377" s="122"/>
      <c r="T377" s="122"/>
      <c r="U377" s="122"/>
      <c r="V377" s="122"/>
      <c r="W377" s="56">
        <f>IFERROR((W371+W372+W373)/W375,0)</f>
        <v>1</v>
      </c>
    </row>
    <row r="378" spans="1:23" ht="16.5" thickBot="1" x14ac:dyDescent="0.45">
      <c r="B378" s="115" t="s">
        <v>35</v>
      </c>
      <c r="C378" s="116"/>
      <c r="D378" s="116"/>
      <c r="E378" s="116"/>
      <c r="F378" s="116"/>
      <c r="G378" s="57">
        <f>IFERROR(IF(AND(F361&gt;=3,G377&lt;0.031),G371*36,G371),0)</f>
        <v>200</v>
      </c>
      <c r="J378" s="115" t="s">
        <v>35</v>
      </c>
      <c r="K378" s="116"/>
      <c r="L378" s="116"/>
      <c r="M378" s="116"/>
      <c r="N378" s="116"/>
      <c r="O378" s="57">
        <f>IFERROR(IF(AND(N361&gt;=3,O377&lt;0.031),O371*36,O371),0)</f>
        <v>171</v>
      </c>
      <c r="R378" s="115" t="s">
        <v>35</v>
      </c>
      <c r="S378" s="116"/>
      <c r="T378" s="116"/>
      <c r="U378" s="116"/>
      <c r="V378" s="116"/>
      <c r="W378" s="57">
        <f>IFERROR(IF(AND(V361&gt;=3,W377&lt;0.031),W371*36,W371),0)</f>
        <v>26</v>
      </c>
    </row>
    <row r="380" spans="1:23" x14ac:dyDescent="0.35">
      <c r="A380" s="24" t="s">
        <v>79</v>
      </c>
      <c r="B380" s="24" t="s">
        <v>0</v>
      </c>
      <c r="I380" s="24" t="s">
        <v>79</v>
      </c>
      <c r="J380" s="24" t="s">
        <v>0</v>
      </c>
      <c r="O380" s="25"/>
      <c r="Q380" s="24" t="s">
        <v>79</v>
      </c>
      <c r="R380" s="24" t="s">
        <v>0</v>
      </c>
      <c r="W380" s="25"/>
    </row>
    <row r="381" spans="1:23" ht="15" thickBot="1" x14ac:dyDescent="0.4">
      <c r="B381" s="26">
        <f>Recordables!A39</f>
        <v>37</v>
      </c>
      <c r="J381" s="26">
        <f>Recordables!A40</f>
        <v>38</v>
      </c>
      <c r="O381" s="25"/>
      <c r="R381" s="26">
        <f>Recordables!A41</f>
        <v>39</v>
      </c>
      <c r="W381" s="25"/>
    </row>
    <row r="382" spans="1:23" ht="15.5" thickBot="1" x14ac:dyDescent="0.4">
      <c r="B382" s="144" t="str">
        <f>Recordables!B39</f>
        <v>Work at Height - LSR</v>
      </c>
      <c r="C382" s="145"/>
      <c r="D382" s="27" t="s">
        <v>12</v>
      </c>
      <c r="E382" s="27" t="s">
        <v>13</v>
      </c>
      <c r="F382" s="28" t="s">
        <v>14</v>
      </c>
      <c r="G382" s="27" t="s">
        <v>15</v>
      </c>
      <c r="J382" s="144" t="str">
        <f>Recordables!B40</f>
        <v>Work Authorization - LSR</v>
      </c>
      <c r="K382" s="145"/>
      <c r="L382" s="27" t="s">
        <v>12</v>
      </c>
      <c r="M382" s="27" t="s">
        <v>13</v>
      </c>
      <c r="N382" s="29" t="s">
        <v>14</v>
      </c>
      <c r="O382" s="27" t="s">
        <v>15</v>
      </c>
      <c r="R382" s="144" t="str">
        <f>Recordables!B41</f>
        <v>Working Alone</v>
      </c>
      <c r="S382" s="145"/>
      <c r="T382" s="27" t="s">
        <v>12</v>
      </c>
      <c r="U382" s="27" t="s">
        <v>13</v>
      </c>
      <c r="V382" s="29" t="s">
        <v>14</v>
      </c>
      <c r="W382" s="27" t="s">
        <v>15</v>
      </c>
    </row>
    <row r="383" spans="1:23" ht="15" x14ac:dyDescent="0.35">
      <c r="B383" s="142" t="s">
        <v>16</v>
      </c>
      <c r="C383" s="143"/>
      <c r="D383" s="30">
        <f>IF(G383=0,0,5)</f>
        <v>0</v>
      </c>
      <c r="E383" s="30">
        <f>IF(G383=0,0,IF(G383&lt;=3,3,IF(G383&lt;=11,4,5)))</f>
        <v>0</v>
      </c>
      <c r="F383" s="31">
        <f t="shared" ref="F383:F388" si="72">MAX(0,D383+E383-1)</f>
        <v>0</v>
      </c>
      <c r="G383" s="32">
        <f>Recordables!D39</f>
        <v>0</v>
      </c>
      <c r="J383" s="142" t="s">
        <v>16</v>
      </c>
      <c r="K383" s="143"/>
      <c r="L383" s="30">
        <f>IF(O383=0,0,5)</f>
        <v>0</v>
      </c>
      <c r="M383" s="30">
        <f>IF(O383=0,0,IF(O383&lt;=3,3,IF(O383&lt;=11,4,5)))</f>
        <v>0</v>
      </c>
      <c r="N383" s="31">
        <f t="shared" ref="N383:N388" si="73">MAX(0,L383+M383-1)</f>
        <v>0</v>
      </c>
      <c r="O383" s="32">
        <f>Recordables!D40</f>
        <v>0</v>
      </c>
      <c r="R383" s="142" t="s">
        <v>16</v>
      </c>
      <c r="S383" s="143"/>
      <c r="T383" s="30">
        <f>IF(W383=0,0,5)</f>
        <v>0</v>
      </c>
      <c r="U383" s="30">
        <f>IF(W383=0,0,IF(W383&lt;=3,3,IF(W383&lt;=11,4,5)))</f>
        <v>0</v>
      </c>
      <c r="V383" s="31">
        <f t="shared" ref="V383:V388" si="74">MAX(0,T383+U383-1)</f>
        <v>0</v>
      </c>
      <c r="W383" s="32">
        <f>Recordables!D41</f>
        <v>0</v>
      </c>
    </row>
    <row r="384" spans="1:23" ht="15" x14ac:dyDescent="0.35">
      <c r="B384" s="138" t="s">
        <v>17</v>
      </c>
      <c r="C384" s="139"/>
      <c r="D384" s="33">
        <f>IF(G384=0,0,4)</f>
        <v>0</v>
      </c>
      <c r="E384" s="33">
        <f>IF(G384=0,0,IF(G384&lt;=3,3,IF(G384&lt;=11,4,5)))</f>
        <v>0</v>
      </c>
      <c r="F384" s="8">
        <f t="shared" si="72"/>
        <v>0</v>
      </c>
      <c r="G384" s="34">
        <f>Recordables!E39</f>
        <v>0</v>
      </c>
      <c r="J384" s="138" t="s">
        <v>17</v>
      </c>
      <c r="K384" s="139"/>
      <c r="L384" s="33">
        <f>IF(O384=0,0,4)</f>
        <v>0</v>
      </c>
      <c r="M384" s="33">
        <f>IF(O384=0,0,IF(O384&lt;=3,3,IF(O384&lt;=11,4,5)))</f>
        <v>0</v>
      </c>
      <c r="N384" s="8">
        <f t="shared" si="73"/>
        <v>0</v>
      </c>
      <c r="O384" s="35">
        <f>Recordables!E40</f>
        <v>0</v>
      </c>
      <c r="R384" s="138" t="s">
        <v>17</v>
      </c>
      <c r="S384" s="139"/>
      <c r="T384" s="33">
        <f>IF(W384=0,0,4)</f>
        <v>0</v>
      </c>
      <c r="U384" s="33">
        <f>IF(W384=0,0,IF(W384&lt;=3,3,IF(W384&lt;=11,4,5)))</f>
        <v>0</v>
      </c>
      <c r="V384" s="8">
        <f t="shared" si="74"/>
        <v>0</v>
      </c>
      <c r="W384" s="35">
        <f>Recordables!E41</f>
        <v>0</v>
      </c>
    </row>
    <row r="385" spans="2:23" ht="15" x14ac:dyDescent="0.35">
      <c r="B385" s="138" t="s">
        <v>18</v>
      </c>
      <c r="C385" s="139"/>
      <c r="D385" s="33">
        <f>IF(G385=0,0,IF(G385&lt;=2,2,3))</f>
        <v>0</v>
      </c>
      <c r="E385" s="33">
        <f>IF(G385=0,0,IF(G385&lt;=3,3,IF(G385&lt;=11,4,5)))</f>
        <v>0</v>
      </c>
      <c r="F385" s="8">
        <f t="shared" si="72"/>
        <v>0</v>
      </c>
      <c r="G385" s="34">
        <f>Recordables!F39</f>
        <v>0</v>
      </c>
      <c r="J385" s="138" t="s">
        <v>18</v>
      </c>
      <c r="K385" s="139"/>
      <c r="L385" s="33">
        <f>IF(O385=0,0,IF(O385&lt;=2,2,3))</f>
        <v>0</v>
      </c>
      <c r="M385" s="33">
        <f>IF(O385=0,0,IF(O385&lt;=3,3,IF(O385&lt;=11,4,5)))</f>
        <v>0</v>
      </c>
      <c r="N385" s="8">
        <f t="shared" si="73"/>
        <v>0</v>
      </c>
      <c r="O385" s="34">
        <f>Recordables!F40</f>
        <v>0</v>
      </c>
      <c r="R385" s="138" t="s">
        <v>18</v>
      </c>
      <c r="S385" s="139"/>
      <c r="T385" s="33">
        <f>IF(W385=0,0,IF(W385&lt;=2,2,3))</f>
        <v>0</v>
      </c>
      <c r="U385" s="33">
        <f>IF(W385=0,0,IF(W385&lt;=3,3,IF(W385&lt;=11,4,5)))</f>
        <v>0</v>
      </c>
      <c r="V385" s="8">
        <f t="shared" si="74"/>
        <v>0</v>
      </c>
      <c r="W385" s="34">
        <f>Recordables!F41</f>
        <v>0</v>
      </c>
    </row>
    <row r="386" spans="2:23" ht="15" x14ac:dyDescent="0.35">
      <c r="B386" s="138" t="s">
        <v>19</v>
      </c>
      <c r="C386" s="139"/>
      <c r="D386" s="33">
        <f>IF(G386=0,0,IF(G386&lt;=3,1,2))</f>
        <v>0</v>
      </c>
      <c r="E386" s="33">
        <f>IF(G386=0,0,IF(G386&lt;=3,3,IF(G386&lt;=11,4,5)))</f>
        <v>0</v>
      </c>
      <c r="F386" s="8">
        <f t="shared" si="72"/>
        <v>0</v>
      </c>
      <c r="G386" s="34">
        <f>'FA, NMs, PSEs'!C39</f>
        <v>0</v>
      </c>
      <c r="J386" s="138" t="s">
        <v>19</v>
      </c>
      <c r="K386" s="139"/>
      <c r="L386" s="33">
        <f>IF(O386=0,0,IF(O386&lt;=3,1,2))</f>
        <v>0</v>
      </c>
      <c r="M386" s="33">
        <f>IF(O386=0,0,IF(O386&lt;=3,3,IF(O386&lt;=11,4,5)))</f>
        <v>0</v>
      </c>
      <c r="N386" s="8">
        <f t="shared" si="73"/>
        <v>0</v>
      </c>
      <c r="O386" s="34">
        <f>'FA, NMs, PSEs'!C40</f>
        <v>0</v>
      </c>
      <c r="R386" s="138" t="s">
        <v>19</v>
      </c>
      <c r="S386" s="139"/>
      <c r="T386" s="33">
        <f>IF(W386=0,0,IF(W386&lt;=3,1,2))</f>
        <v>0</v>
      </c>
      <c r="U386" s="33">
        <f>IF(W386=0,0,IF(W386&lt;=3,3,IF(W386&lt;=11,4,5)))</f>
        <v>0</v>
      </c>
      <c r="V386" s="8">
        <f t="shared" si="74"/>
        <v>0</v>
      </c>
      <c r="W386" s="34">
        <f>'FA, NMs, PSEs'!C41</f>
        <v>0</v>
      </c>
    </row>
    <row r="387" spans="2:23" ht="15" x14ac:dyDescent="0.35">
      <c r="B387" s="138" t="s">
        <v>20</v>
      </c>
      <c r="C387" s="139"/>
      <c r="D387" s="33">
        <f>IF(G387=0,0,4)</f>
        <v>0</v>
      </c>
      <c r="E387" s="33">
        <f>IF(G387=0,0,IF(G387&lt;=3,3,IF(G387&lt;=11,4,5)))</f>
        <v>0</v>
      </c>
      <c r="F387" s="8">
        <f t="shared" si="72"/>
        <v>0</v>
      </c>
      <c r="G387" s="34">
        <f>'FA, NMs, PSEs'!D39</f>
        <v>0</v>
      </c>
      <c r="J387" s="138" t="s">
        <v>20</v>
      </c>
      <c r="K387" s="139"/>
      <c r="L387" s="33">
        <f>IF(O387=0,0,4)</f>
        <v>0</v>
      </c>
      <c r="M387" s="33">
        <f>IF(O387=0,0,IF(O387&lt;=3,3,IF(O387&lt;=11,4,5)))</f>
        <v>0</v>
      </c>
      <c r="N387" s="8">
        <f t="shared" si="73"/>
        <v>0</v>
      </c>
      <c r="O387" s="34">
        <f>'FA, NMs, PSEs'!D40</f>
        <v>0</v>
      </c>
      <c r="R387" s="138" t="s">
        <v>20</v>
      </c>
      <c r="S387" s="139"/>
      <c r="T387" s="33">
        <f>IF(W387=0,0,4)</f>
        <v>0</v>
      </c>
      <c r="U387" s="33">
        <f>IF(W387=0,0,IF(W387&lt;=3,3,IF(W387&lt;=11,4,5)))</f>
        <v>0</v>
      </c>
      <c r="V387" s="8">
        <f t="shared" si="74"/>
        <v>0</v>
      </c>
      <c r="W387" s="34">
        <f>'FA, NMs, PSEs'!D41</f>
        <v>0</v>
      </c>
    </row>
    <row r="388" spans="2:23" ht="15" x14ac:dyDescent="0.35">
      <c r="B388" s="138" t="s">
        <v>21</v>
      </c>
      <c r="C388" s="139"/>
      <c r="D388" s="33">
        <f>IF(G388=0,0,IF(G388&lt;=3,1,2))</f>
        <v>1</v>
      </c>
      <c r="E388" s="33">
        <f>IF(G388=0,0,IF(G388&lt;=3,2,IF(G388&lt;=8,3,IF(G388&lt;=11,4,5))))</f>
        <v>2</v>
      </c>
      <c r="F388" s="8">
        <f t="shared" si="72"/>
        <v>2</v>
      </c>
      <c r="G388" s="34">
        <f>'FA, NMs, PSEs'!E39</f>
        <v>1</v>
      </c>
      <c r="J388" s="138" t="s">
        <v>21</v>
      </c>
      <c r="K388" s="139"/>
      <c r="L388" s="33">
        <f>IF(O388=0,0,IF(O388&lt;=3,1,2))</f>
        <v>0</v>
      </c>
      <c r="M388" s="33">
        <f>IF(O388=0,0,IF(O388&lt;=3,2,IF(O388&lt;=8,3,IF(O388&lt;=11,4,5))))</f>
        <v>0</v>
      </c>
      <c r="N388" s="8">
        <f t="shared" si="73"/>
        <v>0</v>
      </c>
      <c r="O388" s="34">
        <f>'FA, NMs, PSEs'!E40</f>
        <v>0</v>
      </c>
      <c r="R388" s="138" t="s">
        <v>21</v>
      </c>
      <c r="S388" s="139"/>
      <c r="T388" s="33">
        <f>IF(W388=0,0,IF(W388&lt;=3,1,2))</f>
        <v>0</v>
      </c>
      <c r="U388" s="33">
        <f>IF(W388=0,0,IF(W388&lt;=3,2,IF(W388&lt;=8,3,IF(W388&lt;=11,4,5))))</f>
        <v>0</v>
      </c>
      <c r="V388" s="8">
        <f t="shared" si="74"/>
        <v>0</v>
      </c>
      <c r="W388" s="34">
        <f>'FA, NMs, PSEs'!E41</f>
        <v>0</v>
      </c>
    </row>
    <row r="389" spans="2:23" ht="15" x14ac:dyDescent="0.35">
      <c r="B389" s="138" t="s">
        <v>22</v>
      </c>
      <c r="C389" s="139"/>
      <c r="D389" s="33">
        <f>IF(G389=0,0,
 IF(G389&lt;=2,1,
 IF(G389&lt;=9,2,
 IF(G389&lt;=19,3,
 IF(G389&gt;=20,4)))))</f>
        <v>4</v>
      </c>
      <c r="E389" s="33">
        <f>IF(G389=0,0,IF(G389&lt;=6,1,IF(G389&lt;=9,2,IF(G389&lt;=19,3,4))))</f>
        <v>4</v>
      </c>
      <c r="F389" s="8">
        <f>MAX(0,D389+E389-1)</f>
        <v>7</v>
      </c>
      <c r="G389" s="36">
        <f>'CR, ATS Contribution'!F39</f>
        <v>52</v>
      </c>
      <c r="J389" s="138" t="s">
        <v>22</v>
      </c>
      <c r="K389" s="139"/>
      <c r="L389" s="33">
        <f>IF(O389=0,0,
 IF(O389&lt;=2,1,
 IF(O389&lt;=9,2,
 IF(O389&lt;=19,3,
 IF(O389&gt;=20,4)))))</f>
        <v>4</v>
      </c>
      <c r="M389" s="33">
        <f>IF(O389=0,0,IF(O389&lt;=6,1,IF(O389&lt;=9,2,IF(O389&lt;=19,3,4))))</f>
        <v>4</v>
      </c>
      <c r="N389" s="8">
        <f>MAX(0,L389+M389-1)</f>
        <v>7</v>
      </c>
      <c r="O389" s="36">
        <f>'CR, ATS Contribution'!F40</f>
        <v>50</v>
      </c>
      <c r="R389" s="138" t="s">
        <v>22</v>
      </c>
      <c r="S389" s="139"/>
      <c r="T389" s="33">
        <f>IF(W389=0,0,
 IF(W389&lt;=2,1,
 IF(W389&lt;=9,2,
 IF(W389&lt;=19,3,
 IF(W389&gt;=20,4)))))</f>
        <v>0</v>
      </c>
      <c r="U389" s="33">
        <f>IF(W389=0,0,IF(W389&lt;=6,1,IF(W389&lt;=9,2,IF(W389&lt;=19,3,4))))</f>
        <v>0</v>
      </c>
      <c r="V389" s="8">
        <f>MAX(0,T389+U389-1)</f>
        <v>0</v>
      </c>
      <c r="W389" s="36">
        <f>'CR, ATS Contribution'!F41</f>
        <v>0</v>
      </c>
    </row>
    <row r="390" spans="2:23" ht="15.5" thickBot="1" x14ac:dyDescent="0.4">
      <c r="B390" s="140" t="s">
        <v>23</v>
      </c>
      <c r="C390" s="141"/>
      <c r="D390" s="37">
        <f>IF(G390=0,0,
 IF(G390&lt;=2,1,
 IF(G390&lt;=9,2,
 IF(G390&lt;=19,3,
 IF(G390&gt;=20,4)))))</f>
        <v>2</v>
      </c>
      <c r="E390" s="37">
        <f>IF(G390=0,0,IF(G390&lt;=6,1,IF(G390&lt;=9,2,IF(G390&lt;=19,3,4))))</f>
        <v>1</v>
      </c>
      <c r="F390" s="38">
        <f t="shared" ref="F390" si="75">MAX(0,D390+E390-1)</f>
        <v>2</v>
      </c>
      <c r="G390" s="39">
        <f>'CR, ATS Contribution'!E39</f>
        <v>3</v>
      </c>
      <c r="J390" s="140" t="s">
        <v>23</v>
      </c>
      <c r="K390" s="141"/>
      <c r="L390" s="37">
        <f>IF(O390=0,0,
 IF(O390&lt;=2,1,
 IF(O390&lt;=9,2,
 IF(O390&lt;=19,3,
 IF(O390&gt;=20,4)))))</f>
        <v>0</v>
      </c>
      <c r="M390" s="37">
        <f>IF(O390=0,0,IF(O390&lt;=6,1,IF(O390&lt;=9,2,IF(O390&lt;=19,3,4))))</f>
        <v>0</v>
      </c>
      <c r="N390" s="38">
        <f t="shared" ref="N390" si="76">MAX(0,L390+M390-1)</f>
        <v>0</v>
      </c>
      <c r="O390" s="39">
        <f>'CR, ATS Contribution'!E40</f>
        <v>0</v>
      </c>
      <c r="R390" s="140" t="s">
        <v>23</v>
      </c>
      <c r="S390" s="141"/>
      <c r="T390" s="37">
        <f>IF(W390=0,0,
 IF(W390&lt;=2,1,
 IF(W390&lt;=9,2,
 IF(W390&lt;=19,3,
 IF(W390&gt;=20,4)))))</f>
        <v>0</v>
      </c>
      <c r="U390" s="37">
        <f>IF(W390=0,0,IF(W390&lt;=6,1,IF(W390&lt;=9,2,IF(W390&lt;=19,3,4))))</f>
        <v>0</v>
      </c>
      <c r="V390" s="38">
        <f t="shared" ref="V390" si="77">MAX(0,T390+U390-1)</f>
        <v>0</v>
      </c>
      <c r="W390" s="39">
        <f>'CR, ATS Contribution'!E41</f>
        <v>0</v>
      </c>
    </row>
    <row r="391" spans="2:23" ht="15.5" thickBot="1" x14ac:dyDescent="0.4">
      <c r="B391" s="134"/>
      <c r="C391" s="134"/>
      <c r="D391" s="40" t="s">
        <v>12</v>
      </c>
      <c r="E391" s="40" t="s">
        <v>13</v>
      </c>
      <c r="F391" s="40" t="s">
        <v>14</v>
      </c>
      <c r="G391" s="41"/>
      <c r="J391" s="134"/>
      <c r="K391" s="134"/>
      <c r="L391" s="40" t="s">
        <v>12</v>
      </c>
      <c r="M391" s="40" t="s">
        <v>13</v>
      </c>
      <c r="N391" s="40" t="s">
        <v>14</v>
      </c>
      <c r="O391" s="41"/>
      <c r="R391" s="134"/>
      <c r="S391" s="134"/>
      <c r="T391" s="40" t="s">
        <v>12</v>
      </c>
      <c r="U391" s="40" t="s">
        <v>13</v>
      </c>
      <c r="V391" s="40" t="s">
        <v>14</v>
      </c>
      <c r="W391" s="41"/>
    </row>
    <row r="392" spans="2:23" ht="15" x14ac:dyDescent="0.35">
      <c r="B392" s="134"/>
      <c r="C392" s="134"/>
      <c r="D392" s="42" cm="1">
        <f t="array" ref="D392">AVERAGE(LARGE(D383:D390,{1,2,3}))</f>
        <v>2.3333333333333335</v>
      </c>
      <c r="E392" s="23" cm="1">
        <f t="array" ref="E392">AVERAGE(LARGE(E383:E390,{1,2,3}))</f>
        <v>2.3333333333333335</v>
      </c>
      <c r="F392" s="43">
        <f>MAX(0, D392+E392-1)</f>
        <v>3.666666666666667</v>
      </c>
      <c r="G392" s="41"/>
      <c r="J392" s="134"/>
      <c r="K392" s="134"/>
      <c r="L392" s="42" cm="1">
        <f t="array" ref="L392">AVERAGE(LARGE(L383:L390,{1,2,3}))</f>
        <v>1.3333333333333333</v>
      </c>
      <c r="M392" s="23" cm="1">
        <f t="array" ref="M392">AVERAGE(LARGE(M383:M390,{1,2,3}))</f>
        <v>1.3333333333333333</v>
      </c>
      <c r="N392" s="43">
        <f>MAX(0, L392+M392-1)</f>
        <v>1.6666666666666665</v>
      </c>
      <c r="O392" s="41"/>
      <c r="R392" s="134"/>
      <c r="S392" s="134"/>
      <c r="T392" s="42" cm="1">
        <f t="array" ref="T392">AVERAGE(LARGE(T383:T390,{1,2,3}))</f>
        <v>0</v>
      </c>
      <c r="U392" s="23" cm="1">
        <f t="array" ref="U392">AVERAGE(LARGE(U383:U390,{1,2,3}))</f>
        <v>0</v>
      </c>
      <c r="V392" s="43">
        <f>MAX(0, T392+U392-1)</f>
        <v>0</v>
      </c>
      <c r="W392" s="41"/>
    </row>
    <row r="393" spans="2:23" ht="15.5" thickBot="1" x14ac:dyDescent="0.4">
      <c r="B393" s="85"/>
      <c r="C393" s="85"/>
      <c r="D393" s="44" t="str">
        <f>IF($F$392&lt;3.5, MAX($D$383:$D$385), "")</f>
        <v/>
      </c>
      <c r="E393" s="45" t="str">
        <f>IF($F$392&lt;3.5, MAX($E$383:$E$385), "")</f>
        <v/>
      </c>
      <c r="F393" s="46" t="e">
        <f>MAX(0, D393+E393-1)</f>
        <v>#VALUE!</v>
      </c>
      <c r="G393" s="41"/>
      <c r="J393" s="85"/>
      <c r="K393" s="85"/>
      <c r="L393" s="44">
        <f>IF($N$392&lt;3.5, MAX($L$383:$L$385), "")</f>
        <v>0</v>
      </c>
      <c r="M393" s="45">
        <f>IF($N$392&lt;3.5, MAX($M$383:$M$385), "")</f>
        <v>0</v>
      </c>
      <c r="N393" s="46">
        <f>MAX(0, L393+M393-1)</f>
        <v>0</v>
      </c>
      <c r="O393" s="41"/>
      <c r="R393" s="85"/>
      <c r="S393" s="85"/>
      <c r="T393" s="44">
        <f>IF($V$392&lt;3.5, MAX($T$383:$T$385), "")</f>
        <v>0</v>
      </c>
      <c r="U393" s="45">
        <f>IF($V$392&lt;3.5, MAX($U$383:$U$385), "")</f>
        <v>0</v>
      </c>
      <c r="V393" s="46">
        <f>MAX(0, T393+U393-1)</f>
        <v>0</v>
      </c>
      <c r="W393" s="41"/>
    </row>
    <row r="394" spans="2:23" ht="15.5" thickBot="1" x14ac:dyDescent="0.4">
      <c r="B394" s="134"/>
      <c r="C394" s="134"/>
      <c r="D394" s="47"/>
      <c r="E394" s="41"/>
      <c r="F394" s="48"/>
      <c r="G394" s="41"/>
      <c r="J394" s="134"/>
      <c r="K394" s="134"/>
      <c r="L394" s="47"/>
      <c r="M394" s="41"/>
      <c r="N394" s="48"/>
      <c r="O394" s="41"/>
      <c r="R394" s="134"/>
      <c r="S394" s="134"/>
      <c r="T394" s="47"/>
      <c r="U394" s="41"/>
      <c r="V394" s="48"/>
      <c r="W394" s="41"/>
    </row>
    <row r="395" spans="2:23" ht="16.5" thickBot="1" x14ac:dyDescent="0.45">
      <c r="B395" s="135" t="s">
        <v>24</v>
      </c>
      <c r="C395" s="136"/>
      <c r="D395" s="136"/>
      <c r="E395" s="136"/>
      <c r="F395" s="136"/>
      <c r="G395" s="137"/>
      <c r="J395" s="135" t="s">
        <v>24</v>
      </c>
      <c r="K395" s="136"/>
      <c r="L395" s="136"/>
      <c r="M395" s="136"/>
      <c r="N395" s="136"/>
      <c r="O395" s="137"/>
      <c r="R395" s="135" t="s">
        <v>24</v>
      </c>
      <c r="S395" s="136"/>
      <c r="T395" s="136"/>
      <c r="U395" s="136"/>
      <c r="V395" s="136"/>
      <c r="W395" s="137"/>
    </row>
    <row r="396" spans="2:23" ht="16" x14ac:dyDescent="0.4">
      <c r="B396" s="130" t="s">
        <v>25</v>
      </c>
      <c r="C396" s="131"/>
      <c r="D396" s="131"/>
      <c r="E396" s="131"/>
      <c r="F396" s="131"/>
      <c r="G396" s="49">
        <f>ATS!C39</f>
        <v>5</v>
      </c>
      <c r="J396" s="130" t="s">
        <v>25</v>
      </c>
      <c r="K396" s="131"/>
      <c r="L396" s="131"/>
      <c r="M396" s="131"/>
      <c r="N396" s="131"/>
      <c r="O396" s="49">
        <f>ATS!C40</f>
        <v>0</v>
      </c>
      <c r="R396" s="130" t="s">
        <v>25</v>
      </c>
      <c r="S396" s="131"/>
      <c r="T396" s="131"/>
      <c r="U396" s="131"/>
      <c r="V396" s="131"/>
      <c r="W396" s="49">
        <f>ATS!C41</f>
        <v>0</v>
      </c>
    </row>
    <row r="397" spans="2:23" ht="16" x14ac:dyDescent="0.4">
      <c r="B397" s="132" t="s">
        <v>26</v>
      </c>
      <c r="C397" s="133"/>
      <c r="D397" s="133"/>
      <c r="E397" s="133"/>
      <c r="F397" s="133"/>
      <c r="G397" s="50">
        <f>ATS!D39</f>
        <v>95</v>
      </c>
      <c r="J397" s="132" t="s">
        <v>26</v>
      </c>
      <c r="K397" s="133"/>
      <c r="L397" s="133"/>
      <c r="M397" s="133"/>
      <c r="N397" s="133"/>
      <c r="O397" s="50">
        <f>ATS!D40</f>
        <v>95</v>
      </c>
      <c r="R397" s="132" t="s">
        <v>26</v>
      </c>
      <c r="S397" s="133"/>
      <c r="T397" s="133"/>
      <c r="U397" s="133"/>
      <c r="V397" s="133"/>
      <c r="W397" s="50">
        <f>ATS!D41</f>
        <v>95</v>
      </c>
    </row>
    <row r="398" spans="2:23" ht="16" x14ac:dyDescent="0.35">
      <c r="B398" s="121" t="s">
        <v>23</v>
      </c>
      <c r="C398" s="122"/>
      <c r="D398" s="122"/>
      <c r="E398" s="122"/>
      <c r="F398" s="122"/>
      <c r="G398" s="51">
        <f>IFERROR(IF(AND(F392&gt;4, G396/G397&lt;0.021),(G396/G397)*600,(G396/G397)*50),0)</f>
        <v>2.6315789473684208</v>
      </c>
      <c r="J398" s="121" t="s">
        <v>23</v>
      </c>
      <c r="K398" s="122"/>
      <c r="L398" s="122"/>
      <c r="M398" s="122"/>
      <c r="N398" s="122"/>
      <c r="O398" s="51">
        <f>IFERROR(IF(AND(N392&gt;4, O396/O397&lt;0.021),(O396/O397)*600,(O396/O397)*50),0)</f>
        <v>0</v>
      </c>
      <c r="R398" s="121" t="s">
        <v>23</v>
      </c>
      <c r="S398" s="122"/>
      <c r="T398" s="122"/>
      <c r="U398" s="122"/>
      <c r="V398" s="122"/>
      <c r="W398" s="51">
        <f>IFERROR(IF(AND(V392&gt;4, W396/W397&lt;0.021),(W396/W397)*600,(W396/W397)*50),0)</f>
        <v>0</v>
      </c>
    </row>
    <row r="399" spans="2:23" ht="16.5" thickBot="1" x14ac:dyDescent="0.45">
      <c r="B399" s="115" t="s">
        <v>27</v>
      </c>
      <c r="C399" s="116"/>
      <c r="D399" s="116"/>
      <c r="E399" s="116"/>
      <c r="F399" s="116"/>
      <c r="G399" s="52">
        <f>IFERROR(G396/G397,0)</f>
        <v>5.2631578947368418E-2</v>
      </c>
      <c r="J399" s="115" t="s">
        <v>27</v>
      </c>
      <c r="K399" s="116"/>
      <c r="L399" s="116"/>
      <c r="M399" s="116"/>
      <c r="N399" s="116"/>
      <c r="O399" s="52">
        <f>IFERROR(O396/O397,0)</f>
        <v>0</v>
      </c>
      <c r="R399" s="115" t="s">
        <v>27</v>
      </c>
      <c r="S399" s="116"/>
      <c r="T399" s="116"/>
      <c r="U399" s="116"/>
      <c r="V399" s="116"/>
      <c r="W399" s="52">
        <f>IFERROR(W396/W397,0)</f>
        <v>0</v>
      </c>
    </row>
    <row r="400" spans="2:23" ht="15.5" thickBot="1" x14ac:dyDescent="0.45">
      <c r="B400" s="53"/>
      <c r="C400" s="53"/>
      <c r="D400" s="53"/>
      <c r="E400" s="53"/>
      <c r="F400" s="53"/>
      <c r="G400" s="41"/>
      <c r="J400" s="53"/>
      <c r="K400" s="53"/>
      <c r="L400" s="53"/>
      <c r="M400" s="53"/>
      <c r="N400" s="53"/>
      <c r="O400" s="41"/>
      <c r="R400" s="53"/>
      <c r="S400" s="53"/>
      <c r="T400" s="53"/>
      <c r="U400" s="53"/>
      <c r="V400" s="53"/>
      <c r="W400" s="41"/>
    </row>
    <row r="401" spans="1:23" ht="16.5" thickBot="1" x14ac:dyDescent="0.45">
      <c r="B401" s="125" t="s">
        <v>28</v>
      </c>
      <c r="C401" s="126"/>
      <c r="D401" s="126"/>
      <c r="E401" s="126"/>
      <c r="F401" s="126"/>
      <c r="G401" s="127"/>
      <c r="J401" s="125" t="s">
        <v>28</v>
      </c>
      <c r="K401" s="126"/>
      <c r="L401" s="126"/>
      <c r="M401" s="126"/>
      <c r="N401" s="126"/>
      <c r="O401" s="127"/>
      <c r="R401" s="125" t="s">
        <v>28</v>
      </c>
      <c r="S401" s="126"/>
      <c r="T401" s="126"/>
      <c r="U401" s="126"/>
      <c r="V401" s="126"/>
      <c r="W401" s="127"/>
    </row>
    <row r="402" spans="1:23" ht="16" x14ac:dyDescent="0.4">
      <c r="B402" s="128" t="s">
        <v>29</v>
      </c>
      <c r="C402" s="129"/>
      <c r="D402" s="129"/>
      <c r="E402" s="129"/>
      <c r="F402" s="129"/>
      <c r="G402" s="54">
        <f>'Concern Reports'!D39</f>
        <v>102</v>
      </c>
      <c r="J402" s="128" t="s">
        <v>29</v>
      </c>
      <c r="K402" s="129"/>
      <c r="L402" s="129"/>
      <c r="M402" s="129"/>
      <c r="N402" s="129"/>
      <c r="O402" s="54">
        <f>'Concern Reports'!D40</f>
        <v>13</v>
      </c>
      <c r="R402" s="128" t="s">
        <v>29</v>
      </c>
      <c r="S402" s="129"/>
      <c r="T402" s="129"/>
      <c r="U402" s="129"/>
      <c r="V402" s="129"/>
      <c r="W402" s="54">
        <f>'Concern Reports'!D41</f>
        <v>0</v>
      </c>
    </row>
    <row r="403" spans="1:23" ht="16" x14ac:dyDescent="0.4">
      <c r="B403" s="123" t="s">
        <v>30</v>
      </c>
      <c r="C403" s="124"/>
      <c r="D403" s="124"/>
      <c r="E403" s="124"/>
      <c r="F403" s="124"/>
      <c r="G403" s="50">
        <f>'Concern Reports'!E39</f>
        <v>21</v>
      </c>
      <c r="J403" s="123" t="s">
        <v>30</v>
      </c>
      <c r="K403" s="124"/>
      <c r="L403" s="124"/>
      <c r="M403" s="124"/>
      <c r="N403" s="124"/>
      <c r="O403" s="50">
        <f>'Concern Reports'!E40</f>
        <v>3</v>
      </c>
      <c r="R403" s="123" t="s">
        <v>30</v>
      </c>
      <c r="S403" s="124"/>
      <c r="T403" s="124"/>
      <c r="U403" s="124"/>
      <c r="V403" s="124"/>
      <c r="W403" s="50">
        <f>'Concern Reports'!E41</f>
        <v>0</v>
      </c>
    </row>
    <row r="404" spans="1:23" ht="16" x14ac:dyDescent="0.4">
      <c r="B404" s="123" t="s">
        <v>31</v>
      </c>
      <c r="C404" s="124"/>
      <c r="D404" s="124"/>
      <c r="E404" s="124"/>
      <c r="F404" s="124"/>
      <c r="G404" s="55">
        <f>'Concern Reports'!F39</f>
        <v>12</v>
      </c>
      <c r="J404" s="123" t="s">
        <v>31</v>
      </c>
      <c r="K404" s="124"/>
      <c r="L404" s="124"/>
      <c r="M404" s="124"/>
      <c r="N404" s="124"/>
      <c r="O404" s="55">
        <f>'Concern Reports'!F40</f>
        <v>2</v>
      </c>
      <c r="R404" s="123" t="s">
        <v>31</v>
      </c>
      <c r="S404" s="124"/>
      <c r="T404" s="124"/>
      <c r="U404" s="124"/>
      <c r="V404" s="124"/>
      <c r="W404" s="55">
        <f>'Concern Reports'!F41</f>
        <v>0</v>
      </c>
    </row>
    <row r="405" spans="1:23" ht="16" x14ac:dyDescent="0.4">
      <c r="B405" s="123" t="s">
        <v>32</v>
      </c>
      <c r="C405" s="124"/>
      <c r="D405" s="124"/>
      <c r="E405" s="124"/>
      <c r="F405" s="124"/>
      <c r="G405" s="55">
        <f>'Concern Reports'!G39</f>
        <v>0</v>
      </c>
      <c r="J405" s="123" t="s">
        <v>32</v>
      </c>
      <c r="K405" s="124"/>
      <c r="L405" s="124"/>
      <c r="M405" s="124"/>
      <c r="N405" s="124"/>
      <c r="O405" s="55">
        <f>'Concern Reports'!G40</f>
        <v>0</v>
      </c>
      <c r="R405" s="123" t="s">
        <v>32</v>
      </c>
      <c r="S405" s="124"/>
      <c r="T405" s="124"/>
      <c r="U405" s="124"/>
      <c r="V405" s="124"/>
      <c r="W405" s="55">
        <f>'Concern Reports'!G41</f>
        <v>0</v>
      </c>
    </row>
    <row r="406" spans="1:23" ht="16.5" thickBot="1" x14ac:dyDescent="0.45">
      <c r="B406" s="117" t="s">
        <v>33</v>
      </c>
      <c r="C406" s="118"/>
      <c r="D406" s="118"/>
      <c r="E406" s="118"/>
      <c r="F406" s="118"/>
      <c r="G406" s="50">
        <f>'Concern Reports'!C39</f>
        <v>135</v>
      </c>
      <c r="J406" s="117" t="s">
        <v>33</v>
      </c>
      <c r="K406" s="118"/>
      <c r="L406" s="118"/>
      <c r="M406" s="118"/>
      <c r="N406" s="118"/>
      <c r="O406" s="50">
        <f>'Concern Reports'!C40</f>
        <v>18</v>
      </c>
      <c r="R406" s="117" t="s">
        <v>33</v>
      </c>
      <c r="S406" s="118"/>
      <c r="T406" s="118"/>
      <c r="U406" s="118"/>
      <c r="V406" s="118"/>
      <c r="W406" s="50">
        <f>'Concern Reports'!C41</f>
        <v>0</v>
      </c>
    </row>
    <row r="407" spans="1:23" ht="16" x14ac:dyDescent="0.4">
      <c r="B407" s="119" t="s">
        <v>22</v>
      </c>
      <c r="C407" s="120"/>
      <c r="D407" s="120"/>
      <c r="E407" s="120"/>
      <c r="F407" s="120"/>
      <c r="G407" s="51">
        <f>IFERROR((((G409 - G402*0.5 - G403*0.1) + G404*3 + G405*15) / G406) * 130,0)</f>
        <v>81.75555555555556</v>
      </c>
      <c r="J407" s="119" t="s">
        <v>22</v>
      </c>
      <c r="K407" s="120"/>
      <c r="L407" s="120"/>
      <c r="M407" s="120"/>
      <c r="N407" s="120"/>
      <c r="O407" s="51">
        <f>IFERROR((((O409 - O402*0.5 - O403*0.1) + O404*3 + O405*15) / O406) * 130,0)</f>
        <v>88.1111111111111</v>
      </c>
      <c r="R407" s="119" t="s">
        <v>22</v>
      </c>
      <c r="S407" s="120"/>
      <c r="T407" s="120"/>
      <c r="U407" s="120"/>
      <c r="V407" s="120"/>
      <c r="W407" s="51">
        <f>IFERROR((((W409 - W402*0.5 - W403*0.1) + W404*3 + W405*15) / W406) * 130,0)</f>
        <v>0</v>
      </c>
    </row>
    <row r="408" spans="1:23" ht="16" x14ac:dyDescent="0.35">
      <c r="B408" s="121" t="s">
        <v>34</v>
      </c>
      <c r="C408" s="122"/>
      <c r="D408" s="122"/>
      <c r="E408" s="122"/>
      <c r="F408" s="122"/>
      <c r="G408" s="56">
        <f>IFERROR((G402+G403+G404)/G406,0)</f>
        <v>1</v>
      </c>
      <c r="J408" s="121" t="s">
        <v>34</v>
      </c>
      <c r="K408" s="122"/>
      <c r="L408" s="122"/>
      <c r="M408" s="122"/>
      <c r="N408" s="122"/>
      <c r="O408" s="56">
        <f>IFERROR((O402+O403+O404)/O406,0)</f>
        <v>1</v>
      </c>
      <c r="R408" s="121" t="s">
        <v>34</v>
      </c>
      <c r="S408" s="122"/>
      <c r="T408" s="122"/>
      <c r="U408" s="122"/>
      <c r="V408" s="122"/>
      <c r="W408" s="56">
        <f>IFERROR((W402+W403+W404)/W406,0)</f>
        <v>0</v>
      </c>
    </row>
    <row r="409" spans="1:23" ht="16.5" thickBot="1" x14ac:dyDescent="0.45">
      <c r="B409" s="115" t="s">
        <v>35</v>
      </c>
      <c r="C409" s="116"/>
      <c r="D409" s="116"/>
      <c r="E409" s="116"/>
      <c r="F409" s="116"/>
      <c r="G409" s="57">
        <f>IFERROR(IF(AND(F392&gt;=3,G408&lt;0.031),G402*36,G402),0)</f>
        <v>102</v>
      </c>
      <c r="J409" s="115" t="s">
        <v>35</v>
      </c>
      <c r="K409" s="116"/>
      <c r="L409" s="116"/>
      <c r="M409" s="116"/>
      <c r="N409" s="116"/>
      <c r="O409" s="57">
        <f>IFERROR(IF(AND(N392&gt;=3,O408&lt;0.031),O402*36,O402),0)</f>
        <v>13</v>
      </c>
      <c r="R409" s="115" t="s">
        <v>35</v>
      </c>
      <c r="S409" s="116"/>
      <c r="T409" s="116"/>
      <c r="U409" s="116"/>
      <c r="V409" s="116"/>
      <c r="W409" s="57">
        <f>IFERROR(IF(AND(V392&gt;=3,W408&lt;0.031),W402*36,W402),0)</f>
        <v>0</v>
      </c>
    </row>
    <row r="411" spans="1:23" x14ac:dyDescent="0.35">
      <c r="A411" s="24" t="s">
        <v>79</v>
      </c>
      <c r="B411" s="24" t="s">
        <v>0</v>
      </c>
      <c r="I411" s="24" t="s">
        <v>79</v>
      </c>
      <c r="J411" s="24" t="s">
        <v>0</v>
      </c>
      <c r="O411" s="25"/>
      <c r="Q411" s="24" t="s">
        <v>79</v>
      </c>
      <c r="R411" s="24" t="s">
        <v>0</v>
      </c>
      <c r="W411" s="25"/>
    </row>
    <row r="412" spans="1:23" ht="15" thickBot="1" x14ac:dyDescent="0.4">
      <c r="B412" s="26">
        <f>Recordables!A42</f>
        <v>40</v>
      </c>
      <c r="J412" s="26">
        <f>Recordables!A43</f>
        <v>41</v>
      </c>
      <c r="O412" s="25"/>
      <c r="R412" s="26">
        <f>Recordables!A44</f>
        <v>42</v>
      </c>
      <c r="W412" s="25"/>
    </row>
    <row r="413" spans="1:23" ht="15.5" thickBot="1" x14ac:dyDescent="0.4">
      <c r="B413" s="144">
        <f>Recordables!B42</f>
        <v>0</v>
      </c>
      <c r="C413" s="145"/>
      <c r="D413" s="27" t="s">
        <v>12</v>
      </c>
      <c r="E413" s="27" t="s">
        <v>13</v>
      </c>
      <c r="F413" s="28" t="s">
        <v>14</v>
      </c>
      <c r="G413" s="27" t="s">
        <v>15</v>
      </c>
      <c r="J413" s="144">
        <f>Recordables!B43</f>
        <v>0</v>
      </c>
      <c r="K413" s="145"/>
      <c r="L413" s="27" t="s">
        <v>12</v>
      </c>
      <c r="M413" s="27" t="s">
        <v>13</v>
      </c>
      <c r="N413" s="29" t="s">
        <v>14</v>
      </c>
      <c r="O413" s="27" t="s">
        <v>15</v>
      </c>
      <c r="R413" s="144">
        <f>Recordables!B44</f>
        <v>0</v>
      </c>
      <c r="S413" s="145"/>
      <c r="T413" s="27" t="s">
        <v>12</v>
      </c>
      <c r="U413" s="27" t="s">
        <v>13</v>
      </c>
      <c r="V413" s="29" t="s">
        <v>14</v>
      </c>
      <c r="W413" s="27" t="s">
        <v>15</v>
      </c>
    </row>
    <row r="414" spans="1:23" ht="15" x14ac:dyDescent="0.35">
      <c r="B414" s="142" t="s">
        <v>16</v>
      </c>
      <c r="C414" s="143"/>
      <c r="D414" s="30">
        <f>IF(G414=0,0,5)</f>
        <v>0</v>
      </c>
      <c r="E414" s="30">
        <f>IF(G414=0,0,IF(G414&lt;=3,3,IF(G414&lt;=11,4,5)))</f>
        <v>0</v>
      </c>
      <c r="F414" s="31">
        <f t="shared" ref="F414:F419" si="78">MAX(0,D414+E414-1)</f>
        <v>0</v>
      </c>
      <c r="G414" s="32">
        <f>Recordables!D42</f>
        <v>0</v>
      </c>
      <c r="J414" s="142" t="s">
        <v>16</v>
      </c>
      <c r="K414" s="143"/>
      <c r="L414" s="30">
        <f>IF(O414=0,0,5)</f>
        <v>0</v>
      </c>
      <c r="M414" s="30">
        <f>IF(O414=0,0,IF(O414&lt;=3,3,IF(O414&lt;=11,4,5)))</f>
        <v>0</v>
      </c>
      <c r="N414" s="31">
        <f t="shared" ref="N414:N419" si="79">MAX(0,L414+M414-1)</f>
        <v>0</v>
      </c>
      <c r="O414" s="32">
        <f>Recordables!D43</f>
        <v>0</v>
      </c>
      <c r="R414" s="142" t="s">
        <v>16</v>
      </c>
      <c r="S414" s="143"/>
      <c r="T414" s="30">
        <f>IF(W414=0,0,5)</f>
        <v>0</v>
      </c>
      <c r="U414" s="30">
        <f>IF(W414=0,0,IF(W414&lt;=3,3,IF(W414&lt;=11,4,5)))</f>
        <v>0</v>
      </c>
      <c r="V414" s="31">
        <f t="shared" ref="V414:V419" si="80">MAX(0,T414+U414-1)</f>
        <v>0</v>
      </c>
      <c r="W414" s="32">
        <f>Recordables!D44</f>
        <v>0</v>
      </c>
    </row>
    <row r="415" spans="1:23" ht="15" x14ac:dyDescent="0.35">
      <c r="B415" s="138" t="s">
        <v>17</v>
      </c>
      <c r="C415" s="139"/>
      <c r="D415" s="33">
        <f>IF(G415=0,0,4)</f>
        <v>0</v>
      </c>
      <c r="E415" s="33">
        <f>IF(G415=0,0,IF(G415&lt;=3,3,IF(G415&lt;=11,4,5)))</f>
        <v>0</v>
      </c>
      <c r="F415" s="8">
        <f t="shared" si="78"/>
        <v>0</v>
      </c>
      <c r="G415" s="34">
        <f>Recordables!E42</f>
        <v>0</v>
      </c>
      <c r="J415" s="138" t="s">
        <v>17</v>
      </c>
      <c r="K415" s="139"/>
      <c r="L415" s="33">
        <f>IF(O415=0,0,4)</f>
        <v>0</v>
      </c>
      <c r="M415" s="33">
        <f>IF(O415=0,0,IF(O415&lt;=3,3,IF(O415&lt;=11,4,5)))</f>
        <v>0</v>
      </c>
      <c r="N415" s="8">
        <f t="shared" si="79"/>
        <v>0</v>
      </c>
      <c r="O415" s="35">
        <f>Recordables!E43</f>
        <v>0</v>
      </c>
      <c r="R415" s="138" t="s">
        <v>17</v>
      </c>
      <c r="S415" s="139"/>
      <c r="T415" s="33">
        <f>IF(W415=0,0,4)</f>
        <v>0</v>
      </c>
      <c r="U415" s="33">
        <f>IF(W415=0,0,IF(W415&lt;=3,3,IF(W415&lt;=11,4,5)))</f>
        <v>0</v>
      </c>
      <c r="V415" s="8">
        <f t="shared" si="80"/>
        <v>0</v>
      </c>
      <c r="W415" s="35">
        <f>Recordables!E44</f>
        <v>0</v>
      </c>
    </row>
    <row r="416" spans="1:23" ht="15" x14ac:dyDescent="0.35">
      <c r="B416" s="138" t="s">
        <v>18</v>
      </c>
      <c r="C416" s="139"/>
      <c r="D416" s="33">
        <f>IF(G416=0,0,IF(G416&lt;=2,2,3))</f>
        <v>0</v>
      </c>
      <c r="E416" s="33">
        <f>IF(G416=0,0,IF(G416&lt;=3,3,IF(G416&lt;=11,4,5)))</f>
        <v>0</v>
      </c>
      <c r="F416" s="8">
        <f t="shared" si="78"/>
        <v>0</v>
      </c>
      <c r="G416" s="34">
        <f>Recordables!F42</f>
        <v>0</v>
      </c>
      <c r="J416" s="138" t="s">
        <v>18</v>
      </c>
      <c r="K416" s="139"/>
      <c r="L416" s="33">
        <f>IF(O416=0,0,IF(O416&lt;=2,2,3))</f>
        <v>0</v>
      </c>
      <c r="M416" s="33">
        <f>IF(O416=0,0,IF(O416&lt;=3,3,IF(O416&lt;=11,4,5)))</f>
        <v>0</v>
      </c>
      <c r="N416" s="8">
        <f t="shared" si="79"/>
        <v>0</v>
      </c>
      <c r="O416" s="34">
        <f>Recordables!F43</f>
        <v>0</v>
      </c>
      <c r="R416" s="138" t="s">
        <v>18</v>
      </c>
      <c r="S416" s="139"/>
      <c r="T416" s="33">
        <f>IF(W416=0,0,IF(W416&lt;=2,2,3))</f>
        <v>0</v>
      </c>
      <c r="U416" s="33">
        <f>IF(W416=0,0,IF(W416&lt;=3,3,IF(W416&lt;=11,4,5)))</f>
        <v>0</v>
      </c>
      <c r="V416" s="8">
        <f t="shared" si="80"/>
        <v>0</v>
      </c>
      <c r="W416" s="34">
        <f>Recordables!F44</f>
        <v>0</v>
      </c>
    </row>
    <row r="417" spans="2:23" ht="15" x14ac:dyDescent="0.35">
      <c r="B417" s="138" t="s">
        <v>19</v>
      </c>
      <c r="C417" s="139"/>
      <c r="D417" s="33">
        <f>IF(G417=0,0,IF(G417&lt;=3,1,2))</f>
        <v>0</v>
      </c>
      <c r="E417" s="33">
        <f>IF(G417=0,0,IF(G417&lt;=3,3,IF(G417&lt;=11,4,5)))</f>
        <v>0</v>
      </c>
      <c r="F417" s="8">
        <f t="shared" si="78"/>
        <v>0</v>
      </c>
      <c r="G417" s="34">
        <f>'FA, NMs, PSEs'!C42</f>
        <v>0</v>
      </c>
      <c r="J417" s="138" t="s">
        <v>19</v>
      </c>
      <c r="K417" s="139"/>
      <c r="L417" s="33">
        <f>IF(O417=0,0,IF(O417&lt;=3,1,2))</f>
        <v>0</v>
      </c>
      <c r="M417" s="33">
        <f>IF(O417=0,0,IF(O417&lt;=3,3,IF(O417&lt;=11,4,5)))</f>
        <v>0</v>
      </c>
      <c r="N417" s="8">
        <f t="shared" si="79"/>
        <v>0</v>
      </c>
      <c r="O417" s="34">
        <f>'FA, NMs, PSEs'!C43</f>
        <v>0</v>
      </c>
      <c r="R417" s="138" t="s">
        <v>19</v>
      </c>
      <c r="S417" s="139"/>
      <c r="T417" s="33">
        <f>IF(W417=0,0,IF(W417&lt;=3,1,2))</f>
        <v>0</v>
      </c>
      <c r="U417" s="33">
        <f>IF(W417=0,0,IF(W417&lt;=3,3,IF(W417&lt;=11,4,5)))</f>
        <v>0</v>
      </c>
      <c r="V417" s="8">
        <f t="shared" si="80"/>
        <v>0</v>
      </c>
      <c r="W417" s="34">
        <f>'FA, NMs, PSEs'!C44</f>
        <v>0</v>
      </c>
    </row>
    <row r="418" spans="2:23" ht="15" x14ac:dyDescent="0.35">
      <c r="B418" s="138" t="s">
        <v>20</v>
      </c>
      <c r="C418" s="139"/>
      <c r="D418" s="33">
        <f>IF(G418=0,0,4)</f>
        <v>0</v>
      </c>
      <c r="E418" s="33">
        <f>IF(G418=0,0,IF(G418&lt;=3,3,IF(G418&lt;=11,4,5)))</f>
        <v>0</v>
      </c>
      <c r="F418" s="8">
        <f t="shared" si="78"/>
        <v>0</v>
      </c>
      <c r="G418" s="34">
        <f>'FA, NMs, PSEs'!D42</f>
        <v>0</v>
      </c>
      <c r="J418" s="138" t="s">
        <v>20</v>
      </c>
      <c r="K418" s="139"/>
      <c r="L418" s="33">
        <f>IF(O418=0,0,4)</f>
        <v>0</v>
      </c>
      <c r="M418" s="33">
        <f>IF(O418=0,0,IF(O418&lt;=3,3,IF(O418&lt;=11,4,5)))</f>
        <v>0</v>
      </c>
      <c r="N418" s="8">
        <f t="shared" si="79"/>
        <v>0</v>
      </c>
      <c r="O418" s="34">
        <f>'FA, NMs, PSEs'!D43</f>
        <v>0</v>
      </c>
      <c r="R418" s="138" t="s">
        <v>20</v>
      </c>
      <c r="S418" s="139"/>
      <c r="T418" s="33">
        <f>IF(W418=0,0,4)</f>
        <v>0</v>
      </c>
      <c r="U418" s="33">
        <f>IF(W418=0,0,IF(W418&lt;=3,3,IF(W418&lt;=11,4,5)))</f>
        <v>0</v>
      </c>
      <c r="V418" s="8">
        <f t="shared" si="80"/>
        <v>0</v>
      </c>
      <c r="W418" s="34">
        <f>'FA, NMs, PSEs'!D44</f>
        <v>0</v>
      </c>
    </row>
    <row r="419" spans="2:23" ht="15" x14ac:dyDescent="0.35">
      <c r="B419" s="138" t="s">
        <v>21</v>
      </c>
      <c r="C419" s="139"/>
      <c r="D419" s="33">
        <f>IF(G419=0,0,IF(G419&lt;=3,1,2))</f>
        <v>0</v>
      </c>
      <c r="E419" s="33">
        <f>IF(G419=0,0,IF(G419&lt;=3,2,IF(G419&lt;=8,3,IF(G419&lt;=11,4,5))))</f>
        <v>0</v>
      </c>
      <c r="F419" s="8">
        <f t="shared" si="78"/>
        <v>0</v>
      </c>
      <c r="G419" s="34">
        <f>'FA, NMs, PSEs'!E42</f>
        <v>0</v>
      </c>
      <c r="J419" s="138" t="s">
        <v>21</v>
      </c>
      <c r="K419" s="139"/>
      <c r="L419" s="33">
        <f>IF(O419=0,0,IF(O419&lt;=3,1,2))</f>
        <v>0</v>
      </c>
      <c r="M419" s="33">
        <f>IF(O419=0,0,IF(O419&lt;=3,2,IF(O419&lt;=8,3,IF(O419&lt;=11,4,5))))</f>
        <v>0</v>
      </c>
      <c r="N419" s="8">
        <f t="shared" si="79"/>
        <v>0</v>
      </c>
      <c r="O419" s="34">
        <f>'FA, NMs, PSEs'!E43</f>
        <v>0</v>
      </c>
      <c r="R419" s="138" t="s">
        <v>21</v>
      </c>
      <c r="S419" s="139"/>
      <c r="T419" s="33">
        <f>IF(W419=0,0,IF(W419&lt;=3,1,2))</f>
        <v>0</v>
      </c>
      <c r="U419" s="33">
        <f>IF(W419=0,0,IF(W419&lt;=3,2,IF(W419&lt;=8,3,IF(W419&lt;=11,4,5))))</f>
        <v>0</v>
      </c>
      <c r="V419" s="8">
        <f t="shared" si="80"/>
        <v>0</v>
      </c>
      <c r="W419" s="34">
        <f>'FA, NMs, PSEs'!E44</f>
        <v>0</v>
      </c>
    </row>
    <row r="420" spans="2:23" ht="15" x14ac:dyDescent="0.35">
      <c r="B420" s="138" t="s">
        <v>22</v>
      </c>
      <c r="C420" s="139"/>
      <c r="D420" s="33">
        <f>IF(G420=0,0,
 IF(G420&lt;=2,1,
 IF(G420&lt;=9,2,
 IF(G420&lt;=19,3,
 IF(G420&gt;=20,4)))))</f>
        <v>0</v>
      </c>
      <c r="E420" s="33">
        <f>IF(G420=0,0,IF(G420&lt;=6,1,IF(G420&lt;=9,2,IF(G420&lt;=19,3,4))))</f>
        <v>0</v>
      </c>
      <c r="F420" s="8">
        <f>MAX(0,D420+E420-1)</f>
        <v>0</v>
      </c>
      <c r="G420" s="36">
        <f>'CR, ATS Contribution'!F42</f>
        <v>0</v>
      </c>
      <c r="J420" s="138" t="s">
        <v>22</v>
      </c>
      <c r="K420" s="139"/>
      <c r="L420" s="33">
        <f>IF(O420=0,0,
 IF(O420&lt;=2,1,
 IF(O420&lt;=9,2,
 IF(O420&lt;=19,3,
 IF(O420&gt;=20,4)))))</f>
        <v>0</v>
      </c>
      <c r="M420" s="33">
        <f>IF(O420=0,0,IF(O420&lt;=6,1,IF(O420&lt;=9,2,IF(O420&lt;=19,3,4))))</f>
        <v>0</v>
      </c>
      <c r="N420" s="8">
        <f>MAX(0,L420+M420-1)</f>
        <v>0</v>
      </c>
      <c r="O420" s="36">
        <f>'CR, ATS Contribution'!F43</f>
        <v>0</v>
      </c>
      <c r="R420" s="138" t="s">
        <v>22</v>
      </c>
      <c r="S420" s="139"/>
      <c r="T420" s="33">
        <f>IF(W420=0,0,
 IF(W420&lt;=2,1,
 IF(W420&lt;=9,2,
 IF(W420&lt;=19,3,
 IF(W420&gt;=20,4)))))</f>
        <v>0</v>
      </c>
      <c r="U420" s="33">
        <f>IF(W420=0,0,IF(W420&lt;=6,1,IF(W420&lt;=9,2,IF(W420&lt;=19,3,4))))</f>
        <v>0</v>
      </c>
      <c r="V420" s="8">
        <f>MAX(0,T420+U420-1)</f>
        <v>0</v>
      </c>
      <c r="W420" s="36">
        <f>'CR, ATS Contribution'!F44</f>
        <v>0</v>
      </c>
    </row>
    <row r="421" spans="2:23" ht="15.5" thickBot="1" x14ac:dyDescent="0.4">
      <c r="B421" s="140" t="s">
        <v>23</v>
      </c>
      <c r="C421" s="141"/>
      <c r="D421" s="37">
        <f>IF(G421=0,0,
 IF(G421&lt;=2,1,
 IF(G421&lt;=9,2,
 IF(G421&lt;=19,3,
 IF(G421&gt;=20,4)))))</f>
        <v>0</v>
      </c>
      <c r="E421" s="37">
        <f>IF(G421=0,0,IF(G421&lt;=6,1,IF(G421&lt;=9,2,IF(G421&lt;=19,3,4))))</f>
        <v>0</v>
      </c>
      <c r="F421" s="38">
        <f t="shared" ref="F421" si="81">MAX(0,D421+E421-1)</f>
        <v>0</v>
      </c>
      <c r="G421" s="39">
        <f>'CR, ATS Contribution'!E42</f>
        <v>0</v>
      </c>
      <c r="J421" s="140" t="s">
        <v>23</v>
      </c>
      <c r="K421" s="141"/>
      <c r="L421" s="37">
        <f>IF(O421=0,0,
 IF(O421&lt;=2,1,
 IF(O421&lt;=9,2,
 IF(O421&lt;=19,3,
 IF(O421&gt;=20,4)))))</f>
        <v>0</v>
      </c>
      <c r="M421" s="37">
        <f>IF(O421=0,0,IF(O421&lt;=6,1,IF(O421&lt;=9,2,IF(O421&lt;=19,3,4))))</f>
        <v>0</v>
      </c>
      <c r="N421" s="38">
        <f t="shared" ref="N421" si="82">MAX(0,L421+M421-1)</f>
        <v>0</v>
      </c>
      <c r="O421" s="39">
        <f>'CR, ATS Contribution'!E43</f>
        <v>0</v>
      </c>
      <c r="R421" s="140" t="s">
        <v>23</v>
      </c>
      <c r="S421" s="141"/>
      <c r="T421" s="37">
        <f>IF(W421=0,0,
 IF(W421&lt;=2,1,
 IF(W421&lt;=9,2,
 IF(W421&lt;=19,3,
 IF(W421&gt;=20,4)))))</f>
        <v>0</v>
      </c>
      <c r="U421" s="37">
        <f>IF(W421=0,0,IF(W421&lt;=6,1,IF(W421&lt;=9,2,IF(W421&lt;=19,3,4))))</f>
        <v>0</v>
      </c>
      <c r="V421" s="38">
        <f t="shared" ref="V421" si="83">MAX(0,T421+U421-1)</f>
        <v>0</v>
      </c>
      <c r="W421" s="39">
        <f>'CR, ATS Contribution'!E44</f>
        <v>0</v>
      </c>
    </row>
    <row r="422" spans="2:23" ht="15.5" thickBot="1" x14ac:dyDescent="0.4">
      <c r="B422" s="134"/>
      <c r="C422" s="134"/>
      <c r="D422" s="40" t="s">
        <v>12</v>
      </c>
      <c r="E422" s="40" t="s">
        <v>13</v>
      </c>
      <c r="F422" s="40" t="s">
        <v>14</v>
      </c>
      <c r="G422" s="41"/>
      <c r="J422" s="134"/>
      <c r="K422" s="134"/>
      <c r="L422" s="40" t="s">
        <v>12</v>
      </c>
      <c r="M422" s="40" t="s">
        <v>13</v>
      </c>
      <c r="N422" s="40" t="s">
        <v>14</v>
      </c>
      <c r="O422" s="41"/>
      <c r="R422" s="134"/>
      <c r="S422" s="134"/>
      <c r="T422" s="40" t="s">
        <v>12</v>
      </c>
      <c r="U422" s="40" t="s">
        <v>13</v>
      </c>
      <c r="V422" s="40" t="s">
        <v>14</v>
      </c>
      <c r="W422" s="41"/>
    </row>
    <row r="423" spans="2:23" ht="15" x14ac:dyDescent="0.35">
      <c r="B423" s="134"/>
      <c r="C423" s="134"/>
      <c r="D423" s="42" cm="1">
        <f t="array" ref="D423">AVERAGE(LARGE(D414:D421,{1,2,3}))</f>
        <v>0</v>
      </c>
      <c r="E423" s="23" cm="1">
        <f t="array" ref="E423">AVERAGE(LARGE(E414:E421,{1,2,3}))</f>
        <v>0</v>
      </c>
      <c r="F423" s="43">
        <f>MAX(0, D423+E423-1)</f>
        <v>0</v>
      </c>
      <c r="G423" s="41"/>
      <c r="J423" s="134"/>
      <c r="K423" s="134"/>
      <c r="L423" s="42" cm="1">
        <f t="array" ref="L423">AVERAGE(LARGE(L414:L421,{1,2,3}))</f>
        <v>0</v>
      </c>
      <c r="M423" s="23" cm="1">
        <f t="array" ref="M423">AVERAGE(LARGE(M414:M421,{1,2,3}))</f>
        <v>0</v>
      </c>
      <c r="N423" s="43">
        <f>MAX(0, L423+M423-1)</f>
        <v>0</v>
      </c>
      <c r="O423" s="41"/>
      <c r="R423" s="134"/>
      <c r="S423" s="134"/>
      <c r="T423" s="42" cm="1">
        <f t="array" ref="T423">AVERAGE(LARGE(T414:T421,{1,2,3}))</f>
        <v>0</v>
      </c>
      <c r="U423" s="23" cm="1">
        <f t="array" ref="U423">AVERAGE(LARGE(U414:U421,{1,2,3}))</f>
        <v>0</v>
      </c>
      <c r="V423" s="43">
        <f>MAX(0, T423+U423-1)</f>
        <v>0</v>
      </c>
      <c r="W423" s="41"/>
    </row>
    <row r="424" spans="2:23" ht="15.5" thickBot="1" x14ac:dyDescent="0.4">
      <c r="B424" s="85"/>
      <c r="C424" s="85"/>
      <c r="D424" s="44">
        <f>IF($F$423&lt;3.5, MAX($D$414:$D$416), "")</f>
        <v>0</v>
      </c>
      <c r="E424" s="45">
        <f>IF($F$423&lt;3.5, MAX($E$414:$E$416), "")</f>
        <v>0</v>
      </c>
      <c r="F424" s="46">
        <f>MAX(0, D424+E424-1)</f>
        <v>0</v>
      </c>
      <c r="G424" s="41"/>
      <c r="J424" s="85"/>
      <c r="K424" s="85"/>
      <c r="L424" s="44">
        <f>IF($N$423&lt;3.5, MAX($L$414:$L$416), "")</f>
        <v>0</v>
      </c>
      <c r="M424" s="45">
        <f>IF($N$423&lt;3.5, MAX($M$414:$M$416), "")</f>
        <v>0</v>
      </c>
      <c r="N424" s="46">
        <f>MAX(0, L424+M424-1)</f>
        <v>0</v>
      </c>
      <c r="O424" s="41"/>
      <c r="R424" s="85"/>
      <c r="S424" s="85"/>
      <c r="T424" s="44">
        <f>IF($V$423&lt;3.5, MAX($T$414:$T$416), "")</f>
        <v>0</v>
      </c>
      <c r="U424" s="45">
        <f>IF($V$423&lt;3.5, MAX($U$414:$U$416), "")</f>
        <v>0</v>
      </c>
      <c r="V424" s="46">
        <f>MAX(0, T424+U424-1)</f>
        <v>0</v>
      </c>
      <c r="W424" s="41"/>
    </row>
    <row r="425" spans="2:23" ht="15.5" thickBot="1" x14ac:dyDescent="0.4">
      <c r="B425" s="134"/>
      <c r="C425" s="134"/>
      <c r="D425" s="47"/>
      <c r="E425" s="41"/>
      <c r="F425" s="48"/>
      <c r="G425" s="41"/>
      <c r="J425" s="134"/>
      <c r="K425" s="134"/>
      <c r="L425" s="47"/>
      <c r="M425" s="41"/>
      <c r="N425" s="48"/>
      <c r="O425" s="41"/>
      <c r="R425" s="134"/>
      <c r="S425" s="134"/>
      <c r="T425" s="47"/>
      <c r="U425" s="41"/>
      <c r="V425" s="48"/>
      <c r="W425" s="41"/>
    </row>
    <row r="426" spans="2:23" ht="16.5" thickBot="1" x14ac:dyDescent="0.45">
      <c r="B426" s="135" t="s">
        <v>24</v>
      </c>
      <c r="C426" s="136"/>
      <c r="D426" s="136"/>
      <c r="E426" s="136"/>
      <c r="F426" s="136"/>
      <c r="G426" s="137"/>
      <c r="J426" s="135" t="s">
        <v>24</v>
      </c>
      <c r="K426" s="136"/>
      <c r="L426" s="136"/>
      <c r="M426" s="136"/>
      <c r="N426" s="136"/>
      <c r="O426" s="137"/>
      <c r="R426" s="135" t="s">
        <v>24</v>
      </c>
      <c r="S426" s="136"/>
      <c r="T426" s="136"/>
      <c r="U426" s="136"/>
      <c r="V426" s="136"/>
      <c r="W426" s="137"/>
    </row>
    <row r="427" spans="2:23" ht="16" x14ac:dyDescent="0.4">
      <c r="B427" s="130" t="s">
        <v>25</v>
      </c>
      <c r="C427" s="131"/>
      <c r="D427" s="131"/>
      <c r="E427" s="131"/>
      <c r="F427" s="131"/>
      <c r="G427" s="49">
        <f>ATS!C42</f>
        <v>0</v>
      </c>
      <c r="J427" s="130" t="s">
        <v>25</v>
      </c>
      <c r="K427" s="131"/>
      <c r="L427" s="131"/>
      <c r="M427" s="131"/>
      <c r="N427" s="131"/>
      <c r="O427" s="49">
        <f>ATS!C43</f>
        <v>0</v>
      </c>
      <c r="R427" s="130" t="s">
        <v>25</v>
      </c>
      <c r="S427" s="131"/>
      <c r="T427" s="131"/>
      <c r="U427" s="131"/>
      <c r="V427" s="131"/>
      <c r="W427" s="49">
        <f>ATS!C44</f>
        <v>0</v>
      </c>
    </row>
    <row r="428" spans="2:23" ht="16" x14ac:dyDescent="0.4">
      <c r="B428" s="132" t="s">
        <v>26</v>
      </c>
      <c r="C428" s="133"/>
      <c r="D428" s="133"/>
      <c r="E428" s="133"/>
      <c r="F428" s="133"/>
      <c r="G428" s="50">
        <f>ATS!D42</f>
        <v>95</v>
      </c>
      <c r="J428" s="132" t="s">
        <v>26</v>
      </c>
      <c r="K428" s="133"/>
      <c r="L428" s="133"/>
      <c r="M428" s="133"/>
      <c r="N428" s="133"/>
      <c r="O428" s="50">
        <f>ATS!D43</f>
        <v>95</v>
      </c>
      <c r="R428" s="132" t="s">
        <v>26</v>
      </c>
      <c r="S428" s="133"/>
      <c r="T428" s="133"/>
      <c r="U428" s="133"/>
      <c r="V428" s="133"/>
      <c r="W428" s="50">
        <f>ATS!D44</f>
        <v>95</v>
      </c>
    </row>
    <row r="429" spans="2:23" ht="16" x14ac:dyDescent="0.35">
      <c r="B429" s="121" t="s">
        <v>23</v>
      </c>
      <c r="C429" s="122"/>
      <c r="D429" s="122"/>
      <c r="E429" s="122"/>
      <c r="F429" s="122"/>
      <c r="G429" s="51">
        <f>IFERROR(IF(AND(F423&gt;4, G427/G428&lt;0.021),(G427/G428)*600,(G427/G428)*50),0)</f>
        <v>0</v>
      </c>
      <c r="J429" s="121" t="s">
        <v>23</v>
      </c>
      <c r="K429" s="122"/>
      <c r="L429" s="122"/>
      <c r="M429" s="122"/>
      <c r="N429" s="122"/>
      <c r="O429" s="51">
        <f>IFERROR(IF(AND(N423&gt;4, O427/O428&lt;0.021),(O427/O428)*600,(O427/O428)*50),0)</f>
        <v>0</v>
      </c>
      <c r="R429" s="121" t="s">
        <v>23</v>
      </c>
      <c r="S429" s="122"/>
      <c r="T429" s="122"/>
      <c r="U429" s="122"/>
      <c r="V429" s="122"/>
      <c r="W429" s="51">
        <f>IFERROR(IF(AND(V423&gt;4, W427/W428&lt;0.021),(W427/W428)*600,(W427/W428)*50),0)</f>
        <v>0</v>
      </c>
    </row>
    <row r="430" spans="2:23" ht="16.5" thickBot="1" x14ac:dyDescent="0.45">
      <c r="B430" s="115" t="s">
        <v>27</v>
      </c>
      <c r="C430" s="116"/>
      <c r="D430" s="116"/>
      <c r="E430" s="116"/>
      <c r="F430" s="116"/>
      <c r="G430" s="52">
        <f>IFERROR(G427/G428,0)</f>
        <v>0</v>
      </c>
      <c r="J430" s="115" t="s">
        <v>27</v>
      </c>
      <c r="K430" s="116"/>
      <c r="L430" s="116"/>
      <c r="M430" s="116"/>
      <c r="N430" s="116"/>
      <c r="O430" s="52">
        <f>IFERROR(O427/O428,0)</f>
        <v>0</v>
      </c>
      <c r="R430" s="115" t="s">
        <v>27</v>
      </c>
      <c r="S430" s="116"/>
      <c r="T430" s="116"/>
      <c r="U430" s="116"/>
      <c r="V430" s="116"/>
      <c r="W430" s="52">
        <f>IFERROR(W427/W428,0)</f>
        <v>0</v>
      </c>
    </row>
    <row r="431" spans="2:23" ht="15.5" thickBot="1" x14ac:dyDescent="0.45">
      <c r="B431" s="53"/>
      <c r="C431" s="53"/>
      <c r="D431" s="53"/>
      <c r="E431" s="53"/>
      <c r="F431" s="53"/>
      <c r="G431" s="41"/>
      <c r="J431" s="53"/>
      <c r="K431" s="53"/>
      <c r="L431" s="53"/>
      <c r="M431" s="53"/>
      <c r="N431" s="53"/>
      <c r="O431" s="41"/>
      <c r="R431" s="53"/>
      <c r="S431" s="53"/>
      <c r="T431" s="53"/>
      <c r="U431" s="53"/>
      <c r="V431" s="53"/>
      <c r="W431" s="41"/>
    </row>
    <row r="432" spans="2:23" ht="16.5" thickBot="1" x14ac:dyDescent="0.45">
      <c r="B432" s="125" t="s">
        <v>28</v>
      </c>
      <c r="C432" s="126"/>
      <c r="D432" s="126"/>
      <c r="E432" s="126"/>
      <c r="F432" s="126"/>
      <c r="G432" s="127"/>
      <c r="J432" s="125" t="s">
        <v>28</v>
      </c>
      <c r="K432" s="126"/>
      <c r="L432" s="126"/>
      <c r="M432" s="126"/>
      <c r="N432" s="126"/>
      <c r="O432" s="127"/>
      <c r="R432" s="125" t="s">
        <v>28</v>
      </c>
      <c r="S432" s="126"/>
      <c r="T432" s="126"/>
      <c r="U432" s="126"/>
      <c r="V432" s="126"/>
      <c r="W432" s="127"/>
    </row>
    <row r="433" spans="1:23" ht="16" x14ac:dyDescent="0.4">
      <c r="B433" s="128" t="s">
        <v>29</v>
      </c>
      <c r="C433" s="129"/>
      <c r="D433" s="129"/>
      <c r="E433" s="129"/>
      <c r="F433" s="129"/>
      <c r="G433" s="54">
        <f>'Concern Reports'!D42</f>
        <v>0</v>
      </c>
      <c r="J433" s="128" t="s">
        <v>29</v>
      </c>
      <c r="K433" s="129"/>
      <c r="L433" s="129"/>
      <c r="M433" s="129"/>
      <c r="N433" s="129"/>
      <c r="O433" s="54">
        <f>'Concern Reports'!D43</f>
        <v>0</v>
      </c>
      <c r="R433" s="128" t="s">
        <v>29</v>
      </c>
      <c r="S433" s="129"/>
      <c r="T433" s="129"/>
      <c r="U433" s="129"/>
      <c r="V433" s="129"/>
      <c r="W433" s="54">
        <f>'Concern Reports'!D44</f>
        <v>0</v>
      </c>
    </row>
    <row r="434" spans="1:23" ht="16" x14ac:dyDescent="0.4">
      <c r="B434" s="123" t="s">
        <v>30</v>
      </c>
      <c r="C434" s="124"/>
      <c r="D434" s="124"/>
      <c r="E434" s="124"/>
      <c r="F434" s="124"/>
      <c r="G434" s="50">
        <f>'Concern Reports'!E42</f>
        <v>0</v>
      </c>
      <c r="J434" s="123" t="s">
        <v>30</v>
      </c>
      <c r="K434" s="124"/>
      <c r="L434" s="124"/>
      <c r="M434" s="124"/>
      <c r="N434" s="124"/>
      <c r="O434" s="50">
        <f>'Concern Reports'!E43</f>
        <v>0</v>
      </c>
      <c r="R434" s="123" t="s">
        <v>30</v>
      </c>
      <c r="S434" s="124"/>
      <c r="T434" s="124"/>
      <c r="U434" s="124"/>
      <c r="V434" s="124"/>
      <c r="W434" s="50">
        <f>'Concern Reports'!E44</f>
        <v>0</v>
      </c>
    </row>
    <row r="435" spans="1:23" ht="16" x14ac:dyDescent="0.4">
      <c r="B435" s="123" t="s">
        <v>31</v>
      </c>
      <c r="C435" s="124"/>
      <c r="D435" s="124"/>
      <c r="E435" s="124"/>
      <c r="F435" s="124"/>
      <c r="G435" s="55">
        <f>'Concern Reports'!F42</f>
        <v>0</v>
      </c>
      <c r="J435" s="123" t="s">
        <v>31</v>
      </c>
      <c r="K435" s="124"/>
      <c r="L435" s="124"/>
      <c r="M435" s="124"/>
      <c r="N435" s="124"/>
      <c r="O435" s="55">
        <f>'Concern Reports'!F43</f>
        <v>0</v>
      </c>
      <c r="R435" s="123" t="s">
        <v>31</v>
      </c>
      <c r="S435" s="124"/>
      <c r="T435" s="124"/>
      <c r="U435" s="124"/>
      <c r="V435" s="124"/>
      <c r="W435" s="55">
        <f>'Concern Reports'!F44</f>
        <v>0</v>
      </c>
    </row>
    <row r="436" spans="1:23" ht="16" x14ac:dyDescent="0.4">
      <c r="B436" s="123" t="s">
        <v>32</v>
      </c>
      <c r="C436" s="124"/>
      <c r="D436" s="124"/>
      <c r="E436" s="124"/>
      <c r="F436" s="124"/>
      <c r="G436" s="55">
        <f>'Concern Reports'!G42</f>
        <v>0</v>
      </c>
      <c r="J436" s="123" t="s">
        <v>32</v>
      </c>
      <c r="K436" s="124"/>
      <c r="L436" s="124"/>
      <c r="M436" s="124"/>
      <c r="N436" s="124"/>
      <c r="O436" s="55">
        <f>'Concern Reports'!G43</f>
        <v>0</v>
      </c>
      <c r="R436" s="123" t="s">
        <v>32</v>
      </c>
      <c r="S436" s="124"/>
      <c r="T436" s="124"/>
      <c r="U436" s="124"/>
      <c r="V436" s="124"/>
      <c r="W436" s="55">
        <f>'Concern Reports'!G44</f>
        <v>0</v>
      </c>
    </row>
    <row r="437" spans="1:23" ht="16.5" thickBot="1" x14ac:dyDescent="0.45">
      <c r="B437" s="117" t="s">
        <v>33</v>
      </c>
      <c r="C437" s="118"/>
      <c r="D437" s="118"/>
      <c r="E437" s="118"/>
      <c r="F437" s="118"/>
      <c r="G437" s="50">
        <f>'Concern Reports'!C42</f>
        <v>0</v>
      </c>
      <c r="J437" s="117" t="s">
        <v>33</v>
      </c>
      <c r="K437" s="118"/>
      <c r="L437" s="118"/>
      <c r="M437" s="118"/>
      <c r="N437" s="118"/>
      <c r="O437" s="50">
        <f>'Concern Reports'!C43</f>
        <v>0</v>
      </c>
      <c r="R437" s="117" t="s">
        <v>33</v>
      </c>
      <c r="S437" s="118"/>
      <c r="T437" s="118"/>
      <c r="U437" s="118"/>
      <c r="V437" s="118"/>
      <c r="W437" s="50">
        <f>'Concern Reports'!C44</f>
        <v>0</v>
      </c>
    </row>
    <row r="438" spans="1:23" ht="16" x14ac:dyDescent="0.4">
      <c r="B438" s="119" t="s">
        <v>22</v>
      </c>
      <c r="C438" s="120"/>
      <c r="D438" s="120"/>
      <c r="E438" s="120"/>
      <c r="F438" s="120"/>
      <c r="G438" s="51">
        <f>IFERROR((((G440 - G433*0.5 - G434*0.1) + G435*3 + G436*15) / G437) * 130,0)</f>
        <v>0</v>
      </c>
      <c r="J438" s="119" t="s">
        <v>22</v>
      </c>
      <c r="K438" s="120"/>
      <c r="L438" s="120"/>
      <c r="M438" s="120"/>
      <c r="N438" s="120"/>
      <c r="O438" s="51">
        <f>IFERROR((((O440 - O433*0.5 - O434*0.1) + O435*3 + O436*15) / O437) * 130,0)</f>
        <v>0</v>
      </c>
      <c r="R438" s="119" t="s">
        <v>22</v>
      </c>
      <c r="S438" s="120"/>
      <c r="T438" s="120"/>
      <c r="U438" s="120"/>
      <c r="V438" s="120"/>
      <c r="W438" s="51">
        <f>IFERROR((((W440 - W433*0.5 - W434*0.1) + W435*3 + W436*15) / W437) * 130,0)</f>
        <v>0</v>
      </c>
    </row>
    <row r="439" spans="1:23" ht="16" x14ac:dyDescent="0.35">
      <c r="B439" s="121" t="s">
        <v>34</v>
      </c>
      <c r="C439" s="122"/>
      <c r="D439" s="122"/>
      <c r="E439" s="122"/>
      <c r="F439" s="122"/>
      <c r="G439" s="56">
        <f>IFERROR((G433+G434+G435)/G437,0)</f>
        <v>0</v>
      </c>
      <c r="J439" s="121" t="s">
        <v>34</v>
      </c>
      <c r="K439" s="122"/>
      <c r="L439" s="122"/>
      <c r="M439" s="122"/>
      <c r="N439" s="122"/>
      <c r="O439" s="56">
        <f>IFERROR((O433+O434+O435)/O437,0)</f>
        <v>0</v>
      </c>
      <c r="R439" s="121" t="s">
        <v>34</v>
      </c>
      <c r="S439" s="122"/>
      <c r="T439" s="122"/>
      <c r="U439" s="122"/>
      <c r="V439" s="122"/>
      <c r="W439" s="56">
        <f>IFERROR((W433+W434+W435)/W437,0)</f>
        <v>0</v>
      </c>
    </row>
    <row r="440" spans="1:23" ht="16.5" thickBot="1" x14ac:dyDescent="0.45">
      <c r="B440" s="115" t="s">
        <v>35</v>
      </c>
      <c r="C440" s="116"/>
      <c r="D440" s="116"/>
      <c r="E440" s="116"/>
      <c r="F440" s="116"/>
      <c r="G440" s="57">
        <f>IFERROR(IF(AND(F423&gt;=3,G439&lt;0.031),G433*36,G433),0)</f>
        <v>0</v>
      </c>
      <c r="J440" s="115" t="s">
        <v>35</v>
      </c>
      <c r="K440" s="116"/>
      <c r="L440" s="116"/>
      <c r="M440" s="116"/>
      <c r="N440" s="116"/>
      <c r="O440" s="57">
        <f>IFERROR(IF(AND(N423&gt;=3,O439&lt;0.031),O433*36,O433),0)</f>
        <v>0</v>
      </c>
      <c r="R440" s="115" t="s">
        <v>35</v>
      </c>
      <c r="S440" s="116"/>
      <c r="T440" s="116"/>
      <c r="U440" s="116"/>
      <c r="V440" s="116"/>
      <c r="W440" s="57">
        <f>IFERROR(IF(AND(V423&gt;=3,W439&lt;0.031),W433*36,W433),0)</f>
        <v>0</v>
      </c>
    </row>
    <row r="442" spans="1:23" x14ac:dyDescent="0.35">
      <c r="A442" s="24" t="s">
        <v>79</v>
      </c>
      <c r="B442" s="24" t="s">
        <v>0</v>
      </c>
      <c r="I442" s="24" t="s">
        <v>79</v>
      </c>
      <c r="J442" s="24" t="s">
        <v>0</v>
      </c>
      <c r="O442" s="25"/>
      <c r="Q442" s="24" t="s">
        <v>79</v>
      </c>
      <c r="R442" s="24" t="s">
        <v>0</v>
      </c>
      <c r="W442" s="25"/>
    </row>
    <row r="443" spans="1:23" ht="15" thickBot="1" x14ac:dyDescent="0.4">
      <c r="B443" s="26">
        <f>Recordables!A45</f>
        <v>43</v>
      </c>
      <c r="J443" s="26">
        <f>Recordables!A46</f>
        <v>44</v>
      </c>
      <c r="O443" s="25"/>
      <c r="R443" s="26">
        <f>Recordables!A47</f>
        <v>45</v>
      </c>
      <c r="W443" s="25"/>
    </row>
    <row r="444" spans="1:23" ht="15.5" thickBot="1" x14ac:dyDescent="0.4">
      <c r="B444" s="144">
        <f>Recordables!B45</f>
        <v>0</v>
      </c>
      <c r="C444" s="145"/>
      <c r="D444" s="27" t="s">
        <v>12</v>
      </c>
      <c r="E444" s="27" t="s">
        <v>13</v>
      </c>
      <c r="F444" s="28" t="s">
        <v>14</v>
      </c>
      <c r="G444" s="27" t="s">
        <v>15</v>
      </c>
      <c r="J444" s="144">
        <f>Recordables!B46</f>
        <v>0</v>
      </c>
      <c r="K444" s="145"/>
      <c r="L444" s="27" t="s">
        <v>12</v>
      </c>
      <c r="M444" s="27" t="s">
        <v>13</v>
      </c>
      <c r="N444" s="29" t="s">
        <v>14</v>
      </c>
      <c r="O444" s="27" t="s">
        <v>15</v>
      </c>
      <c r="R444" s="144">
        <f>Recordables!B47</f>
        <v>0</v>
      </c>
      <c r="S444" s="145"/>
      <c r="T444" s="27" t="s">
        <v>12</v>
      </c>
      <c r="U444" s="27" t="s">
        <v>13</v>
      </c>
      <c r="V444" s="29" t="s">
        <v>14</v>
      </c>
      <c r="W444" s="27" t="s">
        <v>15</v>
      </c>
    </row>
    <row r="445" spans="1:23" ht="15" x14ac:dyDescent="0.35">
      <c r="B445" s="142" t="s">
        <v>16</v>
      </c>
      <c r="C445" s="143"/>
      <c r="D445" s="30">
        <f>IF(G445=0,0,5)</f>
        <v>0</v>
      </c>
      <c r="E445" s="30">
        <f>IF(G445=0,0,IF(G445&lt;=3,3,IF(G445&lt;=11,4,5)))</f>
        <v>0</v>
      </c>
      <c r="F445" s="31">
        <f t="shared" ref="F445:F450" si="84">MAX(0,D445+E445-1)</f>
        <v>0</v>
      </c>
      <c r="G445" s="32">
        <f>Recordables!D45</f>
        <v>0</v>
      </c>
      <c r="J445" s="142" t="s">
        <v>16</v>
      </c>
      <c r="K445" s="143"/>
      <c r="L445" s="30">
        <f>IF(O445=0,0,5)</f>
        <v>0</v>
      </c>
      <c r="M445" s="30">
        <f>IF(O445=0,0,IF(O445&lt;=3,3,IF(O445&lt;=11,4,5)))</f>
        <v>0</v>
      </c>
      <c r="N445" s="31">
        <f t="shared" ref="N445:N450" si="85">MAX(0,L445+M445-1)</f>
        <v>0</v>
      </c>
      <c r="O445" s="32">
        <f>Recordables!D46</f>
        <v>0</v>
      </c>
      <c r="R445" s="142" t="s">
        <v>16</v>
      </c>
      <c r="S445" s="143"/>
      <c r="T445" s="30">
        <f>IF(W445=0,0,5)</f>
        <v>0</v>
      </c>
      <c r="U445" s="30">
        <f>IF(W445=0,0,IF(W445&lt;=3,3,IF(W445&lt;=11,4,5)))</f>
        <v>0</v>
      </c>
      <c r="V445" s="31">
        <f t="shared" ref="V445:V450" si="86">MAX(0,T445+U445-1)</f>
        <v>0</v>
      </c>
      <c r="W445" s="32">
        <f>Recordables!D47</f>
        <v>0</v>
      </c>
    </row>
    <row r="446" spans="1:23" ht="15" x14ac:dyDescent="0.35">
      <c r="B446" s="138" t="s">
        <v>17</v>
      </c>
      <c r="C446" s="139"/>
      <c r="D446" s="33">
        <f>IF(G446=0,0,4)</f>
        <v>0</v>
      </c>
      <c r="E446" s="33">
        <f>IF(G446=0,0,IF(G446&lt;=3,3,IF(G446&lt;=11,4,5)))</f>
        <v>0</v>
      </c>
      <c r="F446" s="8">
        <f t="shared" si="84"/>
        <v>0</v>
      </c>
      <c r="G446" s="34">
        <f>Recordables!E45</f>
        <v>0</v>
      </c>
      <c r="J446" s="138" t="s">
        <v>17</v>
      </c>
      <c r="K446" s="139"/>
      <c r="L446" s="33">
        <f>IF(O446=0,0,4)</f>
        <v>0</v>
      </c>
      <c r="M446" s="33">
        <f>IF(O446=0,0,IF(O446&lt;=3,3,IF(O446&lt;=11,4,5)))</f>
        <v>0</v>
      </c>
      <c r="N446" s="8">
        <f t="shared" si="85"/>
        <v>0</v>
      </c>
      <c r="O446" s="35">
        <f>Recordables!E46</f>
        <v>0</v>
      </c>
      <c r="R446" s="138" t="s">
        <v>17</v>
      </c>
      <c r="S446" s="139"/>
      <c r="T446" s="33">
        <f>IF(W446=0,0,4)</f>
        <v>0</v>
      </c>
      <c r="U446" s="33">
        <f>IF(W446=0,0,IF(W446&lt;=3,3,IF(W446&lt;=11,4,5)))</f>
        <v>0</v>
      </c>
      <c r="V446" s="8">
        <f t="shared" si="86"/>
        <v>0</v>
      </c>
      <c r="W446" s="35">
        <f>Recordables!E47</f>
        <v>0</v>
      </c>
    </row>
    <row r="447" spans="1:23" ht="15" x14ac:dyDescent="0.35">
      <c r="B447" s="138" t="s">
        <v>18</v>
      </c>
      <c r="C447" s="139"/>
      <c r="D447" s="33">
        <f>IF(G447=0,0,IF(G447&lt;=2,2,3))</f>
        <v>0</v>
      </c>
      <c r="E447" s="33">
        <f>IF(G447=0,0,IF(G447&lt;=3,3,IF(G447&lt;=11,4,5)))</f>
        <v>0</v>
      </c>
      <c r="F447" s="8">
        <f t="shared" si="84"/>
        <v>0</v>
      </c>
      <c r="G447" s="34">
        <f>Recordables!F45</f>
        <v>0</v>
      </c>
      <c r="J447" s="138" t="s">
        <v>18</v>
      </c>
      <c r="K447" s="139"/>
      <c r="L447" s="33">
        <f>IF(O447=0,0,IF(O447&lt;=2,2,3))</f>
        <v>0</v>
      </c>
      <c r="M447" s="33">
        <f>IF(O447=0,0,IF(O447&lt;=3,3,IF(O447&lt;=11,4,5)))</f>
        <v>0</v>
      </c>
      <c r="N447" s="8">
        <f t="shared" si="85"/>
        <v>0</v>
      </c>
      <c r="O447" s="34">
        <f>Recordables!F46</f>
        <v>0</v>
      </c>
      <c r="R447" s="138" t="s">
        <v>18</v>
      </c>
      <c r="S447" s="139"/>
      <c r="T447" s="33">
        <f>IF(W447=0,0,IF(W447&lt;=2,2,3))</f>
        <v>0</v>
      </c>
      <c r="U447" s="33">
        <f>IF(W447=0,0,IF(W447&lt;=3,3,IF(W447&lt;=11,4,5)))</f>
        <v>0</v>
      </c>
      <c r="V447" s="8">
        <f t="shared" si="86"/>
        <v>0</v>
      </c>
      <c r="W447" s="34">
        <f>Recordables!F47</f>
        <v>0</v>
      </c>
    </row>
    <row r="448" spans="1:23" ht="15" x14ac:dyDescent="0.35">
      <c r="B448" s="138" t="s">
        <v>19</v>
      </c>
      <c r="C448" s="139"/>
      <c r="D448" s="33">
        <f>IF(G448=0,0,IF(G448&lt;=3,1,2))</f>
        <v>0</v>
      </c>
      <c r="E448" s="33">
        <f>IF(G448=0,0,IF(G448&lt;=3,3,IF(G448&lt;=11,4,5)))</f>
        <v>0</v>
      </c>
      <c r="F448" s="8">
        <f t="shared" si="84"/>
        <v>0</v>
      </c>
      <c r="G448" s="34">
        <f>'FA, NMs, PSEs'!C45</f>
        <v>0</v>
      </c>
      <c r="J448" s="138" t="s">
        <v>19</v>
      </c>
      <c r="K448" s="139"/>
      <c r="L448" s="33">
        <f>IF(O448=0,0,IF(O448&lt;=3,1,2))</f>
        <v>0</v>
      </c>
      <c r="M448" s="33">
        <f>IF(O448=0,0,IF(O448&lt;=3,3,IF(O448&lt;=11,4,5)))</f>
        <v>0</v>
      </c>
      <c r="N448" s="8">
        <f t="shared" si="85"/>
        <v>0</v>
      </c>
      <c r="O448" s="34">
        <f>'FA, NMs, PSEs'!C46</f>
        <v>0</v>
      </c>
      <c r="R448" s="138" t="s">
        <v>19</v>
      </c>
      <c r="S448" s="139"/>
      <c r="T448" s="33">
        <f>IF(W448=0,0,IF(W448&lt;=3,1,2))</f>
        <v>0</v>
      </c>
      <c r="U448" s="33">
        <f>IF(W448=0,0,IF(W448&lt;=3,3,IF(W448&lt;=11,4,5)))</f>
        <v>0</v>
      </c>
      <c r="V448" s="8">
        <f t="shared" si="86"/>
        <v>0</v>
      </c>
      <c r="W448" s="34">
        <f>'FA, NMs, PSEs'!C47</f>
        <v>0</v>
      </c>
    </row>
    <row r="449" spans="2:23" ht="15" x14ac:dyDescent="0.35">
      <c r="B449" s="138" t="s">
        <v>20</v>
      </c>
      <c r="C449" s="139"/>
      <c r="D449" s="33">
        <f>IF(G449=0,0,4)</f>
        <v>0</v>
      </c>
      <c r="E449" s="33">
        <f>IF(G449=0,0,IF(G449&lt;=3,3,IF(G449&lt;=11,4,5)))</f>
        <v>0</v>
      </c>
      <c r="F449" s="8">
        <f t="shared" si="84"/>
        <v>0</v>
      </c>
      <c r="G449" s="34">
        <f>'FA, NMs, PSEs'!D45</f>
        <v>0</v>
      </c>
      <c r="J449" s="138" t="s">
        <v>20</v>
      </c>
      <c r="K449" s="139"/>
      <c r="L449" s="33">
        <f>IF(O449=0,0,4)</f>
        <v>0</v>
      </c>
      <c r="M449" s="33">
        <f>IF(O449=0,0,IF(O449&lt;=3,3,IF(O449&lt;=11,4,5)))</f>
        <v>0</v>
      </c>
      <c r="N449" s="8">
        <f t="shared" si="85"/>
        <v>0</v>
      </c>
      <c r="O449" s="34">
        <f>'FA, NMs, PSEs'!D46</f>
        <v>0</v>
      </c>
      <c r="R449" s="138" t="s">
        <v>20</v>
      </c>
      <c r="S449" s="139"/>
      <c r="T449" s="33">
        <f>IF(W449=0,0,4)</f>
        <v>0</v>
      </c>
      <c r="U449" s="33">
        <f>IF(W449=0,0,IF(W449&lt;=3,3,IF(W449&lt;=11,4,5)))</f>
        <v>0</v>
      </c>
      <c r="V449" s="8">
        <f t="shared" si="86"/>
        <v>0</v>
      </c>
      <c r="W449" s="34">
        <f>'FA, NMs, PSEs'!D47</f>
        <v>0</v>
      </c>
    </row>
    <row r="450" spans="2:23" ht="15" x14ac:dyDescent="0.35">
      <c r="B450" s="138" t="s">
        <v>21</v>
      </c>
      <c r="C450" s="139"/>
      <c r="D450" s="33">
        <f>IF(G450=0,0,IF(G450&lt;=3,1,2))</f>
        <v>0</v>
      </c>
      <c r="E450" s="33">
        <f>IF(G450=0,0,IF(G450&lt;=3,2,IF(G450&lt;=8,3,IF(G450&lt;=11,4,5))))</f>
        <v>0</v>
      </c>
      <c r="F450" s="8">
        <f t="shared" si="84"/>
        <v>0</v>
      </c>
      <c r="G450" s="34">
        <f>'FA, NMs, PSEs'!E45</f>
        <v>0</v>
      </c>
      <c r="J450" s="138" t="s">
        <v>21</v>
      </c>
      <c r="K450" s="139"/>
      <c r="L450" s="33">
        <f>IF(O450=0,0,IF(O450&lt;=3,1,2))</f>
        <v>0</v>
      </c>
      <c r="M450" s="33">
        <f>IF(O450=0,0,IF(O450&lt;=3,2,IF(O450&lt;=8,3,IF(O450&lt;=11,4,5))))</f>
        <v>0</v>
      </c>
      <c r="N450" s="8">
        <f t="shared" si="85"/>
        <v>0</v>
      </c>
      <c r="O450" s="34">
        <f>'FA, NMs, PSEs'!E46</f>
        <v>0</v>
      </c>
      <c r="R450" s="138" t="s">
        <v>21</v>
      </c>
      <c r="S450" s="139"/>
      <c r="T450" s="33">
        <f>IF(W450=0,0,IF(W450&lt;=3,1,2))</f>
        <v>0</v>
      </c>
      <c r="U450" s="33">
        <f>IF(W450=0,0,IF(W450&lt;=3,2,IF(W450&lt;=8,3,IF(W450&lt;=11,4,5))))</f>
        <v>0</v>
      </c>
      <c r="V450" s="8">
        <f t="shared" si="86"/>
        <v>0</v>
      </c>
      <c r="W450" s="34">
        <f>'FA, NMs, PSEs'!E47</f>
        <v>0</v>
      </c>
    </row>
    <row r="451" spans="2:23" ht="15" x14ac:dyDescent="0.35">
      <c r="B451" s="138" t="s">
        <v>22</v>
      </c>
      <c r="C451" s="139"/>
      <c r="D451" s="33">
        <f>IF(G451=0,0,
 IF(G451&lt;=2,1,
 IF(G451&lt;=9,2,
 IF(G451&lt;=19,3,
 IF(G451&gt;=20,4)))))</f>
        <v>0</v>
      </c>
      <c r="E451" s="33">
        <f>IF(G451=0,0,IF(G451&lt;=6,1,IF(G451&lt;=9,2,IF(G451&lt;=19,3,4))))</f>
        <v>0</v>
      </c>
      <c r="F451" s="8">
        <f>MAX(0,D451+E451-1)</f>
        <v>0</v>
      </c>
      <c r="G451" s="36">
        <f>'CR, ATS Contribution'!F45</f>
        <v>0</v>
      </c>
      <c r="J451" s="138" t="s">
        <v>22</v>
      </c>
      <c r="K451" s="139"/>
      <c r="L451" s="33">
        <f>IF(O451=0,0,
 IF(O451&lt;=2,1,
 IF(O451&lt;=9,2,
 IF(O451&lt;=19,3,
 IF(O451&gt;=20,4)))))</f>
        <v>0</v>
      </c>
      <c r="M451" s="33">
        <f>IF(O451=0,0,IF(O451&lt;=6,1,IF(O451&lt;=9,2,IF(O451&lt;=19,3,4))))</f>
        <v>0</v>
      </c>
      <c r="N451" s="8">
        <f>MAX(0,L451+M451-1)</f>
        <v>0</v>
      </c>
      <c r="O451" s="36">
        <f>'CR, ATS Contribution'!F46</f>
        <v>0</v>
      </c>
      <c r="R451" s="138" t="s">
        <v>22</v>
      </c>
      <c r="S451" s="139"/>
      <c r="T451" s="33">
        <f>IF(W451=0,0,
 IF(W451&lt;=2,1,
 IF(W451&lt;=9,2,
 IF(W451&lt;=19,3,
 IF(W451&gt;=20,4)))))</f>
        <v>0</v>
      </c>
      <c r="U451" s="33">
        <f>IF(W451=0,0,IF(W451&lt;=6,1,IF(W451&lt;=9,2,IF(W451&lt;=19,3,4))))</f>
        <v>0</v>
      </c>
      <c r="V451" s="8">
        <f>MAX(0,T451+U451-1)</f>
        <v>0</v>
      </c>
      <c r="W451" s="36">
        <f>'CR, ATS Contribution'!F47</f>
        <v>0</v>
      </c>
    </row>
    <row r="452" spans="2:23" ht="15.5" thickBot="1" x14ac:dyDescent="0.4">
      <c r="B452" s="140" t="s">
        <v>23</v>
      </c>
      <c r="C452" s="141"/>
      <c r="D452" s="37">
        <f>IF(G452=0,0,
 IF(G452&lt;=2,1,
 IF(G452&lt;=9,2,
 IF(G452&lt;=19,3,
 IF(G452&gt;=20,4)))))</f>
        <v>0</v>
      </c>
      <c r="E452" s="37">
        <f>IF(G452=0,0,IF(G452&lt;=6,1,IF(G452&lt;=9,2,IF(G452&lt;=19,3,4))))</f>
        <v>0</v>
      </c>
      <c r="F452" s="38">
        <f t="shared" ref="F452" si="87">MAX(0,D452+E452-1)</f>
        <v>0</v>
      </c>
      <c r="G452" s="39">
        <f>'CR, ATS Contribution'!E45</f>
        <v>0</v>
      </c>
      <c r="J452" s="140" t="s">
        <v>23</v>
      </c>
      <c r="K452" s="141"/>
      <c r="L452" s="37">
        <f>IF(O452=0,0,
 IF(O452&lt;=2,1,
 IF(O452&lt;=9,2,
 IF(O452&lt;=19,3,
 IF(O452&gt;=20,4)))))</f>
        <v>0</v>
      </c>
      <c r="M452" s="37">
        <f>IF(O452=0,0,IF(O452&lt;=6,1,IF(O452&lt;=9,2,IF(O452&lt;=19,3,4))))</f>
        <v>0</v>
      </c>
      <c r="N452" s="38">
        <f t="shared" ref="N452" si="88">MAX(0,L452+M452-1)</f>
        <v>0</v>
      </c>
      <c r="O452" s="39">
        <f>'CR, ATS Contribution'!E46</f>
        <v>0</v>
      </c>
      <c r="R452" s="140" t="s">
        <v>23</v>
      </c>
      <c r="S452" s="141"/>
      <c r="T452" s="37">
        <f>IF(W452=0,0,
 IF(W452&lt;=2,1,
 IF(W452&lt;=9,2,
 IF(W452&lt;=19,3,
 IF(W452&gt;=20,4)))))</f>
        <v>0</v>
      </c>
      <c r="U452" s="37">
        <f>IF(W452=0,0,IF(W452&lt;=6,1,IF(W452&lt;=9,2,IF(W452&lt;=19,3,4))))</f>
        <v>0</v>
      </c>
      <c r="V452" s="38">
        <f t="shared" ref="V452" si="89">MAX(0,T452+U452-1)</f>
        <v>0</v>
      </c>
      <c r="W452" s="39">
        <f>'CR, ATS Contribution'!E47</f>
        <v>0</v>
      </c>
    </row>
    <row r="453" spans="2:23" ht="15.5" thickBot="1" x14ac:dyDescent="0.4">
      <c r="B453" s="134"/>
      <c r="C453" s="134"/>
      <c r="D453" s="40" t="s">
        <v>12</v>
      </c>
      <c r="E453" s="40" t="s">
        <v>13</v>
      </c>
      <c r="F453" s="40" t="s">
        <v>14</v>
      </c>
      <c r="G453" s="41"/>
      <c r="J453" s="134"/>
      <c r="K453" s="134"/>
      <c r="L453" s="40" t="s">
        <v>12</v>
      </c>
      <c r="M453" s="40" t="s">
        <v>13</v>
      </c>
      <c r="N453" s="40" t="s">
        <v>14</v>
      </c>
      <c r="O453" s="41"/>
      <c r="R453" s="134"/>
      <c r="S453" s="134"/>
      <c r="T453" s="40" t="s">
        <v>12</v>
      </c>
      <c r="U453" s="40" t="s">
        <v>13</v>
      </c>
      <c r="V453" s="40" t="s">
        <v>14</v>
      </c>
      <c r="W453" s="41"/>
    </row>
    <row r="454" spans="2:23" ht="15" x14ac:dyDescent="0.35">
      <c r="B454" s="134"/>
      <c r="C454" s="134"/>
      <c r="D454" s="42" cm="1">
        <f t="array" ref="D454">AVERAGE(LARGE(D445:D452,{1,2,3}))</f>
        <v>0</v>
      </c>
      <c r="E454" s="23" cm="1">
        <f t="array" ref="E454">AVERAGE(LARGE(E445:E452,{1,2,3}))</f>
        <v>0</v>
      </c>
      <c r="F454" s="43">
        <f>MAX(0, D454+E454-1)</f>
        <v>0</v>
      </c>
      <c r="G454" s="41"/>
      <c r="J454" s="134"/>
      <c r="K454" s="134"/>
      <c r="L454" s="42" cm="1">
        <f t="array" ref="L454">AVERAGE(LARGE(L445:L452,{1,2,3}))</f>
        <v>0</v>
      </c>
      <c r="M454" s="23" cm="1">
        <f t="array" ref="M454">AVERAGE(LARGE(M445:M452,{1,2,3}))</f>
        <v>0</v>
      </c>
      <c r="N454" s="43">
        <f>MAX(0, L454+M454-1)</f>
        <v>0</v>
      </c>
      <c r="O454" s="41"/>
      <c r="R454" s="134"/>
      <c r="S454" s="134"/>
      <c r="T454" s="42" cm="1">
        <f t="array" ref="T454">AVERAGE(LARGE(T445:T452,{1,2,3}))</f>
        <v>0</v>
      </c>
      <c r="U454" s="23" cm="1">
        <f t="array" ref="U454">AVERAGE(LARGE(U445:U452,{1,2,3}))</f>
        <v>0</v>
      </c>
      <c r="V454" s="43">
        <f>MAX(0, T454+U454-1)</f>
        <v>0</v>
      </c>
      <c r="W454" s="41"/>
    </row>
    <row r="455" spans="2:23" ht="15.5" thickBot="1" x14ac:dyDescent="0.4">
      <c r="B455" s="85"/>
      <c r="C455" s="85"/>
      <c r="D455" s="44">
        <f>IF($F$454&lt;3.5, MAX($D$445:$D$447), "")</f>
        <v>0</v>
      </c>
      <c r="E455" s="45">
        <f>IF($F$454&lt;3.5, MAX($E$445:$E$447), "")</f>
        <v>0</v>
      </c>
      <c r="F455" s="46">
        <f>MAX(0, D455+E455-1)</f>
        <v>0</v>
      </c>
      <c r="G455" s="41"/>
      <c r="J455" s="85"/>
      <c r="K455" s="85"/>
      <c r="L455" s="44">
        <f>IF($N$454&lt;3.5, MAX($L$445:$L$447), "")</f>
        <v>0</v>
      </c>
      <c r="M455" s="45">
        <f>IF($N$454&lt;3.5, MAX($M$445:$M$446), "")</f>
        <v>0</v>
      </c>
      <c r="N455" s="46">
        <f>MAX(0, L455+M455-1)</f>
        <v>0</v>
      </c>
      <c r="O455" s="41"/>
      <c r="R455" s="85"/>
      <c r="S455" s="85"/>
      <c r="T455" s="44">
        <f>IF($V$454&lt;3.5, MAX($T$445:$T$447), "")</f>
        <v>0</v>
      </c>
      <c r="U455" s="45">
        <f>IF($V$454&lt;3.5, MAX($U$445:$U$447), "")</f>
        <v>0</v>
      </c>
      <c r="V455" s="46">
        <f>MAX(0, T455+U455-1)</f>
        <v>0</v>
      </c>
      <c r="W455" s="41"/>
    </row>
    <row r="456" spans="2:23" ht="15.5" thickBot="1" x14ac:dyDescent="0.4">
      <c r="B456" s="134"/>
      <c r="C456" s="134"/>
      <c r="D456" s="47"/>
      <c r="E456" s="41"/>
      <c r="F456" s="48"/>
      <c r="G456" s="41"/>
      <c r="J456" s="134"/>
      <c r="K456" s="134"/>
      <c r="L456" s="47"/>
      <c r="M456" s="41"/>
      <c r="N456" s="48"/>
      <c r="O456" s="41"/>
      <c r="R456" s="134"/>
      <c r="S456" s="134"/>
      <c r="T456" s="47"/>
      <c r="U456" s="41"/>
      <c r="V456" s="48"/>
      <c r="W456" s="41"/>
    </row>
    <row r="457" spans="2:23" ht="16.5" thickBot="1" x14ac:dyDescent="0.45">
      <c r="B457" s="135" t="s">
        <v>24</v>
      </c>
      <c r="C457" s="136"/>
      <c r="D457" s="136"/>
      <c r="E457" s="136"/>
      <c r="F457" s="136"/>
      <c r="G457" s="137"/>
      <c r="J457" s="135" t="s">
        <v>24</v>
      </c>
      <c r="K457" s="136"/>
      <c r="L457" s="136"/>
      <c r="M457" s="136"/>
      <c r="N457" s="136"/>
      <c r="O457" s="137"/>
      <c r="R457" s="135" t="s">
        <v>24</v>
      </c>
      <c r="S457" s="136"/>
      <c r="T457" s="136"/>
      <c r="U457" s="136"/>
      <c r="V457" s="136"/>
      <c r="W457" s="137"/>
    </row>
    <row r="458" spans="2:23" ht="16" x14ac:dyDescent="0.4">
      <c r="B458" s="130" t="s">
        <v>25</v>
      </c>
      <c r="C458" s="131"/>
      <c r="D458" s="131"/>
      <c r="E458" s="131"/>
      <c r="F458" s="131"/>
      <c r="G458" s="49">
        <f>ATS!C45</f>
        <v>0</v>
      </c>
      <c r="J458" s="130" t="s">
        <v>25</v>
      </c>
      <c r="K458" s="131"/>
      <c r="L458" s="131"/>
      <c r="M458" s="131"/>
      <c r="N458" s="131"/>
      <c r="O458" s="49">
        <f>ATS!C46</f>
        <v>0</v>
      </c>
      <c r="R458" s="130" t="s">
        <v>25</v>
      </c>
      <c r="S458" s="131"/>
      <c r="T458" s="131"/>
      <c r="U458" s="131"/>
      <c r="V458" s="131"/>
      <c r="W458" s="49">
        <f>ATS!C47</f>
        <v>0</v>
      </c>
    </row>
    <row r="459" spans="2:23" ht="16" x14ac:dyDescent="0.4">
      <c r="B459" s="132" t="s">
        <v>26</v>
      </c>
      <c r="C459" s="133"/>
      <c r="D459" s="133"/>
      <c r="E459" s="133"/>
      <c r="F459" s="133"/>
      <c r="G459" s="50">
        <f>ATS!D45</f>
        <v>95</v>
      </c>
      <c r="J459" s="132" t="s">
        <v>26</v>
      </c>
      <c r="K459" s="133"/>
      <c r="L459" s="133"/>
      <c r="M459" s="133"/>
      <c r="N459" s="133"/>
      <c r="O459" s="50">
        <f>ATS!D46</f>
        <v>95</v>
      </c>
      <c r="R459" s="132" t="s">
        <v>26</v>
      </c>
      <c r="S459" s="133"/>
      <c r="T459" s="133"/>
      <c r="U459" s="133"/>
      <c r="V459" s="133"/>
      <c r="W459" s="50">
        <f>ATS!D47</f>
        <v>95</v>
      </c>
    </row>
    <row r="460" spans="2:23" ht="16" x14ac:dyDescent="0.35">
      <c r="B460" s="121" t="s">
        <v>23</v>
      </c>
      <c r="C460" s="122"/>
      <c r="D460" s="122"/>
      <c r="E460" s="122"/>
      <c r="F460" s="122"/>
      <c r="G460" s="51">
        <f>IFERROR(IF(AND(F454&gt;4, G458/G459&lt;0.021),(G458/G459)*600,(G458/G459)*50),0)</f>
        <v>0</v>
      </c>
      <c r="J460" s="121" t="s">
        <v>23</v>
      </c>
      <c r="K460" s="122"/>
      <c r="L460" s="122"/>
      <c r="M460" s="122"/>
      <c r="N460" s="122"/>
      <c r="O460" s="51">
        <f>IFERROR(IF(AND(N454&gt;4, O458/O459&lt;0.021),(O458/O459)*600,(O458/O459)*50),0)</f>
        <v>0</v>
      </c>
      <c r="R460" s="121" t="s">
        <v>23</v>
      </c>
      <c r="S460" s="122"/>
      <c r="T460" s="122"/>
      <c r="U460" s="122"/>
      <c r="V460" s="122"/>
      <c r="W460" s="51">
        <f>IFERROR(IF(AND(V454&gt;4, W458/W459&lt;0.021),(W458/W459)*600,(W458/W459)*50),0)</f>
        <v>0</v>
      </c>
    </row>
    <row r="461" spans="2:23" ht="16.5" thickBot="1" x14ac:dyDescent="0.45">
      <c r="B461" s="115" t="s">
        <v>27</v>
      </c>
      <c r="C461" s="116"/>
      <c r="D461" s="116"/>
      <c r="E461" s="116"/>
      <c r="F461" s="116"/>
      <c r="G461" s="52">
        <f>IFERROR(G458/G459,0)</f>
        <v>0</v>
      </c>
      <c r="J461" s="115" t="s">
        <v>27</v>
      </c>
      <c r="K461" s="116"/>
      <c r="L461" s="116"/>
      <c r="M461" s="116"/>
      <c r="N461" s="116"/>
      <c r="O461" s="52">
        <f>IFERROR(O458/O459,0)</f>
        <v>0</v>
      </c>
      <c r="R461" s="115" t="s">
        <v>27</v>
      </c>
      <c r="S461" s="116"/>
      <c r="T461" s="116"/>
      <c r="U461" s="116"/>
      <c r="V461" s="116"/>
      <c r="W461" s="52">
        <f>IFERROR(W458/W459,0)</f>
        <v>0</v>
      </c>
    </row>
    <row r="462" spans="2:23" ht="15.5" thickBot="1" x14ac:dyDescent="0.45">
      <c r="B462" s="53"/>
      <c r="C462" s="53"/>
      <c r="D462" s="53"/>
      <c r="E462" s="53"/>
      <c r="F462" s="53"/>
      <c r="G462" s="41"/>
      <c r="J462" s="53"/>
      <c r="K462" s="53"/>
      <c r="L462" s="53"/>
      <c r="M462" s="53"/>
      <c r="N462" s="53"/>
      <c r="O462" s="41"/>
      <c r="R462" s="53"/>
      <c r="S462" s="53"/>
      <c r="T462" s="53"/>
      <c r="U462" s="53"/>
      <c r="V462" s="53"/>
      <c r="W462" s="41"/>
    </row>
    <row r="463" spans="2:23" ht="16.5" thickBot="1" x14ac:dyDescent="0.45">
      <c r="B463" s="125" t="s">
        <v>28</v>
      </c>
      <c r="C463" s="126"/>
      <c r="D463" s="126"/>
      <c r="E463" s="126"/>
      <c r="F463" s="126"/>
      <c r="G463" s="127"/>
      <c r="J463" s="125" t="s">
        <v>28</v>
      </c>
      <c r="K463" s="126"/>
      <c r="L463" s="126"/>
      <c r="M463" s="126"/>
      <c r="N463" s="126"/>
      <c r="O463" s="127"/>
      <c r="R463" s="125" t="s">
        <v>28</v>
      </c>
      <c r="S463" s="126"/>
      <c r="T463" s="126"/>
      <c r="U463" s="126"/>
      <c r="V463" s="126"/>
      <c r="W463" s="127"/>
    </row>
    <row r="464" spans="2:23" ht="16" x14ac:dyDescent="0.4">
      <c r="B464" s="128" t="s">
        <v>29</v>
      </c>
      <c r="C464" s="129"/>
      <c r="D464" s="129"/>
      <c r="E464" s="129"/>
      <c r="F464" s="129"/>
      <c r="G464" s="54">
        <f>'Concern Reports'!D45</f>
        <v>0</v>
      </c>
      <c r="J464" s="128" t="s">
        <v>29</v>
      </c>
      <c r="K464" s="129"/>
      <c r="L464" s="129"/>
      <c r="M464" s="129"/>
      <c r="N464" s="129"/>
      <c r="O464" s="54">
        <f>'Concern Reports'!D46</f>
        <v>0</v>
      </c>
      <c r="R464" s="128" t="s">
        <v>29</v>
      </c>
      <c r="S464" s="129"/>
      <c r="T464" s="129"/>
      <c r="U464" s="129"/>
      <c r="V464" s="129"/>
      <c r="W464" s="54">
        <f>'Concern Reports'!D47</f>
        <v>0</v>
      </c>
    </row>
    <row r="465" spans="1:23" ht="16" x14ac:dyDescent="0.4">
      <c r="B465" s="123" t="s">
        <v>30</v>
      </c>
      <c r="C465" s="124"/>
      <c r="D465" s="124"/>
      <c r="E465" s="124"/>
      <c r="F465" s="124"/>
      <c r="G465" s="50">
        <f>'Concern Reports'!E45</f>
        <v>0</v>
      </c>
      <c r="J465" s="123" t="s">
        <v>30</v>
      </c>
      <c r="K465" s="124"/>
      <c r="L465" s="124"/>
      <c r="M465" s="124"/>
      <c r="N465" s="124"/>
      <c r="O465" s="50">
        <f>'Concern Reports'!E46</f>
        <v>0</v>
      </c>
      <c r="R465" s="123" t="s">
        <v>30</v>
      </c>
      <c r="S465" s="124"/>
      <c r="T465" s="124"/>
      <c r="U465" s="124"/>
      <c r="V465" s="124"/>
      <c r="W465" s="50">
        <f>'Concern Reports'!E47</f>
        <v>0</v>
      </c>
    </row>
    <row r="466" spans="1:23" ht="16" x14ac:dyDescent="0.4">
      <c r="B466" s="123" t="s">
        <v>31</v>
      </c>
      <c r="C466" s="124"/>
      <c r="D466" s="124"/>
      <c r="E466" s="124"/>
      <c r="F466" s="124"/>
      <c r="G466" s="55">
        <f>'Concern Reports'!F45</f>
        <v>0</v>
      </c>
      <c r="J466" s="123" t="s">
        <v>31</v>
      </c>
      <c r="K466" s="124"/>
      <c r="L466" s="124"/>
      <c r="M466" s="124"/>
      <c r="N466" s="124"/>
      <c r="O466" s="55">
        <f>'Concern Reports'!F46</f>
        <v>0</v>
      </c>
      <c r="R466" s="123" t="s">
        <v>31</v>
      </c>
      <c r="S466" s="124"/>
      <c r="T466" s="124"/>
      <c r="U466" s="124"/>
      <c r="V466" s="124"/>
      <c r="W466" s="55">
        <f>'Concern Reports'!F47</f>
        <v>0</v>
      </c>
    </row>
    <row r="467" spans="1:23" ht="16" x14ac:dyDescent="0.4">
      <c r="B467" s="123" t="s">
        <v>32</v>
      </c>
      <c r="C467" s="124"/>
      <c r="D467" s="124"/>
      <c r="E467" s="124"/>
      <c r="F467" s="124"/>
      <c r="G467" s="55">
        <f>'Concern Reports'!G45</f>
        <v>0</v>
      </c>
      <c r="J467" s="123" t="s">
        <v>32</v>
      </c>
      <c r="K467" s="124"/>
      <c r="L467" s="124"/>
      <c r="M467" s="124"/>
      <c r="N467" s="124"/>
      <c r="O467" s="55">
        <f>'Concern Reports'!G46</f>
        <v>0</v>
      </c>
      <c r="R467" s="123" t="s">
        <v>32</v>
      </c>
      <c r="S467" s="124"/>
      <c r="T467" s="124"/>
      <c r="U467" s="124"/>
      <c r="V467" s="124"/>
      <c r="W467" s="55">
        <f>'Concern Reports'!G47</f>
        <v>0</v>
      </c>
    </row>
    <row r="468" spans="1:23" ht="16.5" thickBot="1" x14ac:dyDescent="0.45">
      <c r="B468" s="117" t="s">
        <v>33</v>
      </c>
      <c r="C468" s="118"/>
      <c r="D468" s="118"/>
      <c r="E468" s="118"/>
      <c r="F468" s="118"/>
      <c r="G468" s="50">
        <f>'Concern Reports'!C45</f>
        <v>0</v>
      </c>
      <c r="J468" s="117" t="s">
        <v>33</v>
      </c>
      <c r="K468" s="118"/>
      <c r="L468" s="118"/>
      <c r="M468" s="118"/>
      <c r="N468" s="118"/>
      <c r="O468" s="50">
        <f>'Concern Reports'!C46</f>
        <v>0</v>
      </c>
      <c r="R468" s="117" t="s">
        <v>33</v>
      </c>
      <c r="S468" s="118"/>
      <c r="T468" s="118"/>
      <c r="U468" s="118"/>
      <c r="V468" s="118"/>
      <c r="W468" s="50">
        <f>'Concern Reports'!C47</f>
        <v>0</v>
      </c>
    </row>
    <row r="469" spans="1:23" ht="16" x14ac:dyDescent="0.4">
      <c r="B469" s="119" t="s">
        <v>22</v>
      </c>
      <c r="C469" s="120"/>
      <c r="D469" s="120"/>
      <c r="E469" s="120"/>
      <c r="F469" s="120"/>
      <c r="G469" s="51">
        <f>IFERROR((((G471 - G464*0.5 - G465*0.1) + G466*3 + G467*15) / G468) * 130,0)</f>
        <v>0</v>
      </c>
      <c r="J469" s="119" t="s">
        <v>22</v>
      </c>
      <c r="K469" s="120"/>
      <c r="L469" s="120"/>
      <c r="M469" s="120"/>
      <c r="N469" s="120"/>
      <c r="O469" s="51">
        <f>IFERROR((((O471 - O464*0.5 - O465*0.1) + O466*3 + O467*15) / O468) * 130,0)</f>
        <v>0</v>
      </c>
      <c r="R469" s="119" t="s">
        <v>22</v>
      </c>
      <c r="S469" s="120"/>
      <c r="T469" s="120"/>
      <c r="U469" s="120"/>
      <c r="V469" s="120"/>
      <c r="W469" s="51">
        <f>IFERROR((((W471 - W464*0.5 - W465*0.1) + W466*3 + W467*15) / W468) * 130,0)</f>
        <v>0</v>
      </c>
    </row>
    <row r="470" spans="1:23" ht="16" x14ac:dyDescent="0.35">
      <c r="B470" s="121" t="s">
        <v>34</v>
      </c>
      <c r="C470" s="122"/>
      <c r="D470" s="122"/>
      <c r="E470" s="122"/>
      <c r="F470" s="122"/>
      <c r="G470" s="56">
        <f>IFERROR((G464+G465+G466)/G468,0)</f>
        <v>0</v>
      </c>
      <c r="J470" s="121" t="s">
        <v>34</v>
      </c>
      <c r="K470" s="122"/>
      <c r="L470" s="122"/>
      <c r="M470" s="122"/>
      <c r="N470" s="122"/>
      <c r="O470" s="56">
        <f>IFERROR((O464+O465+O466)/O468,0)</f>
        <v>0</v>
      </c>
      <c r="R470" s="121" t="s">
        <v>34</v>
      </c>
      <c r="S470" s="122"/>
      <c r="T470" s="122"/>
      <c r="U470" s="122"/>
      <c r="V470" s="122"/>
      <c r="W470" s="56">
        <f>IFERROR((W464+W465+W466)/W468,0)</f>
        <v>0</v>
      </c>
    </row>
    <row r="471" spans="1:23" ht="16.5" thickBot="1" x14ac:dyDescent="0.45">
      <c r="B471" s="115" t="s">
        <v>35</v>
      </c>
      <c r="C471" s="116"/>
      <c r="D471" s="116"/>
      <c r="E471" s="116"/>
      <c r="F471" s="116"/>
      <c r="G471" s="57">
        <f>IFERROR(IF(AND(F454&gt;=3,G470&lt;0.031),G464*36,G464),0)</f>
        <v>0</v>
      </c>
      <c r="J471" s="115" t="s">
        <v>35</v>
      </c>
      <c r="K471" s="116"/>
      <c r="L471" s="116"/>
      <c r="M471" s="116"/>
      <c r="N471" s="116"/>
      <c r="O471" s="57">
        <f>IFERROR(IF(AND(N454&gt;=3,O470&lt;0.031),O464*36,O464),0)</f>
        <v>0</v>
      </c>
      <c r="R471" s="115" t="s">
        <v>35</v>
      </c>
      <c r="S471" s="116"/>
      <c r="T471" s="116"/>
      <c r="U471" s="116"/>
      <c r="V471" s="116"/>
      <c r="W471" s="57">
        <f>IFERROR(IF(AND(V454&gt;=3,W470&lt;0.031),W464*36,W464),0)</f>
        <v>0</v>
      </c>
    </row>
    <row r="473" spans="1:23" x14ac:dyDescent="0.35">
      <c r="A473" s="24" t="s">
        <v>79</v>
      </c>
      <c r="B473" s="24" t="s">
        <v>0</v>
      </c>
      <c r="I473" s="24" t="s">
        <v>79</v>
      </c>
      <c r="J473" s="24" t="s">
        <v>0</v>
      </c>
      <c r="O473" s="25"/>
      <c r="Q473" s="24" t="s">
        <v>79</v>
      </c>
      <c r="R473" s="24" t="s">
        <v>0</v>
      </c>
      <c r="W473" s="25"/>
    </row>
    <row r="474" spans="1:23" ht="15" thickBot="1" x14ac:dyDescent="0.4">
      <c r="B474" s="26">
        <f>Recordables!A48</f>
        <v>46</v>
      </c>
      <c r="J474" s="26">
        <f>Recordables!A49</f>
        <v>47</v>
      </c>
      <c r="O474" s="25"/>
      <c r="R474" s="26">
        <f>Recordables!A50</f>
        <v>48</v>
      </c>
      <c r="W474" s="25"/>
    </row>
    <row r="475" spans="1:23" ht="15.5" thickBot="1" x14ac:dyDescent="0.4">
      <c r="B475" s="144">
        <f>Recordables!B48</f>
        <v>0</v>
      </c>
      <c r="C475" s="145"/>
      <c r="D475" s="27" t="s">
        <v>12</v>
      </c>
      <c r="E475" s="27" t="s">
        <v>13</v>
      </c>
      <c r="F475" s="28" t="s">
        <v>14</v>
      </c>
      <c r="G475" s="27" t="s">
        <v>15</v>
      </c>
      <c r="J475" s="144">
        <f>Recordables!B49</f>
        <v>0</v>
      </c>
      <c r="K475" s="145"/>
      <c r="L475" s="27" t="s">
        <v>12</v>
      </c>
      <c r="M475" s="27" t="s">
        <v>13</v>
      </c>
      <c r="N475" s="29" t="s">
        <v>14</v>
      </c>
      <c r="O475" s="27" t="s">
        <v>15</v>
      </c>
      <c r="R475" s="144">
        <f>Recordables!B50</f>
        <v>0</v>
      </c>
      <c r="S475" s="145"/>
      <c r="T475" s="27" t="s">
        <v>12</v>
      </c>
      <c r="U475" s="27" t="s">
        <v>13</v>
      </c>
      <c r="V475" s="29" t="s">
        <v>14</v>
      </c>
      <c r="W475" s="27" t="s">
        <v>15</v>
      </c>
    </row>
    <row r="476" spans="1:23" ht="15" x14ac:dyDescent="0.35">
      <c r="B476" s="142" t="s">
        <v>16</v>
      </c>
      <c r="C476" s="143"/>
      <c r="D476" s="30">
        <f>IF(G476=0,0,5)</f>
        <v>0</v>
      </c>
      <c r="E476" s="30">
        <f>IF(G476=0,0,IF(G476&lt;=3,3,IF(G476&lt;=11,4,5)))</f>
        <v>0</v>
      </c>
      <c r="F476" s="31">
        <f t="shared" ref="F476:F481" si="90">MAX(0,D476+E476-1)</f>
        <v>0</v>
      </c>
      <c r="G476" s="32">
        <f>Recordables!D48</f>
        <v>0</v>
      </c>
      <c r="J476" s="142" t="s">
        <v>16</v>
      </c>
      <c r="K476" s="143"/>
      <c r="L476" s="30">
        <f>IF(O476=0,0,5)</f>
        <v>0</v>
      </c>
      <c r="M476" s="30">
        <f>IF(O476=0,0,IF(O476&lt;=3,3,IF(O476&lt;=11,4,5)))</f>
        <v>0</v>
      </c>
      <c r="N476" s="31">
        <f t="shared" ref="N476:N481" si="91">MAX(0,L476+M476-1)</f>
        <v>0</v>
      </c>
      <c r="O476" s="32">
        <f>Recordables!D49</f>
        <v>0</v>
      </c>
      <c r="R476" s="142" t="s">
        <v>16</v>
      </c>
      <c r="S476" s="143"/>
      <c r="T476" s="30">
        <f>IF(W476=0,0,5)</f>
        <v>0</v>
      </c>
      <c r="U476" s="30">
        <f>IF(W476=0,0,IF(W476&lt;=3,3,IF(W476&lt;=11,4,5)))</f>
        <v>0</v>
      </c>
      <c r="V476" s="31">
        <f t="shared" ref="V476:V481" si="92">MAX(0,T476+U476-1)</f>
        <v>0</v>
      </c>
      <c r="W476" s="32">
        <f>Recordables!D50</f>
        <v>0</v>
      </c>
    </row>
    <row r="477" spans="1:23" ht="15" x14ac:dyDescent="0.35">
      <c r="B477" s="138" t="s">
        <v>17</v>
      </c>
      <c r="C477" s="139"/>
      <c r="D477" s="33">
        <f>IF(G477=0,0,4)</f>
        <v>0</v>
      </c>
      <c r="E477" s="33">
        <f>IF(G477=0,0,IF(G477&lt;=3,3,IF(G477&lt;=11,4,5)))</f>
        <v>0</v>
      </c>
      <c r="F477" s="8">
        <f t="shared" si="90"/>
        <v>0</v>
      </c>
      <c r="G477" s="34">
        <f>Recordables!E48</f>
        <v>0</v>
      </c>
      <c r="J477" s="138" t="s">
        <v>17</v>
      </c>
      <c r="K477" s="139"/>
      <c r="L477" s="33">
        <f>IF(O477=0,0,4)</f>
        <v>0</v>
      </c>
      <c r="M477" s="33">
        <f>IF(O477=0,0,IF(O477&lt;=3,3,IF(O477&lt;=11,4,5)))</f>
        <v>0</v>
      </c>
      <c r="N477" s="8">
        <f t="shared" si="91"/>
        <v>0</v>
      </c>
      <c r="O477" s="35">
        <f>Recordables!E49</f>
        <v>0</v>
      </c>
      <c r="R477" s="138" t="s">
        <v>17</v>
      </c>
      <c r="S477" s="139"/>
      <c r="T477" s="33">
        <f>IF(W477=0,0,4)</f>
        <v>0</v>
      </c>
      <c r="U477" s="33">
        <f>IF(W477=0,0,IF(W477&lt;=3,3,IF(W477&lt;=11,4,5)))</f>
        <v>0</v>
      </c>
      <c r="V477" s="8">
        <f t="shared" si="92"/>
        <v>0</v>
      </c>
      <c r="W477" s="35">
        <f>Recordables!E50</f>
        <v>0</v>
      </c>
    </row>
    <row r="478" spans="1:23" ht="15" x14ac:dyDescent="0.35">
      <c r="B478" s="138" t="s">
        <v>18</v>
      </c>
      <c r="C478" s="139"/>
      <c r="D478" s="33">
        <f>IF(G478=0,0,IF(G478&lt;=2,2,3))</f>
        <v>0</v>
      </c>
      <c r="E478" s="33">
        <f>IF(G478=0,0,IF(G478&lt;=3,3,IF(G478&lt;=11,4,5)))</f>
        <v>0</v>
      </c>
      <c r="F478" s="8">
        <f t="shared" si="90"/>
        <v>0</v>
      </c>
      <c r="G478" s="34">
        <f>Recordables!F48</f>
        <v>0</v>
      </c>
      <c r="J478" s="138" t="s">
        <v>18</v>
      </c>
      <c r="K478" s="139"/>
      <c r="L478" s="33">
        <f>IF(O478=0,0,IF(O478&lt;=2,2,3))</f>
        <v>0</v>
      </c>
      <c r="M478" s="33">
        <f>IF(O478=0,0,IF(O478&lt;=3,3,IF(O478&lt;=11,4,5)))</f>
        <v>0</v>
      </c>
      <c r="N478" s="8">
        <f t="shared" si="91"/>
        <v>0</v>
      </c>
      <c r="O478" s="34">
        <f>Recordables!F49</f>
        <v>0</v>
      </c>
      <c r="R478" s="138" t="s">
        <v>18</v>
      </c>
      <c r="S478" s="139"/>
      <c r="T478" s="33">
        <f>IF(W478=0,0,IF(W478&lt;=2,2,3))</f>
        <v>0</v>
      </c>
      <c r="U478" s="33">
        <f>IF(W478=0,0,IF(W478&lt;=3,3,IF(W478&lt;=11,4,5)))</f>
        <v>0</v>
      </c>
      <c r="V478" s="8">
        <f t="shared" si="92"/>
        <v>0</v>
      </c>
      <c r="W478" s="34">
        <f>Recordables!F50</f>
        <v>0</v>
      </c>
    </row>
    <row r="479" spans="1:23" ht="15" x14ac:dyDescent="0.35">
      <c r="B479" s="138" t="s">
        <v>19</v>
      </c>
      <c r="C479" s="139"/>
      <c r="D479" s="33">
        <f>IF(G479=0,0,IF(G479&lt;=3,1,2))</f>
        <v>0</v>
      </c>
      <c r="E479" s="33">
        <f>IF(G479=0,0,IF(G479&lt;=3,3,IF(G479&lt;=11,4,5)))</f>
        <v>0</v>
      </c>
      <c r="F479" s="8">
        <f t="shared" si="90"/>
        <v>0</v>
      </c>
      <c r="G479" s="34">
        <f>'FA, NMs, PSEs'!C48</f>
        <v>0</v>
      </c>
      <c r="J479" s="138" t="s">
        <v>19</v>
      </c>
      <c r="K479" s="139"/>
      <c r="L479" s="33">
        <f>IF(O479=0,0,IF(O479&lt;=3,1,2))</f>
        <v>0</v>
      </c>
      <c r="M479" s="33">
        <f>IF(O479=0,0,IF(O479&lt;=3,3,IF(O479&lt;=11,4,5)))</f>
        <v>0</v>
      </c>
      <c r="N479" s="8">
        <f t="shared" si="91"/>
        <v>0</v>
      </c>
      <c r="O479" s="34">
        <f>'FA, NMs, PSEs'!C49</f>
        <v>0</v>
      </c>
      <c r="R479" s="138" t="s">
        <v>19</v>
      </c>
      <c r="S479" s="139"/>
      <c r="T479" s="33">
        <f>IF(W479=0,0,IF(W479&lt;=3,1,2))</f>
        <v>0</v>
      </c>
      <c r="U479" s="33">
        <f>IF(W479=0,0,IF(W479&lt;=3,3,IF(W479&lt;=11,4,5)))</f>
        <v>0</v>
      </c>
      <c r="V479" s="8">
        <f t="shared" si="92"/>
        <v>0</v>
      </c>
      <c r="W479" s="34">
        <f>'FA, NMs, PSEs'!C50</f>
        <v>0</v>
      </c>
    </row>
    <row r="480" spans="1:23" ht="15" x14ac:dyDescent="0.35">
      <c r="B480" s="138" t="s">
        <v>20</v>
      </c>
      <c r="C480" s="139"/>
      <c r="D480" s="33">
        <f>IF(G480=0,0,4)</f>
        <v>0</v>
      </c>
      <c r="E480" s="33">
        <f>IF(G480=0,0,IF(G480&lt;=3,3,IF(G480&lt;=11,4,5)))</f>
        <v>0</v>
      </c>
      <c r="F480" s="8">
        <f t="shared" si="90"/>
        <v>0</v>
      </c>
      <c r="G480" s="34">
        <f>'FA, NMs, PSEs'!D48</f>
        <v>0</v>
      </c>
      <c r="J480" s="138" t="s">
        <v>20</v>
      </c>
      <c r="K480" s="139"/>
      <c r="L480" s="33">
        <f>IF(O480=0,0,4)</f>
        <v>0</v>
      </c>
      <c r="M480" s="33">
        <f>IF(O480=0,0,IF(O480&lt;=3,3,IF(O480&lt;=11,4,5)))</f>
        <v>0</v>
      </c>
      <c r="N480" s="8">
        <f t="shared" si="91"/>
        <v>0</v>
      </c>
      <c r="O480" s="34">
        <f>'FA, NMs, PSEs'!D49</f>
        <v>0</v>
      </c>
      <c r="R480" s="138" t="s">
        <v>20</v>
      </c>
      <c r="S480" s="139"/>
      <c r="T480" s="33">
        <f>IF(W480=0,0,4)</f>
        <v>0</v>
      </c>
      <c r="U480" s="33">
        <f>IF(W480=0,0,IF(W480&lt;=3,3,IF(W480&lt;=11,4,5)))</f>
        <v>0</v>
      </c>
      <c r="V480" s="8">
        <f t="shared" si="92"/>
        <v>0</v>
      </c>
      <c r="W480" s="34">
        <f>'FA, NMs, PSEs'!D50</f>
        <v>0</v>
      </c>
    </row>
    <row r="481" spans="2:23" ht="15" x14ac:dyDescent="0.35">
      <c r="B481" s="138" t="s">
        <v>21</v>
      </c>
      <c r="C481" s="139"/>
      <c r="D481" s="33">
        <f>IF(G481=0,0,IF(G481&lt;=3,1,2))</f>
        <v>0</v>
      </c>
      <c r="E481" s="33">
        <f>IF(G481=0,0,IF(G481&lt;=3,2,IF(G481&lt;=8,3,IF(G481&lt;=11,4,5))))</f>
        <v>0</v>
      </c>
      <c r="F481" s="8">
        <f t="shared" si="90"/>
        <v>0</v>
      </c>
      <c r="G481" s="34">
        <f>'FA, NMs, PSEs'!E48</f>
        <v>0</v>
      </c>
      <c r="J481" s="138" t="s">
        <v>21</v>
      </c>
      <c r="K481" s="139"/>
      <c r="L481" s="33">
        <f>IF(O481=0,0,IF(O481&lt;=3,1,2))</f>
        <v>0</v>
      </c>
      <c r="M481" s="33">
        <f>IF(O481=0,0,IF(O481&lt;=3,2,IF(O481&lt;=8,3,IF(O481&lt;=11,4,5))))</f>
        <v>0</v>
      </c>
      <c r="N481" s="8">
        <f t="shared" si="91"/>
        <v>0</v>
      </c>
      <c r="O481" s="34">
        <f>'FA, NMs, PSEs'!E49</f>
        <v>0</v>
      </c>
      <c r="R481" s="138" t="s">
        <v>21</v>
      </c>
      <c r="S481" s="139"/>
      <c r="T481" s="33">
        <f>IF(W481=0,0,IF(W481&lt;=3,1,2))</f>
        <v>0</v>
      </c>
      <c r="U481" s="33">
        <f>IF(W481=0,0,IF(W481&lt;=3,2,IF(W481&lt;=8,3,IF(W481&lt;=11,4,5))))</f>
        <v>0</v>
      </c>
      <c r="V481" s="8">
        <f t="shared" si="92"/>
        <v>0</v>
      </c>
      <c r="W481" s="34">
        <f>'FA, NMs, PSEs'!E50</f>
        <v>0</v>
      </c>
    </row>
    <row r="482" spans="2:23" ht="15" x14ac:dyDescent="0.35">
      <c r="B482" s="138" t="s">
        <v>22</v>
      </c>
      <c r="C482" s="139"/>
      <c r="D482" s="33">
        <f>IF(G482=0,0,
 IF(G482&lt;=2,1,
 IF(G482&lt;=9,2,
 IF(G482&lt;=19,3,
 IF(G482&gt;=20,4)))))</f>
        <v>0</v>
      </c>
      <c r="E482" s="33">
        <f>IF(G482=0,0,IF(G482&lt;=6,1,IF(G482&lt;=9,2,IF(G482&lt;=19,3,4))))</f>
        <v>0</v>
      </c>
      <c r="F482" s="8">
        <f>MAX(0,D482+E482-1)</f>
        <v>0</v>
      </c>
      <c r="G482" s="36">
        <f>'CR, ATS Contribution'!F48</f>
        <v>0</v>
      </c>
      <c r="J482" s="138" t="s">
        <v>22</v>
      </c>
      <c r="K482" s="139"/>
      <c r="L482" s="33">
        <f>IF(O482=0,0,
 IF(O482&lt;=2,1,
 IF(O482&lt;=9,2,
 IF(O482&lt;=19,3,
 IF(O482&gt;=20,4)))))</f>
        <v>0</v>
      </c>
      <c r="M482" s="33">
        <f>IF(O482=0,0,IF(O482&lt;=6,1,IF(O482&lt;=9,2,IF(O482&lt;=19,3,4))))</f>
        <v>0</v>
      </c>
      <c r="N482" s="8">
        <f>MAX(0,L482+M482-1)</f>
        <v>0</v>
      </c>
      <c r="O482" s="36">
        <f>'CR, ATS Contribution'!F49</f>
        <v>0</v>
      </c>
      <c r="R482" s="138" t="s">
        <v>22</v>
      </c>
      <c r="S482" s="139"/>
      <c r="T482" s="33">
        <f>IF(W482=0,0,
 IF(W482&lt;=2,1,
 IF(W482&lt;=9,2,
 IF(W482&lt;=19,3,
 IF(W482&gt;=20,4)))))</f>
        <v>0</v>
      </c>
      <c r="U482" s="33">
        <f>IF(W482=0,0,IF(W482&lt;=6,1,IF(W482&lt;=9,2,IF(W482&lt;=19,3,4))))</f>
        <v>0</v>
      </c>
      <c r="V482" s="8">
        <f>MAX(0,T482+U482-1)</f>
        <v>0</v>
      </c>
      <c r="W482" s="36">
        <f>'CR, ATS Contribution'!F50</f>
        <v>0</v>
      </c>
    </row>
    <row r="483" spans="2:23" ht="15.5" thickBot="1" x14ac:dyDescent="0.4">
      <c r="B483" s="140" t="s">
        <v>23</v>
      </c>
      <c r="C483" s="141"/>
      <c r="D483" s="37">
        <f>IF(G483=0,0,
 IF(G483&lt;=2,1,
 IF(G483&lt;=9,2,
 IF(G483&lt;=19,3,
 IF(G483&gt;=20,4)))))</f>
        <v>0</v>
      </c>
      <c r="E483" s="37">
        <f>IF(G483=0,0,IF(G483&lt;=6,1,IF(G483&lt;=9,2,IF(G483&lt;=19,3,4))))</f>
        <v>0</v>
      </c>
      <c r="F483" s="38">
        <f t="shared" ref="F483" si="93">MAX(0,D483+E483-1)</f>
        <v>0</v>
      </c>
      <c r="G483" s="39">
        <f>'CR, ATS Contribution'!E48</f>
        <v>0</v>
      </c>
      <c r="J483" s="140" t="s">
        <v>23</v>
      </c>
      <c r="K483" s="141"/>
      <c r="L483" s="37">
        <f>IF(O483=0,0,
 IF(O483&lt;=2,1,
 IF(O483&lt;=9,2,
 IF(O483&lt;=19,3,
 IF(O483&gt;=20,4)))))</f>
        <v>0</v>
      </c>
      <c r="M483" s="37">
        <f>IF(O483=0,0,IF(O483&lt;=6,1,IF(O483&lt;=9,2,IF(O483&lt;=19,3,4))))</f>
        <v>0</v>
      </c>
      <c r="N483" s="38">
        <f t="shared" ref="N483" si="94">MAX(0,L483+M483-1)</f>
        <v>0</v>
      </c>
      <c r="O483" s="39">
        <f>'CR, ATS Contribution'!E49</f>
        <v>0</v>
      </c>
      <c r="R483" s="140" t="s">
        <v>23</v>
      </c>
      <c r="S483" s="141"/>
      <c r="T483" s="37">
        <f>IF(W483=0,0,
 IF(W483&lt;=2,1,
 IF(W483&lt;=9,2,
 IF(W483&lt;=19,3,
 IF(W483&gt;=20,4)))))</f>
        <v>0</v>
      </c>
      <c r="U483" s="37">
        <f>IF(W483=0,0,IF(W483&lt;=6,1,IF(W483&lt;=9,2,IF(W483&lt;=19,3,4))))</f>
        <v>0</v>
      </c>
      <c r="V483" s="38">
        <f t="shared" ref="V483" si="95">MAX(0,T483+U483-1)</f>
        <v>0</v>
      </c>
      <c r="W483" s="39">
        <f>'CR, ATS Contribution'!E50</f>
        <v>0</v>
      </c>
    </row>
    <row r="484" spans="2:23" ht="15.5" thickBot="1" x14ac:dyDescent="0.4">
      <c r="B484" s="134"/>
      <c r="C484" s="134"/>
      <c r="D484" s="40" t="s">
        <v>12</v>
      </c>
      <c r="E484" s="40" t="s">
        <v>13</v>
      </c>
      <c r="F484" s="40" t="s">
        <v>14</v>
      </c>
      <c r="G484" s="41"/>
      <c r="J484" s="134"/>
      <c r="K484" s="134"/>
      <c r="L484" s="40" t="s">
        <v>12</v>
      </c>
      <c r="M484" s="40" t="s">
        <v>13</v>
      </c>
      <c r="N484" s="40" t="s">
        <v>14</v>
      </c>
      <c r="O484" s="41"/>
      <c r="R484" s="134"/>
      <c r="S484" s="134"/>
      <c r="T484" s="40" t="s">
        <v>12</v>
      </c>
      <c r="U484" s="40" t="s">
        <v>13</v>
      </c>
      <c r="V484" s="40" t="s">
        <v>14</v>
      </c>
      <c r="W484" s="41"/>
    </row>
    <row r="485" spans="2:23" ht="15" x14ac:dyDescent="0.35">
      <c r="B485" s="134"/>
      <c r="C485" s="134"/>
      <c r="D485" s="42" cm="1">
        <f t="array" ref="D485">AVERAGE(LARGE(D476:D483,{1,2,3}))</f>
        <v>0</v>
      </c>
      <c r="E485" s="23" cm="1">
        <f t="array" ref="E485">AVERAGE(LARGE(E476:E483,{1,2,3}))</f>
        <v>0</v>
      </c>
      <c r="F485" s="43">
        <f>MAX(0, D485+E485-1)</f>
        <v>0</v>
      </c>
      <c r="G485" s="41"/>
      <c r="J485" s="134"/>
      <c r="K485" s="134"/>
      <c r="L485" s="42" cm="1">
        <f t="array" ref="L485">AVERAGE(LARGE(L476:L483,{1,2,3}))</f>
        <v>0</v>
      </c>
      <c r="M485" s="23" cm="1">
        <f t="array" ref="M485">AVERAGE(LARGE(M476:M483,{1,2,3}))</f>
        <v>0</v>
      </c>
      <c r="N485" s="43">
        <f>MAX(0, L485+M485-1)</f>
        <v>0</v>
      </c>
      <c r="O485" s="41"/>
      <c r="R485" s="134"/>
      <c r="S485" s="134"/>
      <c r="T485" s="42" cm="1">
        <f t="array" ref="T485">AVERAGE(LARGE(T476:T483,{1,2,3}))</f>
        <v>0</v>
      </c>
      <c r="U485" s="23" cm="1">
        <f t="array" ref="U485">AVERAGE(LARGE(U476:U483,{1,2,3}))</f>
        <v>0</v>
      </c>
      <c r="V485" s="43">
        <f>MAX(0, T485+U485-1)</f>
        <v>0</v>
      </c>
      <c r="W485" s="41"/>
    </row>
    <row r="486" spans="2:23" ht="15.5" thickBot="1" x14ac:dyDescent="0.4">
      <c r="B486" s="85"/>
      <c r="C486" s="85"/>
      <c r="D486" s="44">
        <f>IF($F$485&lt;3.5, MAX($D$476:$D$478), "")</f>
        <v>0</v>
      </c>
      <c r="E486" s="45">
        <f>IF($F$485&lt;3.5, MAX($E$476:$E$478), "")</f>
        <v>0</v>
      </c>
      <c r="F486" s="46">
        <f>MAX(0, D486+E486-1)</f>
        <v>0</v>
      </c>
      <c r="G486" s="41"/>
      <c r="J486" s="85"/>
      <c r="K486" s="85"/>
      <c r="L486" s="44">
        <f>IF($N$485&lt;3.5, MAX($L$476:$L$478), "")</f>
        <v>0</v>
      </c>
      <c r="M486" s="45">
        <f>IF($N$485&lt;3.5, MAX($M$476:$M$478), "")</f>
        <v>0</v>
      </c>
      <c r="N486" s="46">
        <f>MAX(0, L486+M486-1)</f>
        <v>0</v>
      </c>
      <c r="O486" s="41"/>
      <c r="R486" s="85"/>
      <c r="S486" s="85"/>
      <c r="T486" s="44">
        <f>IF($V$485&lt;3.5, MAX($T$476:$T$478), "")</f>
        <v>0</v>
      </c>
      <c r="U486" s="45">
        <f>IF($V$485&lt;3.5, MAX($U$476:$U$478), "")</f>
        <v>0</v>
      </c>
      <c r="V486" s="46">
        <f>MAX(0, T486+U486-1)</f>
        <v>0</v>
      </c>
      <c r="W486" s="41"/>
    </row>
    <row r="487" spans="2:23" ht="15.5" thickBot="1" x14ac:dyDescent="0.4">
      <c r="B487" s="134"/>
      <c r="C487" s="134"/>
      <c r="D487" s="47"/>
      <c r="E487" s="41"/>
      <c r="F487" s="48"/>
      <c r="G487" s="41"/>
      <c r="J487" s="134"/>
      <c r="K487" s="134"/>
      <c r="L487" s="47"/>
      <c r="M487" s="41"/>
      <c r="N487" s="48"/>
      <c r="O487" s="41"/>
      <c r="R487" s="134"/>
      <c r="S487" s="134"/>
      <c r="T487" s="47"/>
      <c r="U487" s="41"/>
      <c r="V487" s="48"/>
      <c r="W487" s="41"/>
    </row>
    <row r="488" spans="2:23" ht="16.5" thickBot="1" x14ac:dyDescent="0.45">
      <c r="B488" s="135" t="s">
        <v>24</v>
      </c>
      <c r="C488" s="136"/>
      <c r="D488" s="136"/>
      <c r="E488" s="136"/>
      <c r="F488" s="136"/>
      <c r="G488" s="137"/>
      <c r="J488" s="135" t="s">
        <v>24</v>
      </c>
      <c r="K488" s="136"/>
      <c r="L488" s="136"/>
      <c r="M488" s="136"/>
      <c r="N488" s="136"/>
      <c r="O488" s="137"/>
      <c r="R488" s="135" t="s">
        <v>24</v>
      </c>
      <c r="S488" s="136"/>
      <c r="T488" s="136"/>
      <c r="U488" s="136"/>
      <c r="V488" s="136"/>
      <c r="W488" s="137"/>
    </row>
    <row r="489" spans="2:23" ht="16" x14ac:dyDescent="0.4">
      <c r="B489" s="130" t="s">
        <v>25</v>
      </c>
      <c r="C489" s="131"/>
      <c r="D489" s="131"/>
      <c r="E489" s="131"/>
      <c r="F489" s="131"/>
      <c r="G489" s="49">
        <f>ATS!C48</f>
        <v>0</v>
      </c>
      <c r="J489" s="130" t="s">
        <v>25</v>
      </c>
      <c r="K489" s="131"/>
      <c r="L489" s="131"/>
      <c r="M489" s="131"/>
      <c r="N489" s="131"/>
      <c r="O489" s="49">
        <f>ATS!C49</f>
        <v>0</v>
      </c>
      <c r="R489" s="130" t="s">
        <v>25</v>
      </c>
      <c r="S489" s="131"/>
      <c r="T489" s="131"/>
      <c r="U489" s="131"/>
      <c r="V489" s="131"/>
      <c r="W489" s="49">
        <f>ATS!C50</f>
        <v>0</v>
      </c>
    </row>
    <row r="490" spans="2:23" ht="16" x14ac:dyDescent="0.4">
      <c r="B490" s="132" t="s">
        <v>26</v>
      </c>
      <c r="C490" s="133"/>
      <c r="D490" s="133"/>
      <c r="E490" s="133"/>
      <c r="F490" s="133"/>
      <c r="G490" s="50">
        <f>ATS!D48</f>
        <v>95</v>
      </c>
      <c r="J490" s="132" t="s">
        <v>26</v>
      </c>
      <c r="K490" s="133"/>
      <c r="L490" s="133"/>
      <c r="M490" s="133"/>
      <c r="N490" s="133"/>
      <c r="O490" s="50">
        <f>ATS!D49</f>
        <v>95</v>
      </c>
      <c r="R490" s="132" t="s">
        <v>26</v>
      </c>
      <c r="S490" s="133"/>
      <c r="T490" s="133"/>
      <c r="U490" s="133"/>
      <c r="V490" s="133"/>
      <c r="W490" s="50">
        <f>ATS!D50</f>
        <v>95</v>
      </c>
    </row>
    <row r="491" spans="2:23" ht="16" x14ac:dyDescent="0.35">
      <c r="B491" s="121" t="s">
        <v>23</v>
      </c>
      <c r="C491" s="122"/>
      <c r="D491" s="122"/>
      <c r="E491" s="122"/>
      <c r="F491" s="122"/>
      <c r="G491" s="51">
        <f>IFERROR(IF(AND(F485&gt;4, G489/G490&lt;0.021),(G489/G490)*600,(G489/G490)*50),0)</f>
        <v>0</v>
      </c>
      <c r="J491" s="121" t="s">
        <v>23</v>
      </c>
      <c r="K491" s="122"/>
      <c r="L491" s="122"/>
      <c r="M491" s="122"/>
      <c r="N491" s="122"/>
      <c r="O491" s="51">
        <f>IFERROR(IF(AND(N485&gt;4, O489/O490&lt;0.021),(O489/O490)*600,(O489/O490)*50),0)</f>
        <v>0</v>
      </c>
      <c r="R491" s="121" t="s">
        <v>23</v>
      </c>
      <c r="S491" s="122"/>
      <c r="T491" s="122"/>
      <c r="U491" s="122"/>
      <c r="V491" s="122"/>
      <c r="W491" s="51">
        <f>IFERROR(IF(AND(V485&gt;4, W489/W490&lt;0.021),(W489/W490)*600,(W489/W490)*50),0)</f>
        <v>0</v>
      </c>
    </row>
    <row r="492" spans="2:23" ht="16.5" thickBot="1" x14ac:dyDescent="0.45">
      <c r="B492" s="115" t="s">
        <v>27</v>
      </c>
      <c r="C492" s="116"/>
      <c r="D492" s="116"/>
      <c r="E492" s="116"/>
      <c r="F492" s="116"/>
      <c r="G492" s="52">
        <f>IFERROR(G489/G490,0)</f>
        <v>0</v>
      </c>
      <c r="J492" s="115" t="s">
        <v>27</v>
      </c>
      <c r="K492" s="116"/>
      <c r="L492" s="116"/>
      <c r="M492" s="116"/>
      <c r="N492" s="116"/>
      <c r="O492" s="52">
        <f>IFERROR(O489/O490,0)</f>
        <v>0</v>
      </c>
      <c r="R492" s="115" t="s">
        <v>27</v>
      </c>
      <c r="S492" s="116"/>
      <c r="T492" s="116"/>
      <c r="U492" s="116"/>
      <c r="V492" s="116"/>
      <c r="W492" s="52">
        <f>IFERROR(W489/W490,0)</f>
        <v>0</v>
      </c>
    </row>
    <row r="493" spans="2:23" ht="15.5" thickBot="1" x14ac:dyDescent="0.45">
      <c r="B493" s="53"/>
      <c r="C493" s="53"/>
      <c r="D493" s="53"/>
      <c r="E493" s="53"/>
      <c r="F493" s="53"/>
      <c r="G493" s="41"/>
      <c r="J493" s="53"/>
      <c r="K493" s="53"/>
      <c r="L493" s="53"/>
      <c r="M493" s="53"/>
      <c r="N493" s="53"/>
      <c r="O493" s="41"/>
      <c r="R493" s="53"/>
      <c r="S493" s="53"/>
      <c r="T493" s="53"/>
      <c r="U493" s="53"/>
      <c r="V493" s="53"/>
      <c r="W493" s="41"/>
    </row>
    <row r="494" spans="2:23" ht="16.5" thickBot="1" x14ac:dyDescent="0.45">
      <c r="B494" s="125" t="s">
        <v>28</v>
      </c>
      <c r="C494" s="126"/>
      <c r="D494" s="126"/>
      <c r="E494" s="126"/>
      <c r="F494" s="126"/>
      <c r="G494" s="127"/>
      <c r="J494" s="125" t="s">
        <v>28</v>
      </c>
      <c r="K494" s="126"/>
      <c r="L494" s="126"/>
      <c r="M494" s="126"/>
      <c r="N494" s="126"/>
      <c r="O494" s="127"/>
      <c r="R494" s="125" t="s">
        <v>28</v>
      </c>
      <c r="S494" s="126"/>
      <c r="T494" s="126"/>
      <c r="U494" s="126"/>
      <c r="V494" s="126"/>
      <c r="W494" s="127"/>
    </row>
    <row r="495" spans="2:23" ht="16" x14ac:dyDescent="0.4">
      <c r="B495" s="128" t="s">
        <v>29</v>
      </c>
      <c r="C495" s="129"/>
      <c r="D495" s="129"/>
      <c r="E495" s="129"/>
      <c r="F495" s="129"/>
      <c r="G495" s="54">
        <f>'Concern Reports'!D48</f>
        <v>0</v>
      </c>
      <c r="J495" s="128" t="s">
        <v>29</v>
      </c>
      <c r="K495" s="129"/>
      <c r="L495" s="129"/>
      <c r="M495" s="129"/>
      <c r="N495" s="129"/>
      <c r="O495" s="54">
        <f>'Concern Reports'!D49</f>
        <v>0</v>
      </c>
      <c r="R495" s="128" t="s">
        <v>29</v>
      </c>
      <c r="S495" s="129"/>
      <c r="T495" s="129"/>
      <c r="U495" s="129"/>
      <c r="V495" s="129"/>
      <c r="W495" s="54">
        <f>'Concern Reports'!D50</f>
        <v>0</v>
      </c>
    </row>
    <row r="496" spans="2:23" ht="16" x14ac:dyDescent="0.4">
      <c r="B496" s="123" t="s">
        <v>30</v>
      </c>
      <c r="C496" s="124"/>
      <c r="D496" s="124"/>
      <c r="E496" s="124"/>
      <c r="F496" s="124"/>
      <c r="G496" s="50">
        <f>'Concern Reports'!E48</f>
        <v>0</v>
      </c>
      <c r="J496" s="123" t="s">
        <v>30</v>
      </c>
      <c r="K496" s="124"/>
      <c r="L496" s="124"/>
      <c r="M496" s="124"/>
      <c r="N496" s="124"/>
      <c r="O496" s="50">
        <f>'Concern Reports'!E49</f>
        <v>0</v>
      </c>
      <c r="R496" s="123" t="s">
        <v>30</v>
      </c>
      <c r="S496" s="124"/>
      <c r="T496" s="124"/>
      <c r="U496" s="124"/>
      <c r="V496" s="124"/>
      <c r="W496" s="50">
        <f>'Concern Reports'!E50</f>
        <v>0</v>
      </c>
    </row>
    <row r="497" spans="1:23" ht="16" x14ac:dyDescent="0.4">
      <c r="B497" s="123" t="s">
        <v>31</v>
      </c>
      <c r="C497" s="124"/>
      <c r="D497" s="124"/>
      <c r="E497" s="124"/>
      <c r="F497" s="124"/>
      <c r="G497" s="55">
        <f>'Concern Reports'!F48</f>
        <v>0</v>
      </c>
      <c r="J497" s="123" t="s">
        <v>31</v>
      </c>
      <c r="K497" s="124"/>
      <c r="L497" s="124"/>
      <c r="M497" s="124"/>
      <c r="N497" s="124"/>
      <c r="O497" s="55">
        <f>'Concern Reports'!F49</f>
        <v>0</v>
      </c>
      <c r="R497" s="123" t="s">
        <v>31</v>
      </c>
      <c r="S497" s="124"/>
      <c r="T497" s="124"/>
      <c r="U497" s="124"/>
      <c r="V497" s="124"/>
      <c r="W497" s="55">
        <f>'Concern Reports'!F50</f>
        <v>0</v>
      </c>
    </row>
    <row r="498" spans="1:23" ht="16" x14ac:dyDescent="0.4">
      <c r="B498" s="123" t="s">
        <v>32</v>
      </c>
      <c r="C498" s="124"/>
      <c r="D498" s="124"/>
      <c r="E498" s="124"/>
      <c r="F498" s="124"/>
      <c r="G498" s="55">
        <f>'Concern Reports'!G48</f>
        <v>0</v>
      </c>
      <c r="J498" s="123" t="s">
        <v>32</v>
      </c>
      <c r="K498" s="124"/>
      <c r="L498" s="124"/>
      <c r="M498" s="124"/>
      <c r="N498" s="124"/>
      <c r="O498" s="55">
        <f>'Concern Reports'!G49</f>
        <v>0</v>
      </c>
      <c r="R498" s="123" t="s">
        <v>32</v>
      </c>
      <c r="S498" s="124"/>
      <c r="T498" s="124"/>
      <c r="U498" s="124"/>
      <c r="V498" s="124"/>
      <c r="W498" s="55">
        <f>'Concern Reports'!G50</f>
        <v>0</v>
      </c>
    </row>
    <row r="499" spans="1:23" ht="16.5" thickBot="1" x14ac:dyDescent="0.45">
      <c r="B499" s="117" t="s">
        <v>33</v>
      </c>
      <c r="C499" s="118"/>
      <c r="D499" s="118"/>
      <c r="E499" s="118"/>
      <c r="F499" s="118"/>
      <c r="G499" s="50">
        <f>'Concern Reports'!C48</f>
        <v>0</v>
      </c>
      <c r="J499" s="117" t="s">
        <v>33</v>
      </c>
      <c r="K499" s="118"/>
      <c r="L499" s="118"/>
      <c r="M499" s="118"/>
      <c r="N499" s="118"/>
      <c r="O499" s="50">
        <f>'Concern Reports'!C49</f>
        <v>0</v>
      </c>
      <c r="R499" s="117" t="s">
        <v>33</v>
      </c>
      <c r="S499" s="118"/>
      <c r="T499" s="118"/>
      <c r="U499" s="118"/>
      <c r="V499" s="118"/>
      <c r="W499" s="50">
        <f>'Concern Reports'!C50</f>
        <v>0</v>
      </c>
    </row>
    <row r="500" spans="1:23" ht="16" x14ac:dyDescent="0.4">
      <c r="B500" s="119" t="s">
        <v>22</v>
      </c>
      <c r="C500" s="120"/>
      <c r="D500" s="120"/>
      <c r="E500" s="120"/>
      <c r="F500" s="120"/>
      <c r="G500" s="51">
        <f>IFERROR((((G502 - G495*0.5 - G496*0.1) + G497*3 + G498*15) / G499) * 130,0)</f>
        <v>0</v>
      </c>
      <c r="J500" s="119" t="s">
        <v>22</v>
      </c>
      <c r="K500" s="120"/>
      <c r="L500" s="120"/>
      <c r="M500" s="120"/>
      <c r="N500" s="120"/>
      <c r="O500" s="51">
        <f>IFERROR((((O502 - O495*0.5 - O496*0.1) + O497*3 + O498*15) / O499) * 130,0)</f>
        <v>0</v>
      </c>
      <c r="R500" s="119" t="s">
        <v>22</v>
      </c>
      <c r="S500" s="120"/>
      <c r="T500" s="120"/>
      <c r="U500" s="120"/>
      <c r="V500" s="120"/>
      <c r="W500" s="51">
        <f>IFERROR((((W502 - W495*0.5 - W496*0.1) + W497*3 + W498*15) / W499) * 130,0)</f>
        <v>0</v>
      </c>
    </row>
    <row r="501" spans="1:23" ht="16" x14ac:dyDescent="0.35">
      <c r="B501" s="121" t="s">
        <v>34</v>
      </c>
      <c r="C501" s="122"/>
      <c r="D501" s="122"/>
      <c r="E501" s="122"/>
      <c r="F501" s="122"/>
      <c r="G501" s="56">
        <f>IFERROR((G495+G496+G497)/G499,0)</f>
        <v>0</v>
      </c>
      <c r="J501" s="121" t="s">
        <v>34</v>
      </c>
      <c r="K501" s="122"/>
      <c r="L501" s="122"/>
      <c r="M501" s="122"/>
      <c r="N501" s="122"/>
      <c r="O501" s="56">
        <f>IFERROR((O495+O496+O497)/O499,0)</f>
        <v>0</v>
      </c>
      <c r="R501" s="121" t="s">
        <v>34</v>
      </c>
      <c r="S501" s="122"/>
      <c r="T501" s="122"/>
      <c r="U501" s="122"/>
      <c r="V501" s="122"/>
      <c r="W501" s="56">
        <f>IFERROR((W495+W496+W497)/W499,0)</f>
        <v>0</v>
      </c>
    </row>
    <row r="502" spans="1:23" ht="16.5" thickBot="1" x14ac:dyDescent="0.45">
      <c r="B502" s="115" t="s">
        <v>35</v>
      </c>
      <c r="C502" s="116"/>
      <c r="D502" s="116"/>
      <c r="E502" s="116"/>
      <c r="F502" s="116"/>
      <c r="G502" s="57">
        <f>IFERROR(IF(AND(F485&gt;=3,G501&lt;0.031),G495*36,G495),0)</f>
        <v>0</v>
      </c>
      <c r="J502" s="115" t="s">
        <v>35</v>
      </c>
      <c r="K502" s="116"/>
      <c r="L502" s="116"/>
      <c r="M502" s="116"/>
      <c r="N502" s="116"/>
      <c r="O502" s="57">
        <f>IFERROR(IF(AND(N485&gt;=3,O501&lt;0.031),O495*36,O495),0)</f>
        <v>0</v>
      </c>
      <c r="R502" s="115" t="s">
        <v>35</v>
      </c>
      <c r="S502" s="116"/>
      <c r="T502" s="116"/>
      <c r="U502" s="116"/>
      <c r="V502" s="116"/>
      <c r="W502" s="57">
        <f>IFERROR(IF(AND(V485&gt;=3,W501&lt;0.031),W495*36,W495),0)</f>
        <v>0</v>
      </c>
    </row>
    <row r="504" spans="1:23" x14ac:dyDescent="0.35">
      <c r="A504" s="24" t="s">
        <v>79</v>
      </c>
      <c r="B504" s="24" t="s">
        <v>0</v>
      </c>
      <c r="I504" s="24" t="s">
        <v>79</v>
      </c>
      <c r="J504" s="24" t="s">
        <v>0</v>
      </c>
      <c r="O504" s="25"/>
      <c r="Q504" s="24" t="s">
        <v>79</v>
      </c>
      <c r="R504" s="24" t="s">
        <v>0</v>
      </c>
      <c r="W504" s="25"/>
    </row>
    <row r="505" spans="1:23" ht="15" thickBot="1" x14ac:dyDescent="0.4">
      <c r="B505" s="26">
        <f>Recordables!A51</f>
        <v>49</v>
      </c>
      <c r="J505" s="26">
        <f>Recordables!A52</f>
        <v>50</v>
      </c>
      <c r="O505" s="25"/>
      <c r="R505" s="26">
        <f>Recordables!A53</f>
        <v>51</v>
      </c>
      <c r="W505" s="25"/>
    </row>
    <row r="506" spans="1:23" ht="15.5" thickBot="1" x14ac:dyDescent="0.4">
      <c r="B506" s="144">
        <f>Recordables!B51</f>
        <v>0</v>
      </c>
      <c r="C506" s="145"/>
      <c r="D506" s="27" t="s">
        <v>12</v>
      </c>
      <c r="E506" s="27" t="s">
        <v>13</v>
      </c>
      <c r="F506" s="28" t="s">
        <v>14</v>
      </c>
      <c r="G506" s="27" t="s">
        <v>15</v>
      </c>
      <c r="J506" s="144">
        <f>Recordables!B52</f>
        <v>0</v>
      </c>
      <c r="K506" s="145"/>
      <c r="L506" s="27" t="s">
        <v>12</v>
      </c>
      <c r="M506" s="27" t="s">
        <v>13</v>
      </c>
      <c r="N506" s="29" t="s">
        <v>14</v>
      </c>
      <c r="O506" s="27" t="s">
        <v>15</v>
      </c>
      <c r="R506" s="144">
        <f>Recordables!B53</f>
        <v>0</v>
      </c>
      <c r="S506" s="145"/>
      <c r="T506" s="27" t="s">
        <v>12</v>
      </c>
      <c r="U506" s="27" t="s">
        <v>13</v>
      </c>
      <c r="V506" s="29" t="s">
        <v>14</v>
      </c>
      <c r="W506" s="27" t="s">
        <v>15</v>
      </c>
    </row>
    <row r="507" spans="1:23" ht="15" x14ac:dyDescent="0.35">
      <c r="B507" s="142" t="s">
        <v>16</v>
      </c>
      <c r="C507" s="143"/>
      <c r="D507" s="30">
        <f>IF(G507=0,0,5)</f>
        <v>0</v>
      </c>
      <c r="E507" s="30">
        <f>IF(G507=0,0,IF(G507&lt;=3,3,IF(G507&lt;=11,4,5)))</f>
        <v>0</v>
      </c>
      <c r="F507" s="31">
        <f t="shared" ref="F507:F512" si="96">MAX(0,D507+E507-1)</f>
        <v>0</v>
      </c>
      <c r="G507" s="32">
        <f>Recordables!D51</f>
        <v>0</v>
      </c>
      <c r="J507" s="142" t="s">
        <v>16</v>
      </c>
      <c r="K507" s="143"/>
      <c r="L507" s="30">
        <f>IF(O507=0,0,5)</f>
        <v>0</v>
      </c>
      <c r="M507" s="30">
        <f>IF(O507=0,0,IF(O507&lt;=3,3,IF(O507&lt;=11,4,5)))</f>
        <v>0</v>
      </c>
      <c r="N507" s="31">
        <f t="shared" ref="N507:N512" si="97">MAX(0,L507+M507-1)</f>
        <v>0</v>
      </c>
      <c r="O507" s="32">
        <f>Recordables!D52</f>
        <v>0</v>
      </c>
      <c r="R507" s="142" t="s">
        <v>16</v>
      </c>
      <c r="S507" s="143"/>
      <c r="T507" s="30">
        <f>IF(W507=0,0,5)</f>
        <v>0</v>
      </c>
      <c r="U507" s="30">
        <f>IF(W507=0,0,IF(W507&lt;=3,3,IF(W507&lt;=11,4,5)))</f>
        <v>0</v>
      </c>
      <c r="V507" s="31">
        <f t="shared" ref="V507:V512" si="98">MAX(0,T507+U507-1)</f>
        <v>0</v>
      </c>
      <c r="W507" s="32">
        <f>Recordables!D53</f>
        <v>0</v>
      </c>
    </row>
    <row r="508" spans="1:23" ht="15" x14ac:dyDescent="0.35">
      <c r="B508" s="138" t="s">
        <v>17</v>
      </c>
      <c r="C508" s="139"/>
      <c r="D508" s="33">
        <f>IF(G508=0,0,4)</f>
        <v>0</v>
      </c>
      <c r="E508" s="33">
        <f>IF(G508=0,0,IF(G508&lt;=3,3,IF(G508&lt;=11,4,5)))</f>
        <v>0</v>
      </c>
      <c r="F508" s="8">
        <f t="shared" si="96"/>
        <v>0</v>
      </c>
      <c r="G508" s="34">
        <f>Recordables!E51</f>
        <v>0</v>
      </c>
      <c r="J508" s="138" t="s">
        <v>17</v>
      </c>
      <c r="K508" s="139"/>
      <c r="L508" s="33">
        <f>IF(O508=0,0,4)</f>
        <v>0</v>
      </c>
      <c r="M508" s="33">
        <f>IF(O508=0,0,IF(O508&lt;=3,3,IF(O508&lt;=11,4,5)))</f>
        <v>0</v>
      </c>
      <c r="N508" s="8">
        <f t="shared" si="97"/>
        <v>0</v>
      </c>
      <c r="O508" s="35">
        <f>Recordables!E52</f>
        <v>0</v>
      </c>
      <c r="R508" s="138" t="s">
        <v>17</v>
      </c>
      <c r="S508" s="139"/>
      <c r="T508" s="33">
        <f>IF(W508=0,0,4)</f>
        <v>0</v>
      </c>
      <c r="U508" s="33">
        <f>IF(W508=0,0,IF(W508&lt;=3,3,IF(W508&lt;=11,4,5)))</f>
        <v>0</v>
      </c>
      <c r="V508" s="8">
        <f t="shared" si="98"/>
        <v>0</v>
      </c>
      <c r="W508" s="35">
        <f>Recordables!E53</f>
        <v>0</v>
      </c>
    </row>
    <row r="509" spans="1:23" ht="15" x14ac:dyDescent="0.35">
      <c r="B509" s="138" t="s">
        <v>18</v>
      </c>
      <c r="C509" s="139"/>
      <c r="D509" s="33">
        <f>IF(G509=0,0,IF(G509&lt;=2,2,3))</f>
        <v>0</v>
      </c>
      <c r="E509" s="33">
        <f>IF(G509=0,0,IF(G509&lt;=3,3,IF(G509&lt;=11,4,5)))</f>
        <v>0</v>
      </c>
      <c r="F509" s="8">
        <f t="shared" si="96"/>
        <v>0</v>
      </c>
      <c r="G509" s="34">
        <f>Recordables!F51</f>
        <v>0</v>
      </c>
      <c r="J509" s="138" t="s">
        <v>18</v>
      </c>
      <c r="K509" s="139"/>
      <c r="L509" s="33">
        <f>IF(O509=0,0,IF(O509&lt;=2,2,3))</f>
        <v>0</v>
      </c>
      <c r="M509" s="33">
        <f>IF(O509=0,0,IF(O509&lt;=3,3,IF(O509&lt;=11,4,5)))</f>
        <v>0</v>
      </c>
      <c r="N509" s="8">
        <f t="shared" si="97"/>
        <v>0</v>
      </c>
      <c r="O509" s="34">
        <f>Recordables!F52</f>
        <v>0</v>
      </c>
      <c r="R509" s="138" t="s">
        <v>18</v>
      </c>
      <c r="S509" s="139"/>
      <c r="T509" s="33">
        <f>IF(W509=0,0,IF(W509&lt;=2,2,3))</f>
        <v>0</v>
      </c>
      <c r="U509" s="33">
        <f>IF(W509=0,0,IF(W509&lt;=3,3,IF(W509&lt;=11,4,5)))</f>
        <v>0</v>
      </c>
      <c r="V509" s="8">
        <f t="shared" si="98"/>
        <v>0</v>
      </c>
      <c r="W509" s="34">
        <f>Recordables!F53</f>
        <v>0</v>
      </c>
    </row>
    <row r="510" spans="1:23" ht="15" x14ac:dyDescent="0.35">
      <c r="B510" s="138" t="s">
        <v>19</v>
      </c>
      <c r="C510" s="139"/>
      <c r="D510" s="33">
        <f>IF(G510=0,0,IF(G510&lt;=3,1,2))</f>
        <v>0</v>
      </c>
      <c r="E510" s="33">
        <f>IF(G510=0,0,IF(G510&lt;=3,3,IF(G510&lt;=11,4,5)))</f>
        <v>0</v>
      </c>
      <c r="F510" s="8">
        <f t="shared" si="96"/>
        <v>0</v>
      </c>
      <c r="G510" s="34">
        <f>'FA, NMs, PSEs'!C51</f>
        <v>0</v>
      </c>
      <c r="J510" s="138" t="s">
        <v>19</v>
      </c>
      <c r="K510" s="139"/>
      <c r="L510" s="33">
        <f>IF(O510=0,0,IF(O510&lt;=3,1,2))</f>
        <v>0</v>
      </c>
      <c r="M510" s="33">
        <f>IF(O510=0,0,IF(O510&lt;=3,3,IF(O510&lt;=11,4,5)))</f>
        <v>0</v>
      </c>
      <c r="N510" s="8">
        <f t="shared" si="97"/>
        <v>0</v>
      </c>
      <c r="O510" s="34">
        <f>'FA, NMs, PSEs'!C52</f>
        <v>0</v>
      </c>
      <c r="R510" s="138" t="s">
        <v>19</v>
      </c>
      <c r="S510" s="139"/>
      <c r="T510" s="33">
        <f>IF(W510=0,0,IF(W510&lt;=3,1,2))</f>
        <v>0</v>
      </c>
      <c r="U510" s="33">
        <f>IF(W510=0,0,IF(W510&lt;=3,3,IF(W510&lt;=11,4,5)))</f>
        <v>0</v>
      </c>
      <c r="V510" s="8">
        <f t="shared" si="98"/>
        <v>0</v>
      </c>
      <c r="W510" s="34">
        <f>'FA, NMs, PSEs'!C53</f>
        <v>0</v>
      </c>
    </row>
    <row r="511" spans="1:23" ht="15" x14ac:dyDescent="0.35">
      <c r="B511" s="138" t="s">
        <v>20</v>
      </c>
      <c r="C511" s="139"/>
      <c r="D511" s="33">
        <f>IF(G511=0,0,4)</f>
        <v>0</v>
      </c>
      <c r="E511" s="33">
        <f>IF(G511=0,0,IF(G511&lt;=3,3,IF(G511&lt;=11,4,5)))</f>
        <v>0</v>
      </c>
      <c r="F511" s="8">
        <f t="shared" si="96"/>
        <v>0</v>
      </c>
      <c r="G511" s="34">
        <f>'FA, NMs, PSEs'!D51</f>
        <v>0</v>
      </c>
      <c r="J511" s="138" t="s">
        <v>20</v>
      </c>
      <c r="K511" s="139"/>
      <c r="L511" s="33">
        <f>IF(O511=0,0,4)</f>
        <v>0</v>
      </c>
      <c r="M511" s="33">
        <f>IF(O511=0,0,IF(O511&lt;=3,3,IF(O511&lt;=11,4,5)))</f>
        <v>0</v>
      </c>
      <c r="N511" s="8">
        <f t="shared" si="97"/>
        <v>0</v>
      </c>
      <c r="O511" s="34">
        <f>'FA, NMs, PSEs'!D52</f>
        <v>0</v>
      </c>
      <c r="R511" s="138" t="s">
        <v>20</v>
      </c>
      <c r="S511" s="139"/>
      <c r="T511" s="33">
        <f>IF(W511=0,0,4)</f>
        <v>0</v>
      </c>
      <c r="U511" s="33">
        <f>IF(W511=0,0,IF(W511&lt;=3,3,IF(W511&lt;=11,4,5)))</f>
        <v>0</v>
      </c>
      <c r="V511" s="8">
        <f t="shared" si="98"/>
        <v>0</v>
      </c>
      <c r="W511" s="34">
        <f>'FA, NMs, PSEs'!D53</f>
        <v>0</v>
      </c>
    </row>
    <row r="512" spans="1:23" ht="15" x14ac:dyDescent="0.35">
      <c r="B512" s="138" t="s">
        <v>21</v>
      </c>
      <c r="C512" s="139"/>
      <c r="D512" s="33">
        <f>IF(G512=0,0,IF(G512&lt;=3,1,2))</f>
        <v>0</v>
      </c>
      <c r="E512" s="33">
        <f>IF(G512=0,0,IF(G512&lt;=3,2,IF(G512&lt;=8,3,IF(G512&lt;=11,4,5))))</f>
        <v>0</v>
      </c>
      <c r="F512" s="8">
        <f t="shared" si="96"/>
        <v>0</v>
      </c>
      <c r="G512" s="34">
        <f>'FA, NMs, PSEs'!E51</f>
        <v>0</v>
      </c>
      <c r="J512" s="138" t="s">
        <v>21</v>
      </c>
      <c r="K512" s="139"/>
      <c r="L512" s="33">
        <f>IF(O512=0,0,IF(O512&lt;=3,1,2))</f>
        <v>0</v>
      </c>
      <c r="M512" s="33">
        <f>IF(O512=0,0,IF(O512&lt;=3,2,IF(O512&lt;=8,3,IF(O512&lt;=11,4,5))))</f>
        <v>0</v>
      </c>
      <c r="N512" s="8">
        <f t="shared" si="97"/>
        <v>0</v>
      </c>
      <c r="O512" s="34">
        <f>'FA, NMs, PSEs'!E52</f>
        <v>0</v>
      </c>
      <c r="R512" s="138" t="s">
        <v>21</v>
      </c>
      <c r="S512" s="139"/>
      <c r="T512" s="33">
        <f>IF(W512=0,0,IF(W512&lt;=3,1,2))</f>
        <v>0</v>
      </c>
      <c r="U512" s="33">
        <f>IF(W512=0,0,IF(W512&lt;=3,2,IF(W512&lt;=8,3,IF(W512&lt;=11,4,5))))</f>
        <v>0</v>
      </c>
      <c r="V512" s="8">
        <f t="shared" si="98"/>
        <v>0</v>
      </c>
      <c r="W512" s="34">
        <f>'FA, NMs, PSEs'!E53</f>
        <v>0</v>
      </c>
    </row>
    <row r="513" spans="2:23" ht="15" x14ac:dyDescent="0.35">
      <c r="B513" s="138" t="s">
        <v>22</v>
      </c>
      <c r="C513" s="139"/>
      <c r="D513" s="33">
        <f>IF(G513=0,0,
 IF(G513&lt;=2,1,
 IF(G513&lt;=9,2,
 IF(G513&lt;=19,3,
 IF(G513&gt;=20,4)))))</f>
        <v>0</v>
      </c>
      <c r="E513" s="33">
        <f>IF(G513=0,0,IF(G513&lt;=6,1,IF(G513&lt;=9,2,IF(G513&lt;=19,3,4))))</f>
        <v>0</v>
      </c>
      <c r="F513" s="8">
        <f>MAX(0,D513+E513-1)</f>
        <v>0</v>
      </c>
      <c r="G513" s="36">
        <f>'CR, ATS Contribution'!F51</f>
        <v>0</v>
      </c>
      <c r="J513" s="138" t="s">
        <v>22</v>
      </c>
      <c r="K513" s="139"/>
      <c r="L513" s="33">
        <f>IF(O513=0,0,
 IF(O513&lt;=2,1,
 IF(O513&lt;=9,2,
 IF(O513&lt;=19,3,
 IF(O513&gt;=20,4)))))</f>
        <v>0</v>
      </c>
      <c r="M513" s="33">
        <f>IF(O513=0,0,IF(O513&lt;=6,1,IF(O513&lt;=9,2,IF(O513&lt;=19,3,4))))</f>
        <v>0</v>
      </c>
      <c r="N513" s="8">
        <f>MAX(0,L513+M513-1)</f>
        <v>0</v>
      </c>
      <c r="O513" s="36">
        <f>'CR, ATS Contribution'!F52</f>
        <v>0</v>
      </c>
      <c r="R513" s="138" t="s">
        <v>22</v>
      </c>
      <c r="S513" s="139"/>
      <c r="T513" s="33">
        <f>IF(W513=0,0,
 IF(W513&lt;=2,1,
 IF(W513&lt;=9,2,
 IF(W513&lt;=19,3,
 IF(W513&gt;=20,4)))))</f>
        <v>0</v>
      </c>
      <c r="U513" s="33">
        <f>IF(W513=0,0,IF(W513&lt;=6,1,IF(W513&lt;=9,2,IF(W513&lt;=19,3,4))))</f>
        <v>0</v>
      </c>
      <c r="V513" s="8">
        <f>MAX(0,T513+U513-1)</f>
        <v>0</v>
      </c>
      <c r="W513" s="36">
        <f>'CR, ATS Contribution'!F53</f>
        <v>0</v>
      </c>
    </row>
    <row r="514" spans="2:23" ht="15.5" thickBot="1" x14ac:dyDescent="0.4">
      <c r="B514" s="140" t="s">
        <v>23</v>
      </c>
      <c r="C514" s="141"/>
      <c r="D514" s="37">
        <f>IF(G514=0,0,
 IF(G514&lt;=2,1,
 IF(G514&lt;=9,2,
 IF(G514&lt;=19,3,
 IF(G514&gt;=20,4)))))</f>
        <v>0</v>
      </c>
      <c r="E514" s="37">
        <f>IF(G514=0,0,IF(G514&lt;=6,1,IF(G514&lt;=9,2,IF(G514&lt;=19,3,4))))</f>
        <v>0</v>
      </c>
      <c r="F514" s="38">
        <f t="shared" ref="F514" si="99">MAX(0,D514+E514-1)</f>
        <v>0</v>
      </c>
      <c r="G514" s="39">
        <f>'CR, ATS Contribution'!E51</f>
        <v>0</v>
      </c>
      <c r="J514" s="140" t="s">
        <v>23</v>
      </c>
      <c r="K514" s="141"/>
      <c r="L514" s="37">
        <f>IF(O514=0,0,
 IF(O514&lt;=2,1,
 IF(O514&lt;=9,2,
 IF(O514&lt;=19,3,
 IF(O514&gt;=20,4)))))</f>
        <v>0</v>
      </c>
      <c r="M514" s="37">
        <f>IF(O514=0,0,IF(O514&lt;=6,1,IF(O514&lt;=9,2,IF(O514&lt;=19,3,4))))</f>
        <v>0</v>
      </c>
      <c r="N514" s="38">
        <f t="shared" ref="N514" si="100">MAX(0,L514+M514-1)</f>
        <v>0</v>
      </c>
      <c r="O514" s="39">
        <f>'CR, ATS Contribution'!E52</f>
        <v>0</v>
      </c>
      <c r="R514" s="140" t="s">
        <v>23</v>
      </c>
      <c r="S514" s="141"/>
      <c r="T514" s="37">
        <f>IF(W514=0,0,
 IF(W514&lt;=2,1,
 IF(W514&lt;=9,2,
 IF(W514&lt;=19,3,
 IF(W514&gt;=20,4)))))</f>
        <v>0</v>
      </c>
      <c r="U514" s="37">
        <f>IF(W514=0,0,IF(W514&lt;=6,1,IF(W514&lt;=9,2,IF(W514&lt;=19,3,4))))</f>
        <v>0</v>
      </c>
      <c r="V514" s="38">
        <f t="shared" ref="V514" si="101">MAX(0,T514+U514-1)</f>
        <v>0</v>
      </c>
      <c r="W514" s="39">
        <f>'CR, ATS Contribution'!E53</f>
        <v>0</v>
      </c>
    </row>
    <row r="515" spans="2:23" ht="15.5" thickBot="1" x14ac:dyDescent="0.4">
      <c r="B515" s="134"/>
      <c r="C515" s="134"/>
      <c r="D515" s="40" t="s">
        <v>12</v>
      </c>
      <c r="E515" s="40" t="s">
        <v>13</v>
      </c>
      <c r="F515" s="40" t="s">
        <v>14</v>
      </c>
      <c r="G515" s="41"/>
      <c r="J515" s="134"/>
      <c r="K515" s="134"/>
      <c r="L515" s="40" t="s">
        <v>12</v>
      </c>
      <c r="M515" s="40" t="s">
        <v>13</v>
      </c>
      <c r="N515" s="40" t="s">
        <v>14</v>
      </c>
      <c r="O515" s="41"/>
      <c r="R515" s="134"/>
      <c r="S515" s="134"/>
      <c r="T515" s="40" t="s">
        <v>12</v>
      </c>
      <c r="U515" s="40" t="s">
        <v>13</v>
      </c>
      <c r="V515" s="40" t="s">
        <v>14</v>
      </c>
      <c r="W515" s="41"/>
    </row>
    <row r="516" spans="2:23" ht="15" x14ac:dyDescent="0.35">
      <c r="B516" s="134"/>
      <c r="C516" s="134"/>
      <c r="D516" s="42" cm="1">
        <f t="array" ref="D516">AVERAGE(LARGE(D507:D514,{1,2,3}))</f>
        <v>0</v>
      </c>
      <c r="E516" s="23" cm="1">
        <f t="array" ref="E516">AVERAGE(LARGE(E507:E514,{1,2,3}))</f>
        <v>0</v>
      </c>
      <c r="F516" s="43">
        <f>MAX(0, D516+E516-1)</f>
        <v>0</v>
      </c>
      <c r="G516" s="41"/>
      <c r="J516" s="134"/>
      <c r="K516" s="134"/>
      <c r="L516" s="42" cm="1">
        <f t="array" ref="L516">AVERAGE(LARGE(L507:L514,{1,2,3}))</f>
        <v>0</v>
      </c>
      <c r="M516" s="23" cm="1">
        <f t="array" ref="M516">AVERAGE(LARGE(M507:M514,{1,2,3}))</f>
        <v>0</v>
      </c>
      <c r="N516" s="43">
        <f>MAX(0, L516+M516-1)</f>
        <v>0</v>
      </c>
      <c r="O516" s="41"/>
      <c r="R516" s="134"/>
      <c r="S516" s="134"/>
      <c r="T516" s="42" cm="1">
        <f t="array" ref="T516">AVERAGE(LARGE(T507:T514,{1,2,3}))</f>
        <v>0</v>
      </c>
      <c r="U516" s="23" cm="1">
        <f t="array" ref="U516">AVERAGE(LARGE(U507:U514,{1,2,3}))</f>
        <v>0</v>
      </c>
      <c r="V516" s="43">
        <f>MAX(0, T516+U516-1)</f>
        <v>0</v>
      </c>
      <c r="W516" s="41"/>
    </row>
    <row r="517" spans="2:23" ht="15.5" thickBot="1" x14ac:dyDescent="0.4">
      <c r="B517" s="85"/>
      <c r="C517" s="85"/>
      <c r="D517" s="44">
        <f>IF($F$516&lt;3.5, MAX($D$507:$D$509), "")</f>
        <v>0</v>
      </c>
      <c r="E517" s="45">
        <f>IF($F$516&lt;3.5, MAX($E$507:$E$509), "")</f>
        <v>0</v>
      </c>
      <c r="F517" s="46">
        <f>MAX(0, D517+E517-1)</f>
        <v>0</v>
      </c>
      <c r="G517" s="41"/>
      <c r="J517" s="85"/>
      <c r="K517" s="85"/>
      <c r="L517" s="44">
        <f>IF($N$516&lt;3.5, MAX($L$507:$L$509), "")</f>
        <v>0</v>
      </c>
      <c r="M517" s="45">
        <f>IF($N$516&lt;3.5, MAX($M$507:$M$509), "")</f>
        <v>0</v>
      </c>
      <c r="N517" s="46">
        <f>MAX(0, L517+M517-1)</f>
        <v>0</v>
      </c>
      <c r="O517" s="41"/>
      <c r="R517" s="85"/>
      <c r="S517" s="85"/>
      <c r="T517" s="44">
        <f>IF($V$516&lt;3.5, MAX($T$507:$T$509), "")</f>
        <v>0</v>
      </c>
      <c r="U517" s="45">
        <f>IF($V$516&lt;3.5, MAX($U$507:$U$509), "")</f>
        <v>0</v>
      </c>
      <c r="V517" s="46">
        <f>MAX(0, T517+U517-1)</f>
        <v>0</v>
      </c>
      <c r="W517" s="41"/>
    </row>
    <row r="518" spans="2:23" ht="15.5" thickBot="1" x14ac:dyDescent="0.4">
      <c r="B518" s="134"/>
      <c r="C518" s="134"/>
      <c r="D518" s="47"/>
      <c r="E518" s="41"/>
      <c r="F518" s="48"/>
      <c r="G518" s="41"/>
      <c r="J518" s="134"/>
      <c r="K518" s="134"/>
      <c r="L518" s="47"/>
      <c r="M518" s="41"/>
      <c r="N518" s="48"/>
      <c r="O518" s="41"/>
      <c r="R518" s="134"/>
      <c r="S518" s="134"/>
      <c r="T518" s="47"/>
      <c r="U518" s="41"/>
      <c r="V518" s="48"/>
      <c r="W518" s="41"/>
    </row>
    <row r="519" spans="2:23" ht="16.5" thickBot="1" x14ac:dyDescent="0.45">
      <c r="B519" s="135" t="s">
        <v>24</v>
      </c>
      <c r="C519" s="136"/>
      <c r="D519" s="136"/>
      <c r="E519" s="136"/>
      <c r="F519" s="136"/>
      <c r="G519" s="137"/>
      <c r="J519" s="135" t="s">
        <v>24</v>
      </c>
      <c r="K519" s="136"/>
      <c r="L519" s="136"/>
      <c r="M519" s="136"/>
      <c r="N519" s="136"/>
      <c r="O519" s="137"/>
      <c r="R519" s="135" t="s">
        <v>24</v>
      </c>
      <c r="S519" s="136"/>
      <c r="T519" s="136"/>
      <c r="U519" s="136"/>
      <c r="V519" s="136"/>
      <c r="W519" s="137"/>
    </row>
    <row r="520" spans="2:23" ht="16" x14ac:dyDescent="0.4">
      <c r="B520" s="130" t="s">
        <v>25</v>
      </c>
      <c r="C520" s="131"/>
      <c r="D520" s="131"/>
      <c r="E520" s="131"/>
      <c r="F520" s="131"/>
      <c r="G520" s="49">
        <f>ATS!C51</f>
        <v>0</v>
      </c>
      <c r="J520" s="130" t="s">
        <v>25</v>
      </c>
      <c r="K520" s="131"/>
      <c r="L520" s="131"/>
      <c r="M520" s="131"/>
      <c r="N520" s="131"/>
      <c r="O520" s="49">
        <f>ATS!C52</f>
        <v>0</v>
      </c>
      <c r="R520" s="130" t="s">
        <v>25</v>
      </c>
      <c r="S520" s="131"/>
      <c r="T520" s="131"/>
      <c r="U520" s="131"/>
      <c r="V520" s="131"/>
      <c r="W520" s="49">
        <f>ATS!C53</f>
        <v>0</v>
      </c>
    </row>
    <row r="521" spans="2:23" ht="16" x14ac:dyDescent="0.4">
      <c r="B521" s="132" t="s">
        <v>26</v>
      </c>
      <c r="C521" s="133"/>
      <c r="D521" s="133"/>
      <c r="E521" s="133"/>
      <c r="F521" s="133"/>
      <c r="G521" s="50">
        <f>ATS!D51</f>
        <v>95</v>
      </c>
      <c r="J521" s="132" t="s">
        <v>26</v>
      </c>
      <c r="K521" s="133"/>
      <c r="L521" s="133"/>
      <c r="M521" s="133"/>
      <c r="N521" s="133"/>
      <c r="O521" s="50">
        <f>ATS!D52</f>
        <v>95</v>
      </c>
      <c r="R521" s="132" t="s">
        <v>26</v>
      </c>
      <c r="S521" s="133"/>
      <c r="T521" s="133"/>
      <c r="U521" s="133"/>
      <c r="V521" s="133"/>
      <c r="W521" s="50">
        <f>ATS!D53</f>
        <v>95</v>
      </c>
    </row>
    <row r="522" spans="2:23" ht="16" x14ac:dyDescent="0.35">
      <c r="B522" s="121" t="s">
        <v>23</v>
      </c>
      <c r="C522" s="122"/>
      <c r="D522" s="122"/>
      <c r="E522" s="122"/>
      <c r="F522" s="122"/>
      <c r="G522" s="51">
        <f>IFERROR(IF(AND(F516&gt;4, G520/G521&lt;0.021),(G520/G521)*600,(G520/G521)*50),0)</f>
        <v>0</v>
      </c>
      <c r="J522" s="121" t="s">
        <v>23</v>
      </c>
      <c r="K522" s="122"/>
      <c r="L522" s="122"/>
      <c r="M522" s="122"/>
      <c r="N522" s="122"/>
      <c r="O522" s="51">
        <f>IFERROR(IF(AND(N516&gt;4, O520/O521&lt;0.021),(O520/O521)*600,(O520/O521)*50),0)</f>
        <v>0</v>
      </c>
      <c r="R522" s="121" t="s">
        <v>23</v>
      </c>
      <c r="S522" s="122"/>
      <c r="T522" s="122"/>
      <c r="U522" s="122"/>
      <c r="V522" s="122"/>
      <c r="W522" s="51">
        <f>IFERROR(IF(AND(V516&gt;4, W520/W521&lt;0.021),(W520/W521)*600,(W520/W521)*50),0)</f>
        <v>0</v>
      </c>
    </row>
    <row r="523" spans="2:23" ht="16.5" thickBot="1" x14ac:dyDescent="0.45">
      <c r="B523" s="115" t="s">
        <v>27</v>
      </c>
      <c r="C523" s="116"/>
      <c r="D523" s="116"/>
      <c r="E523" s="116"/>
      <c r="F523" s="116"/>
      <c r="G523" s="52">
        <f>IFERROR(G520/G521,0)</f>
        <v>0</v>
      </c>
      <c r="J523" s="115" t="s">
        <v>27</v>
      </c>
      <c r="K523" s="116"/>
      <c r="L523" s="116"/>
      <c r="M523" s="116"/>
      <c r="N523" s="116"/>
      <c r="O523" s="52">
        <f>IFERROR(O520/O521,0)</f>
        <v>0</v>
      </c>
      <c r="R523" s="115" t="s">
        <v>27</v>
      </c>
      <c r="S523" s="116"/>
      <c r="T523" s="116"/>
      <c r="U523" s="116"/>
      <c r="V523" s="116"/>
      <c r="W523" s="52">
        <f>IFERROR(W520/W521,0)</f>
        <v>0</v>
      </c>
    </row>
    <row r="524" spans="2:23" ht="15.5" thickBot="1" x14ac:dyDescent="0.45">
      <c r="B524" s="53"/>
      <c r="C524" s="53"/>
      <c r="D524" s="53"/>
      <c r="E524" s="53"/>
      <c r="F524" s="53"/>
      <c r="G524" s="41"/>
      <c r="J524" s="53"/>
      <c r="K524" s="53"/>
      <c r="L524" s="53"/>
      <c r="M524" s="53"/>
      <c r="N524" s="53"/>
      <c r="O524" s="41"/>
      <c r="R524" s="53"/>
      <c r="S524" s="53"/>
      <c r="T524" s="53"/>
      <c r="U524" s="53"/>
      <c r="V524" s="53"/>
      <c r="W524" s="41"/>
    </row>
    <row r="525" spans="2:23" ht="16.5" thickBot="1" x14ac:dyDescent="0.45">
      <c r="B525" s="125" t="s">
        <v>28</v>
      </c>
      <c r="C525" s="126"/>
      <c r="D525" s="126"/>
      <c r="E525" s="126"/>
      <c r="F525" s="126"/>
      <c r="G525" s="127"/>
      <c r="J525" s="125" t="s">
        <v>28</v>
      </c>
      <c r="K525" s="126"/>
      <c r="L525" s="126"/>
      <c r="M525" s="126"/>
      <c r="N525" s="126"/>
      <c r="O525" s="127"/>
      <c r="R525" s="125" t="s">
        <v>28</v>
      </c>
      <c r="S525" s="126"/>
      <c r="T525" s="126"/>
      <c r="U525" s="126"/>
      <c r="V525" s="126"/>
      <c r="W525" s="127"/>
    </row>
    <row r="526" spans="2:23" ht="16" x14ac:dyDescent="0.4">
      <c r="B526" s="128" t="s">
        <v>29</v>
      </c>
      <c r="C526" s="129"/>
      <c r="D526" s="129"/>
      <c r="E526" s="129"/>
      <c r="F526" s="129"/>
      <c r="G526" s="54">
        <f>'Concern Reports'!D51</f>
        <v>0</v>
      </c>
      <c r="J526" s="128" t="s">
        <v>29</v>
      </c>
      <c r="K526" s="129"/>
      <c r="L526" s="129"/>
      <c r="M526" s="129"/>
      <c r="N526" s="129"/>
      <c r="O526" s="54">
        <f>'Concern Reports'!D52</f>
        <v>0</v>
      </c>
      <c r="R526" s="128" t="s">
        <v>29</v>
      </c>
      <c r="S526" s="129"/>
      <c r="T526" s="129"/>
      <c r="U526" s="129"/>
      <c r="V526" s="129"/>
      <c r="W526" s="54">
        <f>'Concern Reports'!D53</f>
        <v>0</v>
      </c>
    </row>
    <row r="527" spans="2:23" ht="16" x14ac:dyDescent="0.4">
      <c r="B527" s="123" t="s">
        <v>30</v>
      </c>
      <c r="C527" s="124"/>
      <c r="D527" s="124"/>
      <c r="E527" s="124"/>
      <c r="F527" s="124"/>
      <c r="G527" s="50">
        <f>'Concern Reports'!E51</f>
        <v>0</v>
      </c>
      <c r="J527" s="123" t="s">
        <v>30</v>
      </c>
      <c r="K527" s="124"/>
      <c r="L527" s="124"/>
      <c r="M527" s="124"/>
      <c r="N527" s="124"/>
      <c r="O527" s="50">
        <f>'Concern Reports'!E52</f>
        <v>0</v>
      </c>
      <c r="R527" s="123" t="s">
        <v>30</v>
      </c>
      <c r="S527" s="124"/>
      <c r="T527" s="124"/>
      <c r="U527" s="124"/>
      <c r="V527" s="124"/>
      <c r="W527" s="50">
        <f>'Concern Reports'!E53</f>
        <v>0</v>
      </c>
    </row>
    <row r="528" spans="2:23" ht="16" x14ac:dyDescent="0.4">
      <c r="B528" s="123" t="s">
        <v>31</v>
      </c>
      <c r="C528" s="124"/>
      <c r="D528" s="124"/>
      <c r="E528" s="124"/>
      <c r="F528" s="124"/>
      <c r="G528" s="55">
        <f>'Concern Reports'!F51</f>
        <v>0</v>
      </c>
      <c r="J528" s="123" t="s">
        <v>31</v>
      </c>
      <c r="K528" s="124"/>
      <c r="L528" s="124"/>
      <c r="M528" s="124"/>
      <c r="N528" s="124"/>
      <c r="O528" s="55">
        <f>'Concern Reports'!F52</f>
        <v>0</v>
      </c>
      <c r="R528" s="123" t="s">
        <v>31</v>
      </c>
      <c r="S528" s="124"/>
      <c r="T528" s="124"/>
      <c r="U528" s="124"/>
      <c r="V528" s="124"/>
      <c r="W528" s="55">
        <f>'Concern Reports'!F53</f>
        <v>0</v>
      </c>
    </row>
    <row r="529" spans="1:23" ht="16" x14ac:dyDescent="0.4">
      <c r="B529" s="123" t="s">
        <v>32</v>
      </c>
      <c r="C529" s="124"/>
      <c r="D529" s="124"/>
      <c r="E529" s="124"/>
      <c r="F529" s="124"/>
      <c r="G529" s="55">
        <f>'Concern Reports'!G51</f>
        <v>0</v>
      </c>
      <c r="J529" s="123" t="s">
        <v>32</v>
      </c>
      <c r="K529" s="124"/>
      <c r="L529" s="124"/>
      <c r="M529" s="124"/>
      <c r="N529" s="124"/>
      <c r="O529" s="55">
        <f>'Concern Reports'!G52</f>
        <v>0</v>
      </c>
      <c r="R529" s="123" t="s">
        <v>32</v>
      </c>
      <c r="S529" s="124"/>
      <c r="T529" s="124"/>
      <c r="U529" s="124"/>
      <c r="V529" s="124"/>
      <c r="W529" s="55">
        <f>'Concern Reports'!G53</f>
        <v>0</v>
      </c>
    </row>
    <row r="530" spans="1:23" ht="16.5" thickBot="1" x14ac:dyDescent="0.45">
      <c r="B530" s="117" t="s">
        <v>33</v>
      </c>
      <c r="C530" s="118"/>
      <c r="D530" s="118"/>
      <c r="E530" s="118"/>
      <c r="F530" s="118"/>
      <c r="G530" s="50">
        <f>'Concern Reports'!C51</f>
        <v>0</v>
      </c>
      <c r="J530" s="117" t="s">
        <v>33</v>
      </c>
      <c r="K530" s="118"/>
      <c r="L530" s="118"/>
      <c r="M530" s="118"/>
      <c r="N530" s="118"/>
      <c r="O530" s="50">
        <f>'Concern Reports'!C52</f>
        <v>0</v>
      </c>
      <c r="R530" s="117" t="s">
        <v>33</v>
      </c>
      <c r="S530" s="118"/>
      <c r="T530" s="118"/>
      <c r="U530" s="118"/>
      <c r="V530" s="118"/>
      <c r="W530" s="50">
        <f>'Concern Reports'!C53</f>
        <v>0</v>
      </c>
    </row>
    <row r="531" spans="1:23" ht="16" x14ac:dyDescent="0.4">
      <c r="B531" s="119" t="s">
        <v>22</v>
      </c>
      <c r="C531" s="120"/>
      <c r="D531" s="120"/>
      <c r="E531" s="120"/>
      <c r="F531" s="120"/>
      <c r="G531" s="51">
        <f>IFERROR((((G533 - G526*0.5 - G527*0.1) + G528*3 + G529*15) / G530) * 130,0)</f>
        <v>0</v>
      </c>
      <c r="J531" s="119" t="s">
        <v>22</v>
      </c>
      <c r="K531" s="120"/>
      <c r="L531" s="120"/>
      <c r="M531" s="120"/>
      <c r="N531" s="120"/>
      <c r="O531" s="51">
        <f>IFERROR((((O533 - O526*0.5 - O527*0.1) + O528*3 + O529*15) / O530) * 130,0)</f>
        <v>0</v>
      </c>
      <c r="R531" s="119" t="s">
        <v>22</v>
      </c>
      <c r="S531" s="120"/>
      <c r="T531" s="120"/>
      <c r="U531" s="120"/>
      <c r="V531" s="120"/>
      <c r="W531" s="51">
        <f>IFERROR((((W533 - W526*0.5 - W527*0.1) + W528*3 + W529*15) / W530) * 130,0)</f>
        <v>0</v>
      </c>
    </row>
    <row r="532" spans="1:23" ht="16" x14ac:dyDescent="0.35">
      <c r="B532" s="121" t="s">
        <v>34</v>
      </c>
      <c r="C532" s="122"/>
      <c r="D532" s="122"/>
      <c r="E532" s="122"/>
      <c r="F532" s="122"/>
      <c r="G532" s="56">
        <f>IFERROR((G526+G527+G528)/G530,0)</f>
        <v>0</v>
      </c>
      <c r="J532" s="121" t="s">
        <v>34</v>
      </c>
      <c r="K532" s="122"/>
      <c r="L532" s="122"/>
      <c r="M532" s="122"/>
      <c r="N532" s="122"/>
      <c r="O532" s="56">
        <f>IFERROR((O526+O527+O528)/O530,0)</f>
        <v>0</v>
      </c>
      <c r="R532" s="121" t="s">
        <v>34</v>
      </c>
      <c r="S532" s="122"/>
      <c r="T532" s="122"/>
      <c r="U532" s="122"/>
      <c r="V532" s="122"/>
      <c r="W532" s="56">
        <f>IFERROR((W526+W527+W528)/W530,0)</f>
        <v>0</v>
      </c>
    </row>
    <row r="533" spans="1:23" ht="16.5" thickBot="1" x14ac:dyDescent="0.45">
      <c r="B533" s="115" t="s">
        <v>35</v>
      </c>
      <c r="C533" s="116"/>
      <c r="D533" s="116"/>
      <c r="E533" s="116"/>
      <c r="F533" s="116"/>
      <c r="G533" s="57">
        <f>IFERROR(IF(AND(F516&gt;=3,G532&lt;0.031),G526*36,G526),0)</f>
        <v>0</v>
      </c>
      <c r="J533" s="115" t="s">
        <v>35</v>
      </c>
      <c r="K533" s="116"/>
      <c r="L533" s="116"/>
      <c r="M533" s="116"/>
      <c r="N533" s="116"/>
      <c r="O533" s="57">
        <f>IFERROR(IF(AND(N516&gt;=3,O532&lt;0.031),O526*36,O526),0)</f>
        <v>0</v>
      </c>
      <c r="R533" s="115" t="s">
        <v>35</v>
      </c>
      <c r="S533" s="116"/>
      <c r="T533" s="116"/>
      <c r="U533" s="116"/>
      <c r="V533" s="116"/>
      <c r="W533" s="57">
        <f>IFERROR(IF(AND(V516&gt;=3,W532&lt;0.031),W526*36,W526),0)</f>
        <v>0</v>
      </c>
    </row>
    <row r="535" spans="1:23" x14ac:dyDescent="0.35">
      <c r="A535" s="24" t="s">
        <v>79</v>
      </c>
      <c r="B535" s="24" t="s">
        <v>0</v>
      </c>
      <c r="I535" s="24" t="s">
        <v>79</v>
      </c>
      <c r="J535" s="24" t="s">
        <v>0</v>
      </c>
      <c r="O535" s="25"/>
      <c r="Q535" s="24" t="s">
        <v>79</v>
      </c>
      <c r="R535" s="24" t="s">
        <v>0</v>
      </c>
      <c r="W535" s="25"/>
    </row>
    <row r="536" spans="1:23" ht="15" thickBot="1" x14ac:dyDescent="0.4">
      <c r="B536" s="26">
        <f>Recordables!A54</f>
        <v>52</v>
      </c>
      <c r="J536" s="26">
        <f>Recordables!A55</f>
        <v>53</v>
      </c>
      <c r="O536" s="25"/>
      <c r="R536" s="26">
        <f>Recordables!A56</f>
        <v>54</v>
      </c>
      <c r="W536" s="25"/>
    </row>
    <row r="537" spans="1:23" ht="15.5" thickBot="1" x14ac:dyDescent="0.4">
      <c r="B537" s="144">
        <f>Recordables!B54</f>
        <v>0</v>
      </c>
      <c r="C537" s="145"/>
      <c r="D537" s="27" t="s">
        <v>12</v>
      </c>
      <c r="E537" s="27" t="s">
        <v>13</v>
      </c>
      <c r="F537" s="28" t="s">
        <v>14</v>
      </c>
      <c r="G537" s="27" t="s">
        <v>15</v>
      </c>
      <c r="J537" s="144">
        <f>Recordables!B55</f>
        <v>0</v>
      </c>
      <c r="K537" s="145"/>
      <c r="L537" s="27" t="s">
        <v>12</v>
      </c>
      <c r="M537" s="27" t="s">
        <v>13</v>
      </c>
      <c r="N537" s="29" t="s">
        <v>14</v>
      </c>
      <c r="O537" s="27" t="s">
        <v>15</v>
      </c>
      <c r="R537" s="144">
        <f>Recordables!B56</f>
        <v>0</v>
      </c>
      <c r="S537" s="145"/>
      <c r="T537" s="27" t="s">
        <v>12</v>
      </c>
      <c r="U537" s="27" t="s">
        <v>13</v>
      </c>
      <c r="V537" s="29" t="s">
        <v>14</v>
      </c>
      <c r="W537" s="27" t="s">
        <v>15</v>
      </c>
    </row>
    <row r="538" spans="1:23" ht="15" x14ac:dyDescent="0.35">
      <c r="B538" s="142" t="s">
        <v>16</v>
      </c>
      <c r="C538" s="143"/>
      <c r="D538" s="30">
        <f>IF(G538=0,0,5)</f>
        <v>0</v>
      </c>
      <c r="E538" s="30">
        <f>IF(G538=0,0,IF(G538&lt;=3,3,IF(G538&lt;=11,4,5)))</f>
        <v>0</v>
      </c>
      <c r="F538" s="31">
        <f t="shared" ref="F538:F543" si="102">MAX(0,D538+E538-1)</f>
        <v>0</v>
      </c>
      <c r="G538" s="32">
        <f>Recordables!D54</f>
        <v>0</v>
      </c>
      <c r="J538" s="142" t="s">
        <v>16</v>
      </c>
      <c r="K538" s="143"/>
      <c r="L538" s="30">
        <f>IF(O538=0,0,5)</f>
        <v>0</v>
      </c>
      <c r="M538" s="30">
        <f>IF(O538=0,0,IF(O538&lt;=3,3,IF(O538&lt;=11,4,5)))</f>
        <v>0</v>
      </c>
      <c r="N538" s="31">
        <f t="shared" ref="N538:N543" si="103">MAX(0,L538+M538-1)</f>
        <v>0</v>
      </c>
      <c r="O538" s="32">
        <f>Recordables!D55</f>
        <v>0</v>
      </c>
      <c r="R538" s="142" t="s">
        <v>16</v>
      </c>
      <c r="S538" s="143"/>
      <c r="T538" s="30">
        <f>IF(W538=0,0,5)</f>
        <v>0</v>
      </c>
      <c r="U538" s="30">
        <f>IF(W538=0,0,IF(W538&lt;=3,3,IF(W538&lt;=11,4,5)))</f>
        <v>0</v>
      </c>
      <c r="V538" s="31">
        <f t="shared" ref="V538:V543" si="104">MAX(0,T538+U538-1)</f>
        <v>0</v>
      </c>
      <c r="W538" s="32">
        <f>Recordables!D56</f>
        <v>0</v>
      </c>
    </row>
    <row r="539" spans="1:23" ht="15" x14ac:dyDescent="0.35">
      <c r="B539" s="138" t="s">
        <v>17</v>
      </c>
      <c r="C539" s="139"/>
      <c r="D539" s="33">
        <f>IF(G539=0,0,4)</f>
        <v>0</v>
      </c>
      <c r="E539" s="33">
        <f>IF(G539=0,0,IF(G539&lt;=3,3,IF(G539&lt;=11,4,5)))</f>
        <v>0</v>
      </c>
      <c r="F539" s="8">
        <f t="shared" si="102"/>
        <v>0</v>
      </c>
      <c r="G539" s="34">
        <f>Recordables!E54</f>
        <v>0</v>
      </c>
      <c r="J539" s="138" t="s">
        <v>17</v>
      </c>
      <c r="K539" s="139"/>
      <c r="L539" s="33">
        <f>IF(O539=0,0,4)</f>
        <v>0</v>
      </c>
      <c r="M539" s="33">
        <f>IF(O539=0,0,IF(O539&lt;=3,3,IF(O539&lt;=11,4,5)))</f>
        <v>0</v>
      </c>
      <c r="N539" s="8">
        <f t="shared" si="103"/>
        <v>0</v>
      </c>
      <c r="O539" s="35">
        <f>Recordables!E55</f>
        <v>0</v>
      </c>
      <c r="R539" s="138" t="s">
        <v>17</v>
      </c>
      <c r="S539" s="139"/>
      <c r="T539" s="33">
        <f>IF(W539=0,0,4)</f>
        <v>0</v>
      </c>
      <c r="U539" s="33">
        <f>IF(W539=0,0,IF(W539&lt;=3,3,IF(W539&lt;=11,4,5)))</f>
        <v>0</v>
      </c>
      <c r="V539" s="8">
        <f t="shared" si="104"/>
        <v>0</v>
      </c>
      <c r="W539" s="35">
        <f>Recordables!E56</f>
        <v>0</v>
      </c>
    </row>
    <row r="540" spans="1:23" ht="15" x14ac:dyDescent="0.35">
      <c r="B540" s="138" t="s">
        <v>18</v>
      </c>
      <c r="C540" s="139"/>
      <c r="D540" s="33">
        <f>IF(G540=0,0,IF(G540&lt;=2,2,3))</f>
        <v>0</v>
      </c>
      <c r="E540" s="33">
        <f>IF(G540=0,0,IF(G540&lt;=3,3,IF(G540&lt;=11,4,5)))</f>
        <v>0</v>
      </c>
      <c r="F540" s="8">
        <f t="shared" si="102"/>
        <v>0</v>
      </c>
      <c r="G540" s="34">
        <f>Recordables!F54</f>
        <v>0</v>
      </c>
      <c r="J540" s="138" t="s">
        <v>18</v>
      </c>
      <c r="K540" s="139"/>
      <c r="L540" s="33">
        <f>IF(O540=0,0,IF(O540&lt;=2,2,3))</f>
        <v>0</v>
      </c>
      <c r="M540" s="33">
        <f>IF(O540=0,0,IF(O540&lt;=3,3,IF(O540&lt;=11,4,5)))</f>
        <v>0</v>
      </c>
      <c r="N540" s="8">
        <f t="shared" si="103"/>
        <v>0</v>
      </c>
      <c r="O540" s="34">
        <f>Recordables!F55</f>
        <v>0</v>
      </c>
      <c r="R540" s="138" t="s">
        <v>18</v>
      </c>
      <c r="S540" s="139"/>
      <c r="T540" s="33">
        <f>IF(W540=0,0,IF(W540&lt;=2,2,3))</f>
        <v>0</v>
      </c>
      <c r="U540" s="33">
        <f>IF(W540=0,0,IF(W540&lt;=3,3,IF(W540&lt;=11,4,5)))</f>
        <v>0</v>
      </c>
      <c r="V540" s="8">
        <f t="shared" si="104"/>
        <v>0</v>
      </c>
      <c r="W540" s="34">
        <f>Recordables!F56</f>
        <v>0</v>
      </c>
    </row>
    <row r="541" spans="1:23" ht="15" x14ac:dyDescent="0.35">
      <c r="B541" s="138" t="s">
        <v>19</v>
      </c>
      <c r="C541" s="139"/>
      <c r="D541" s="33">
        <f>IF(G541=0,0,IF(G541&lt;=3,1,2))</f>
        <v>0</v>
      </c>
      <c r="E541" s="33">
        <f>IF(G541=0,0,IF(G541&lt;=3,3,IF(G541&lt;=11,4,5)))</f>
        <v>0</v>
      </c>
      <c r="F541" s="8">
        <f t="shared" si="102"/>
        <v>0</v>
      </c>
      <c r="G541" s="34">
        <f>'FA, NMs, PSEs'!C54</f>
        <v>0</v>
      </c>
      <c r="J541" s="138" t="s">
        <v>19</v>
      </c>
      <c r="K541" s="139"/>
      <c r="L541" s="33">
        <f>IF(O541=0,0,IF(O541&lt;=3,1,2))</f>
        <v>0</v>
      </c>
      <c r="M541" s="33">
        <f>IF(O541=0,0,IF(O541&lt;=3,3,IF(O541&lt;=11,4,5)))</f>
        <v>0</v>
      </c>
      <c r="N541" s="8">
        <f t="shared" si="103"/>
        <v>0</v>
      </c>
      <c r="O541" s="34">
        <f>'FA, NMs, PSEs'!C55</f>
        <v>0</v>
      </c>
      <c r="R541" s="138" t="s">
        <v>19</v>
      </c>
      <c r="S541" s="139"/>
      <c r="T541" s="33">
        <f>IF(W541=0,0,IF(W541&lt;=3,1,2))</f>
        <v>0</v>
      </c>
      <c r="U541" s="33">
        <f>IF(W541=0,0,IF(W541&lt;=3,3,IF(W541&lt;=11,4,5)))</f>
        <v>0</v>
      </c>
      <c r="V541" s="8">
        <f t="shared" si="104"/>
        <v>0</v>
      </c>
      <c r="W541" s="34">
        <f>'FA, NMs, PSEs'!C56</f>
        <v>0</v>
      </c>
    </row>
    <row r="542" spans="1:23" ht="15" x14ac:dyDescent="0.35">
      <c r="B542" s="138" t="s">
        <v>20</v>
      </c>
      <c r="C542" s="139"/>
      <c r="D542" s="33">
        <f>IF(G542=0,0,4)</f>
        <v>0</v>
      </c>
      <c r="E542" s="33">
        <f>IF(G542=0,0,IF(G542&lt;=3,3,IF(G542&lt;=11,4,5)))</f>
        <v>0</v>
      </c>
      <c r="F542" s="8">
        <f t="shared" si="102"/>
        <v>0</v>
      </c>
      <c r="G542" s="34">
        <f>'FA, NMs, PSEs'!D54</f>
        <v>0</v>
      </c>
      <c r="J542" s="138" t="s">
        <v>20</v>
      </c>
      <c r="K542" s="139"/>
      <c r="L542" s="33">
        <f>IF(O542=0,0,4)</f>
        <v>0</v>
      </c>
      <c r="M542" s="33">
        <f>IF(O542=0,0,IF(O542&lt;=3,3,IF(O542&lt;=11,4,5)))</f>
        <v>0</v>
      </c>
      <c r="N542" s="8">
        <f t="shared" si="103"/>
        <v>0</v>
      </c>
      <c r="O542" s="34">
        <f>'FA, NMs, PSEs'!D55</f>
        <v>0</v>
      </c>
      <c r="R542" s="138" t="s">
        <v>20</v>
      </c>
      <c r="S542" s="139"/>
      <c r="T542" s="33">
        <f>IF(W542=0,0,4)</f>
        <v>0</v>
      </c>
      <c r="U542" s="33">
        <f>IF(W542=0,0,IF(W542&lt;=3,3,IF(W542&lt;=11,4,5)))</f>
        <v>0</v>
      </c>
      <c r="V542" s="8">
        <f t="shared" si="104"/>
        <v>0</v>
      </c>
      <c r="W542" s="34">
        <f>'FA, NMs, PSEs'!D56</f>
        <v>0</v>
      </c>
    </row>
    <row r="543" spans="1:23" ht="15" x14ac:dyDescent="0.35">
      <c r="B543" s="138" t="s">
        <v>21</v>
      </c>
      <c r="C543" s="139"/>
      <c r="D543" s="33">
        <f>IF(G543=0,0,IF(G543&lt;=3,1,2))</f>
        <v>0</v>
      </c>
      <c r="E543" s="33">
        <f>IF(G543=0,0,IF(G543&lt;=3,2,IF(G543&lt;=8,3,IF(G543&lt;=11,4,5))))</f>
        <v>0</v>
      </c>
      <c r="F543" s="8">
        <f t="shared" si="102"/>
        <v>0</v>
      </c>
      <c r="G543" s="34">
        <f>'FA, NMs, PSEs'!E54</f>
        <v>0</v>
      </c>
      <c r="J543" s="138" t="s">
        <v>21</v>
      </c>
      <c r="K543" s="139"/>
      <c r="L543" s="33">
        <f>IF(O543=0,0,IF(O543&lt;=3,1,2))</f>
        <v>0</v>
      </c>
      <c r="M543" s="33">
        <f>IF(O543=0,0,IF(O543&lt;=3,2,IF(O543&lt;=8,3,IF(O543&lt;=11,4,5))))</f>
        <v>0</v>
      </c>
      <c r="N543" s="8">
        <f t="shared" si="103"/>
        <v>0</v>
      </c>
      <c r="O543" s="34">
        <f>'FA, NMs, PSEs'!E55</f>
        <v>0</v>
      </c>
      <c r="R543" s="138" t="s">
        <v>21</v>
      </c>
      <c r="S543" s="139"/>
      <c r="T543" s="33">
        <f>IF(W543=0,0,IF(W543&lt;=3,1,2))</f>
        <v>0</v>
      </c>
      <c r="U543" s="33">
        <f>IF(W543=0,0,IF(W543&lt;=3,2,IF(W543&lt;=8,3,IF(W543&lt;=11,4,5))))</f>
        <v>0</v>
      </c>
      <c r="V543" s="8">
        <f t="shared" si="104"/>
        <v>0</v>
      </c>
      <c r="W543" s="34">
        <f>'FA, NMs, PSEs'!E56</f>
        <v>0</v>
      </c>
    </row>
    <row r="544" spans="1:23" ht="15" x14ac:dyDescent="0.35">
      <c r="B544" s="138" t="s">
        <v>22</v>
      </c>
      <c r="C544" s="139"/>
      <c r="D544" s="33">
        <f>IF(G544=0,0,
 IF(G544&lt;=2,1,
 IF(G544&lt;=9,2,
 IF(G544&lt;=19,3,
 IF(G544&gt;=20,4)))))</f>
        <v>0</v>
      </c>
      <c r="E544" s="33">
        <f>IF(G544=0,0,IF(G544&lt;=6,1,IF(G544&lt;=9,2,IF(G544&lt;=19,3,4))))</f>
        <v>0</v>
      </c>
      <c r="F544" s="8">
        <f>MAX(0,D544+E544-1)</f>
        <v>0</v>
      </c>
      <c r="G544" s="36">
        <f>'CR, ATS Contribution'!F54</f>
        <v>0</v>
      </c>
      <c r="J544" s="138" t="s">
        <v>22</v>
      </c>
      <c r="K544" s="139"/>
      <c r="L544" s="33">
        <f>IF(O544=0,0,
 IF(O544&lt;=2,1,
 IF(O544&lt;=9,2,
 IF(O544&lt;=19,3,
 IF(O544&gt;=20,4)))))</f>
        <v>0</v>
      </c>
      <c r="M544" s="33">
        <f>IF(O544=0,0,IF(O544&lt;=6,1,IF(O544&lt;=9,2,IF(O544&lt;=19,3,4))))</f>
        <v>0</v>
      </c>
      <c r="N544" s="8">
        <f>MAX(0,L544+M544-1)</f>
        <v>0</v>
      </c>
      <c r="O544" s="36">
        <f>'CR, ATS Contribution'!F55</f>
        <v>0</v>
      </c>
      <c r="R544" s="138" t="s">
        <v>22</v>
      </c>
      <c r="S544" s="139"/>
      <c r="T544" s="33">
        <f>IF(W544=0,0,
 IF(W544&lt;=2,1,
 IF(W544&lt;=9,2,
 IF(W544&lt;=19,3,
 IF(W544&gt;=20,4)))))</f>
        <v>0</v>
      </c>
      <c r="U544" s="33">
        <f>IF(W544=0,0,IF(W544&lt;=6,1,IF(W544&lt;=9,2,IF(W544&lt;=19,3,4))))</f>
        <v>0</v>
      </c>
      <c r="V544" s="8">
        <f>MAX(0,T544+U544-1)</f>
        <v>0</v>
      </c>
      <c r="W544" s="36">
        <f>'CR, ATS Contribution'!F56</f>
        <v>0</v>
      </c>
    </row>
    <row r="545" spans="2:23" ht="15.5" thickBot="1" x14ac:dyDescent="0.4">
      <c r="B545" s="140" t="s">
        <v>23</v>
      </c>
      <c r="C545" s="141"/>
      <c r="D545" s="37">
        <f>IF(G545=0,0,
 IF(G545&lt;=2,1,
 IF(G545&lt;=9,2,
 IF(G545&lt;=19,3,
 IF(G545&gt;=20,4)))))</f>
        <v>0</v>
      </c>
      <c r="E545" s="37">
        <f>IF(G545=0,0,IF(G545&lt;=6,1,IF(G545&lt;=9,2,IF(G545&lt;=19,3,4))))</f>
        <v>0</v>
      </c>
      <c r="F545" s="38">
        <f t="shared" ref="F545" si="105">MAX(0,D545+E545-1)</f>
        <v>0</v>
      </c>
      <c r="G545" s="39">
        <f>'CR, ATS Contribution'!E54</f>
        <v>0</v>
      </c>
      <c r="J545" s="140" t="s">
        <v>23</v>
      </c>
      <c r="K545" s="141"/>
      <c r="L545" s="37">
        <f>IF(O545=0,0,
 IF(O545&lt;=2,1,
 IF(O545&lt;=9,2,
 IF(O545&lt;=19,3,
 IF(O545&gt;=20,4)))))</f>
        <v>0</v>
      </c>
      <c r="M545" s="37">
        <f>IF(O545=0,0,IF(O545&lt;=6,1,IF(O545&lt;=9,2,IF(O545&lt;=19,3,4))))</f>
        <v>0</v>
      </c>
      <c r="N545" s="38">
        <f t="shared" ref="N545" si="106">MAX(0,L545+M545-1)</f>
        <v>0</v>
      </c>
      <c r="O545" s="39">
        <f>'CR, ATS Contribution'!E55</f>
        <v>0</v>
      </c>
      <c r="R545" s="140" t="s">
        <v>23</v>
      </c>
      <c r="S545" s="141"/>
      <c r="T545" s="37">
        <f>IF(W545=0,0,
 IF(W545&lt;=2,1,
 IF(W545&lt;=9,2,
 IF(W545&lt;=19,3,
 IF(W545&gt;=20,4)))))</f>
        <v>0</v>
      </c>
      <c r="U545" s="37">
        <f>IF(W545=0,0,IF(W545&lt;=6,1,IF(W545&lt;=9,2,IF(W545&lt;=19,3,4))))</f>
        <v>0</v>
      </c>
      <c r="V545" s="38">
        <f t="shared" ref="V545" si="107">MAX(0,T545+U545-1)</f>
        <v>0</v>
      </c>
      <c r="W545" s="39">
        <f>'CR, ATS Contribution'!E56</f>
        <v>0</v>
      </c>
    </row>
    <row r="546" spans="2:23" ht="15.5" thickBot="1" x14ac:dyDescent="0.4">
      <c r="B546" s="134"/>
      <c r="C546" s="134"/>
      <c r="D546" s="40" t="s">
        <v>12</v>
      </c>
      <c r="E546" s="40" t="s">
        <v>13</v>
      </c>
      <c r="F546" s="40" t="s">
        <v>14</v>
      </c>
      <c r="G546" s="41"/>
      <c r="J546" s="134"/>
      <c r="K546" s="134"/>
      <c r="L546" s="40" t="s">
        <v>12</v>
      </c>
      <c r="M546" s="40" t="s">
        <v>13</v>
      </c>
      <c r="N546" s="40" t="s">
        <v>14</v>
      </c>
      <c r="O546" s="41"/>
      <c r="R546" s="134"/>
      <c r="S546" s="134"/>
      <c r="T546" s="40" t="s">
        <v>12</v>
      </c>
      <c r="U546" s="40" t="s">
        <v>13</v>
      </c>
      <c r="V546" s="40" t="s">
        <v>14</v>
      </c>
      <c r="W546" s="41"/>
    </row>
    <row r="547" spans="2:23" ht="15" x14ac:dyDescent="0.35">
      <c r="B547" s="134"/>
      <c r="C547" s="134"/>
      <c r="D547" s="42" cm="1">
        <f t="array" ref="D547">AVERAGE(LARGE(D538:D545,{1,2,3}))</f>
        <v>0</v>
      </c>
      <c r="E547" s="23" cm="1">
        <f t="array" ref="E547">AVERAGE(LARGE(E538:E545,{1,2,3}))</f>
        <v>0</v>
      </c>
      <c r="F547" s="43">
        <f>MAX(0, D547+E547-1)</f>
        <v>0</v>
      </c>
      <c r="G547" s="41"/>
      <c r="J547" s="134"/>
      <c r="K547" s="134"/>
      <c r="L547" s="42" cm="1">
        <f t="array" ref="L547">AVERAGE(LARGE(L538:L545,{1,2,3}))</f>
        <v>0</v>
      </c>
      <c r="M547" s="23" cm="1">
        <f t="array" ref="M547">AVERAGE(LARGE(M538:M545,{1,2,3}))</f>
        <v>0</v>
      </c>
      <c r="N547" s="43">
        <f>MAX(0, L547+M547-1)</f>
        <v>0</v>
      </c>
      <c r="O547" s="41"/>
      <c r="R547" s="134"/>
      <c r="S547" s="134"/>
      <c r="T547" s="42" cm="1">
        <f t="array" ref="T547">AVERAGE(LARGE(T538:T545,{1,2,3}))</f>
        <v>0</v>
      </c>
      <c r="U547" s="23" cm="1">
        <f t="array" ref="U547">AVERAGE(LARGE(U538:U545,{1,2,3}))</f>
        <v>0</v>
      </c>
      <c r="V547" s="43">
        <f>MAX(0, T547+U547-1)</f>
        <v>0</v>
      </c>
      <c r="W547" s="41"/>
    </row>
    <row r="548" spans="2:23" ht="15.5" thickBot="1" x14ac:dyDescent="0.4">
      <c r="B548" s="85"/>
      <c r="C548" s="85"/>
      <c r="D548" s="44">
        <f>IF($F$547&lt;3.5, MAX($D$538:$D$540), "")</f>
        <v>0</v>
      </c>
      <c r="E548" s="45">
        <f>IF($F$547&lt;3.5, MAX($E$538:$E$540), "")</f>
        <v>0</v>
      </c>
      <c r="F548" s="46">
        <f>MAX(0, D548+E548-1)</f>
        <v>0</v>
      </c>
      <c r="G548" s="41"/>
      <c r="J548" s="85"/>
      <c r="K548" s="85"/>
      <c r="L548" s="44">
        <f>IF($N$547&lt;3.5, MAX($L$538:$L$540), "")</f>
        <v>0</v>
      </c>
      <c r="M548" s="45">
        <f>IF($N$547&lt;3.5, MAX($M$538:$M$540), "")</f>
        <v>0</v>
      </c>
      <c r="N548" s="46">
        <f>MAX(0, L548+M548-1)</f>
        <v>0</v>
      </c>
      <c r="O548" s="41"/>
      <c r="R548" s="85"/>
      <c r="S548" s="85"/>
      <c r="T548" s="44">
        <f>IF($V$547&lt;3.5, MAX($T$538:$T$540), "")</f>
        <v>0</v>
      </c>
      <c r="U548" s="45">
        <f>IF($V$547&lt;3.5, MAX($U$538:$U$540), "")</f>
        <v>0</v>
      </c>
      <c r="V548" s="46">
        <f>MAX(0, T548+U548-1)</f>
        <v>0</v>
      </c>
      <c r="W548" s="41"/>
    </row>
    <row r="549" spans="2:23" ht="15.5" thickBot="1" x14ac:dyDescent="0.4">
      <c r="B549" s="134"/>
      <c r="C549" s="134"/>
      <c r="D549" s="47"/>
      <c r="E549" s="41"/>
      <c r="F549" s="48"/>
      <c r="G549" s="41"/>
      <c r="J549" s="134"/>
      <c r="K549" s="134"/>
      <c r="L549" s="47"/>
      <c r="M549" s="41"/>
      <c r="N549" s="48"/>
      <c r="O549" s="41"/>
      <c r="R549" s="134"/>
      <c r="S549" s="134"/>
      <c r="T549" s="47"/>
      <c r="U549" s="41"/>
      <c r="V549" s="48"/>
      <c r="W549" s="41"/>
    </row>
    <row r="550" spans="2:23" ht="16.5" thickBot="1" x14ac:dyDescent="0.45">
      <c r="B550" s="135" t="s">
        <v>24</v>
      </c>
      <c r="C550" s="136"/>
      <c r="D550" s="136"/>
      <c r="E550" s="136"/>
      <c r="F550" s="136"/>
      <c r="G550" s="137"/>
      <c r="J550" s="135" t="s">
        <v>24</v>
      </c>
      <c r="K550" s="136"/>
      <c r="L550" s="136"/>
      <c r="M550" s="136"/>
      <c r="N550" s="136"/>
      <c r="O550" s="137"/>
      <c r="R550" s="135" t="s">
        <v>24</v>
      </c>
      <c r="S550" s="136"/>
      <c r="T550" s="136"/>
      <c r="U550" s="136"/>
      <c r="V550" s="136"/>
      <c r="W550" s="137"/>
    </row>
    <row r="551" spans="2:23" ht="16" x14ac:dyDescent="0.4">
      <c r="B551" s="130" t="s">
        <v>25</v>
      </c>
      <c r="C551" s="131"/>
      <c r="D551" s="131"/>
      <c r="E551" s="131"/>
      <c r="F551" s="131"/>
      <c r="G551" s="49">
        <f>ATS!C54</f>
        <v>0</v>
      </c>
      <c r="J551" s="130" t="s">
        <v>25</v>
      </c>
      <c r="K551" s="131"/>
      <c r="L551" s="131"/>
      <c r="M551" s="131"/>
      <c r="N551" s="131"/>
      <c r="O551" s="49">
        <f>ATS!C55</f>
        <v>0</v>
      </c>
      <c r="R551" s="130" t="s">
        <v>25</v>
      </c>
      <c r="S551" s="131"/>
      <c r="T551" s="131"/>
      <c r="U551" s="131"/>
      <c r="V551" s="131"/>
      <c r="W551" s="49">
        <f>ATS!C56</f>
        <v>0</v>
      </c>
    </row>
    <row r="552" spans="2:23" ht="16" x14ac:dyDescent="0.4">
      <c r="B552" s="132" t="s">
        <v>26</v>
      </c>
      <c r="C552" s="133"/>
      <c r="D552" s="133"/>
      <c r="E552" s="133"/>
      <c r="F552" s="133"/>
      <c r="G552" s="50">
        <f>ATS!D54</f>
        <v>95</v>
      </c>
      <c r="J552" s="132" t="s">
        <v>26</v>
      </c>
      <c r="K552" s="133"/>
      <c r="L552" s="133"/>
      <c r="M552" s="133"/>
      <c r="N552" s="133"/>
      <c r="O552" s="50">
        <f>ATS!D55</f>
        <v>95</v>
      </c>
      <c r="R552" s="132" t="s">
        <v>26</v>
      </c>
      <c r="S552" s="133"/>
      <c r="T552" s="133"/>
      <c r="U552" s="133"/>
      <c r="V552" s="133"/>
      <c r="W552" s="50">
        <f>ATS!D56</f>
        <v>95</v>
      </c>
    </row>
    <row r="553" spans="2:23" ht="16" x14ac:dyDescent="0.35">
      <c r="B553" s="121" t="s">
        <v>23</v>
      </c>
      <c r="C553" s="122"/>
      <c r="D553" s="122"/>
      <c r="E553" s="122"/>
      <c r="F553" s="122"/>
      <c r="G553" s="51">
        <f>IFERROR(IF(AND(F547&gt;4, G551/G552&lt;0.021),(G551/G552)*600,(G551/G552)*50),0)</f>
        <v>0</v>
      </c>
      <c r="J553" s="121" t="s">
        <v>23</v>
      </c>
      <c r="K553" s="122"/>
      <c r="L553" s="122"/>
      <c r="M553" s="122"/>
      <c r="N553" s="122"/>
      <c r="O553" s="51">
        <f>IFERROR(IF(AND(N547&gt;4, O551/O552&lt;0.021),(O551/O552)*600,(O551/O552)*50),0)</f>
        <v>0</v>
      </c>
      <c r="R553" s="121" t="s">
        <v>23</v>
      </c>
      <c r="S553" s="122"/>
      <c r="T553" s="122"/>
      <c r="U553" s="122"/>
      <c r="V553" s="122"/>
      <c r="W553" s="51">
        <f>IFERROR(IF(AND(V547&gt;4, W551/W552&lt;0.021),(W551/W552)*600,(W551/W552)*50),0)</f>
        <v>0</v>
      </c>
    </row>
    <row r="554" spans="2:23" ht="16.5" thickBot="1" x14ac:dyDescent="0.45">
      <c r="B554" s="115" t="s">
        <v>27</v>
      </c>
      <c r="C554" s="116"/>
      <c r="D554" s="116"/>
      <c r="E554" s="116"/>
      <c r="F554" s="116"/>
      <c r="G554" s="52">
        <f>IFERROR(G551/G552,0)</f>
        <v>0</v>
      </c>
      <c r="J554" s="115" t="s">
        <v>27</v>
      </c>
      <c r="K554" s="116"/>
      <c r="L554" s="116"/>
      <c r="M554" s="116"/>
      <c r="N554" s="116"/>
      <c r="O554" s="52">
        <f>IFERROR(O551/O552,0)</f>
        <v>0</v>
      </c>
      <c r="R554" s="115" t="s">
        <v>27</v>
      </c>
      <c r="S554" s="116"/>
      <c r="T554" s="116"/>
      <c r="U554" s="116"/>
      <c r="V554" s="116"/>
      <c r="W554" s="52">
        <f>IFERROR(W551/W552,0)</f>
        <v>0</v>
      </c>
    </row>
    <row r="555" spans="2:23" ht="15.5" thickBot="1" x14ac:dyDescent="0.45">
      <c r="B555" s="53"/>
      <c r="C555" s="53"/>
      <c r="D555" s="53"/>
      <c r="E555" s="53"/>
      <c r="F555" s="53"/>
      <c r="G555" s="41"/>
      <c r="J555" s="53"/>
      <c r="K555" s="53"/>
      <c r="L555" s="53"/>
      <c r="M555" s="53"/>
      <c r="N555" s="53"/>
      <c r="O555" s="41"/>
      <c r="R555" s="53"/>
      <c r="S555" s="53"/>
      <c r="T555" s="53"/>
      <c r="U555" s="53"/>
      <c r="V555" s="53"/>
      <c r="W555" s="41"/>
    </row>
    <row r="556" spans="2:23" ht="16.5" thickBot="1" x14ac:dyDescent="0.45">
      <c r="B556" s="125" t="s">
        <v>28</v>
      </c>
      <c r="C556" s="126"/>
      <c r="D556" s="126"/>
      <c r="E556" s="126"/>
      <c r="F556" s="126"/>
      <c r="G556" s="127"/>
      <c r="J556" s="125" t="s">
        <v>28</v>
      </c>
      <c r="K556" s="126"/>
      <c r="L556" s="126"/>
      <c r="M556" s="126"/>
      <c r="N556" s="126"/>
      <c r="O556" s="127"/>
      <c r="R556" s="125" t="s">
        <v>28</v>
      </c>
      <c r="S556" s="126"/>
      <c r="T556" s="126"/>
      <c r="U556" s="126"/>
      <c r="V556" s="126"/>
      <c r="W556" s="127"/>
    </row>
    <row r="557" spans="2:23" ht="16" x14ac:dyDescent="0.4">
      <c r="B557" s="128" t="s">
        <v>29</v>
      </c>
      <c r="C557" s="129"/>
      <c r="D557" s="129"/>
      <c r="E557" s="129"/>
      <c r="F557" s="129"/>
      <c r="G557" s="54">
        <f>'Concern Reports'!D54</f>
        <v>0</v>
      </c>
      <c r="J557" s="128" t="s">
        <v>29</v>
      </c>
      <c r="K557" s="129"/>
      <c r="L557" s="129"/>
      <c r="M557" s="129"/>
      <c r="N557" s="129"/>
      <c r="O557" s="54">
        <f>'Concern Reports'!D55</f>
        <v>0</v>
      </c>
      <c r="R557" s="128" t="s">
        <v>29</v>
      </c>
      <c r="S557" s="129"/>
      <c r="T557" s="129"/>
      <c r="U557" s="129"/>
      <c r="V557" s="129"/>
      <c r="W557" s="54">
        <f>'Concern Reports'!D56</f>
        <v>0</v>
      </c>
    </row>
    <row r="558" spans="2:23" ht="16" x14ac:dyDescent="0.4">
      <c r="B558" s="123" t="s">
        <v>30</v>
      </c>
      <c r="C558" s="124"/>
      <c r="D558" s="124"/>
      <c r="E558" s="124"/>
      <c r="F558" s="124"/>
      <c r="G558" s="50">
        <f>'Concern Reports'!E54</f>
        <v>0</v>
      </c>
      <c r="J558" s="123" t="s">
        <v>30</v>
      </c>
      <c r="K558" s="124"/>
      <c r="L558" s="124"/>
      <c r="M558" s="124"/>
      <c r="N558" s="124"/>
      <c r="O558" s="50">
        <f>'Concern Reports'!E55</f>
        <v>0</v>
      </c>
      <c r="R558" s="123" t="s">
        <v>30</v>
      </c>
      <c r="S558" s="124"/>
      <c r="T558" s="124"/>
      <c r="U558" s="124"/>
      <c r="V558" s="124"/>
      <c r="W558" s="50">
        <f>'Concern Reports'!E56</f>
        <v>0</v>
      </c>
    </row>
    <row r="559" spans="2:23" ht="16" x14ac:dyDescent="0.4">
      <c r="B559" s="123" t="s">
        <v>31</v>
      </c>
      <c r="C559" s="124"/>
      <c r="D559" s="124"/>
      <c r="E559" s="124"/>
      <c r="F559" s="124"/>
      <c r="G559" s="55">
        <f>'Concern Reports'!F54</f>
        <v>0</v>
      </c>
      <c r="J559" s="123" t="s">
        <v>31</v>
      </c>
      <c r="K559" s="124"/>
      <c r="L559" s="124"/>
      <c r="M559" s="124"/>
      <c r="N559" s="124"/>
      <c r="O559" s="55">
        <f>'Concern Reports'!F55</f>
        <v>0</v>
      </c>
      <c r="R559" s="123" t="s">
        <v>31</v>
      </c>
      <c r="S559" s="124"/>
      <c r="T559" s="124"/>
      <c r="U559" s="124"/>
      <c r="V559" s="124"/>
      <c r="W559" s="55">
        <f>'Concern Reports'!F56</f>
        <v>0</v>
      </c>
    </row>
    <row r="560" spans="2:23" ht="16" x14ac:dyDescent="0.4">
      <c r="B560" s="123" t="s">
        <v>32</v>
      </c>
      <c r="C560" s="124"/>
      <c r="D560" s="124"/>
      <c r="E560" s="124"/>
      <c r="F560" s="124"/>
      <c r="G560" s="55">
        <f>'Concern Reports'!G54</f>
        <v>0</v>
      </c>
      <c r="J560" s="123" t="s">
        <v>32</v>
      </c>
      <c r="K560" s="124"/>
      <c r="L560" s="124"/>
      <c r="M560" s="124"/>
      <c r="N560" s="124"/>
      <c r="O560" s="55">
        <f>'Concern Reports'!G55</f>
        <v>0</v>
      </c>
      <c r="R560" s="123" t="s">
        <v>32</v>
      </c>
      <c r="S560" s="124"/>
      <c r="T560" s="124"/>
      <c r="U560" s="124"/>
      <c r="V560" s="124"/>
      <c r="W560" s="55">
        <f>'Concern Reports'!G56</f>
        <v>0</v>
      </c>
    </row>
    <row r="561" spans="1:23" ht="16.5" thickBot="1" x14ac:dyDescent="0.45">
      <c r="B561" s="117" t="s">
        <v>33</v>
      </c>
      <c r="C561" s="118"/>
      <c r="D561" s="118"/>
      <c r="E561" s="118"/>
      <c r="F561" s="118"/>
      <c r="G561" s="50">
        <f>'Concern Reports'!C54</f>
        <v>0</v>
      </c>
      <c r="J561" s="117" t="s">
        <v>33</v>
      </c>
      <c r="K561" s="118"/>
      <c r="L561" s="118"/>
      <c r="M561" s="118"/>
      <c r="N561" s="118"/>
      <c r="O561" s="50">
        <f>'Concern Reports'!C55</f>
        <v>0</v>
      </c>
      <c r="R561" s="117" t="s">
        <v>33</v>
      </c>
      <c r="S561" s="118"/>
      <c r="T561" s="118"/>
      <c r="U561" s="118"/>
      <c r="V561" s="118"/>
      <c r="W561" s="50">
        <f>'Concern Reports'!C56</f>
        <v>0</v>
      </c>
    </row>
    <row r="562" spans="1:23" ht="16" x14ac:dyDescent="0.4">
      <c r="B562" s="119" t="s">
        <v>22</v>
      </c>
      <c r="C562" s="120"/>
      <c r="D562" s="120"/>
      <c r="E562" s="120"/>
      <c r="F562" s="120"/>
      <c r="G562" s="51">
        <f>IFERROR((((G564 - G557*0.5 - G558*0.1) + G559*3 + G560*15) / G561) * 130,0)</f>
        <v>0</v>
      </c>
      <c r="J562" s="119" t="s">
        <v>22</v>
      </c>
      <c r="K562" s="120"/>
      <c r="L562" s="120"/>
      <c r="M562" s="120"/>
      <c r="N562" s="120"/>
      <c r="O562" s="51">
        <f>IFERROR((((O564 - O557*0.5 - O558*0.1) + O559*3 + O560*15) / O561) * 130,0)</f>
        <v>0</v>
      </c>
      <c r="R562" s="119" t="s">
        <v>22</v>
      </c>
      <c r="S562" s="120"/>
      <c r="T562" s="120"/>
      <c r="U562" s="120"/>
      <c r="V562" s="120"/>
      <c r="W562" s="51">
        <f>IFERROR((((W564 - W557*0.5 - W558*0.1) + W559*3 + W560*15) / W561) * 130,0)</f>
        <v>0</v>
      </c>
    </row>
    <row r="563" spans="1:23" ht="16" x14ac:dyDescent="0.35">
      <c r="B563" s="121" t="s">
        <v>34</v>
      </c>
      <c r="C563" s="122"/>
      <c r="D563" s="122"/>
      <c r="E563" s="122"/>
      <c r="F563" s="122"/>
      <c r="G563" s="56">
        <f>IFERROR((G557+G558+G559)/G561,0)</f>
        <v>0</v>
      </c>
      <c r="J563" s="121" t="s">
        <v>34</v>
      </c>
      <c r="K563" s="122"/>
      <c r="L563" s="122"/>
      <c r="M563" s="122"/>
      <c r="N563" s="122"/>
      <c r="O563" s="56">
        <f>IFERROR((O557+O558+O559)/O561,0)</f>
        <v>0</v>
      </c>
      <c r="R563" s="121" t="s">
        <v>34</v>
      </c>
      <c r="S563" s="122"/>
      <c r="T563" s="122"/>
      <c r="U563" s="122"/>
      <c r="V563" s="122"/>
      <c r="W563" s="56">
        <f>IFERROR((W557+W558+W559)/W561,0)</f>
        <v>0</v>
      </c>
    </row>
    <row r="564" spans="1:23" ht="16.5" thickBot="1" x14ac:dyDescent="0.45">
      <c r="B564" s="115" t="s">
        <v>35</v>
      </c>
      <c r="C564" s="116"/>
      <c r="D564" s="116"/>
      <c r="E564" s="116"/>
      <c r="F564" s="116"/>
      <c r="G564" s="57">
        <f>IFERROR(IF(AND(F547&gt;=3,G563&lt;0.031),G557*36,G557),0)</f>
        <v>0</v>
      </c>
      <c r="J564" s="115" t="s">
        <v>35</v>
      </c>
      <c r="K564" s="116"/>
      <c r="L564" s="116"/>
      <c r="M564" s="116"/>
      <c r="N564" s="116"/>
      <c r="O564" s="57">
        <f>IFERROR(IF(AND(N547&gt;=3,O563&lt;0.031),O557*36,O557),0)</f>
        <v>0</v>
      </c>
      <c r="R564" s="115" t="s">
        <v>35</v>
      </c>
      <c r="S564" s="116"/>
      <c r="T564" s="116"/>
      <c r="U564" s="116"/>
      <c r="V564" s="116"/>
      <c r="W564" s="57">
        <f>IFERROR(IF(AND(V547&gt;=3,W563&lt;0.031),W557*36,W557),0)</f>
        <v>0</v>
      </c>
    </row>
    <row r="566" spans="1:23" x14ac:dyDescent="0.35">
      <c r="A566" s="24" t="s">
        <v>79</v>
      </c>
      <c r="B566" s="24" t="s">
        <v>0</v>
      </c>
      <c r="I566" s="24" t="s">
        <v>79</v>
      </c>
      <c r="J566" s="24" t="s">
        <v>0</v>
      </c>
      <c r="O566" s="25"/>
      <c r="Q566" s="24" t="s">
        <v>79</v>
      </c>
      <c r="R566" s="24" t="s">
        <v>0</v>
      </c>
      <c r="W566" s="25"/>
    </row>
    <row r="567" spans="1:23" ht="15" thickBot="1" x14ac:dyDescent="0.4">
      <c r="B567" s="26">
        <f>Recordables!A57</f>
        <v>55</v>
      </c>
      <c r="J567" s="26">
        <f>Recordables!A58</f>
        <v>56</v>
      </c>
      <c r="O567" s="25"/>
      <c r="R567" s="26">
        <f>Recordables!A59</f>
        <v>57</v>
      </c>
      <c r="W567" s="25"/>
    </row>
    <row r="568" spans="1:23" ht="15.5" thickBot="1" x14ac:dyDescent="0.4">
      <c r="B568" s="144">
        <f>Recordables!B57</f>
        <v>0</v>
      </c>
      <c r="C568" s="145"/>
      <c r="D568" s="27" t="s">
        <v>12</v>
      </c>
      <c r="E568" s="27" t="s">
        <v>13</v>
      </c>
      <c r="F568" s="28" t="s">
        <v>14</v>
      </c>
      <c r="G568" s="27" t="s">
        <v>15</v>
      </c>
      <c r="J568" s="144">
        <f>Recordables!B58</f>
        <v>0</v>
      </c>
      <c r="K568" s="145"/>
      <c r="L568" s="27" t="s">
        <v>12</v>
      </c>
      <c r="M568" s="27" t="s">
        <v>13</v>
      </c>
      <c r="N568" s="29" t="s">
        <v>14</v>
      </c>
      <c r="O568" s="27" t="s">
        <v>15</v>
      </c>
      <c r="R568" s="144">
        <f>Recordables!B59</f>
        <v>0</v>
      </c>
      <c r="S568" s="145"/>
      <c r="T568" s="27" t="s">
        <v>12</v>
      </c>
      <c r="U568" s="27" t="s">
        <v>13</v>
      </c>
      <c r="V568" s="29" t="s">
        <v>14</v>
      </c>
      <c r="W568" s="27" t="s">
        <v>15</v>
      </c>
    </row>
    <row r="569" spans="1:23" ht="15" x14ac:dyDescent="0.35">
      <c r="B569" s="142" t="s">
        <v>16</v>
      </c>
      <c r="C569" s="143"/>
      <c r="D569" s="30">
        <f>IF(G569=0,0,5)</f>
        <v>0</v>
      </c>
      <c r="E569" s="30">
        <f>IF(G569=0,0,IF(G569&lt;=3,3,IF(G569&lt;=11,4,5)))</f>
        <v>0</v>
      </c>
      <c r="F569" s="31">
        <f t="shared" ref="F569:F574" si="108">MAX(0,D569+E569-1)</f>
        <v>0</v>
      </c>
      <c r="G569" s="32">
        <f>Recordables!D57</f>
        <v>0</v>
      </c>
      <c r="J569" s="142" t="s">
        <v>16</v>
      </c>
      <c r="K569" s="143"/>
      <c r="L569" s="30">
        <f>IF(O569=0,0,5)</f>
        <v>0</v>
      </c>
      <c r="M569" s="30">
        <f>IF(O569=0,0,IF(O569&lt;=3,3,IF(O569&lt;=11,4,5)))</f>
        <v>0</v>
      </c>
      <c r="N569" s="31">
        <f t="shared" ref="N569:N574" si="109">MAX(0,L569+M569-1)</f>
        <v>0</v>
      </c>
      <c r="O569" s="32">
        <f>Recordables!D58</f>
        <v>0</v>
      </c>
      <c r="R569" s="142" t="s">
        <v>16</v>
      </c>
      <c r="S569" s="143"/>
      <c r="T569" s="30">
        <f>IF(W569=0,0,5)</f>
        <v>0</v>
      </c>
      <c r="U569" s="30">
        <f>IF(W569=0,0,IF(W569&lt;=3,3,IF(W569&lt;=11,4,5)))</f>
        <v>0</v>
      </c>
      <c r="V569" s="31">
        <f t="shared" ref="V569:V574" si="110">MAX(0,T569+U569-1)</f>
        <v>0</v>
      </c>
      <c r="W569" s="32">
        <f>Recordables!D59</f>
        <v>0</v>
      </c>
    </row>
    <row r="570" spans="1:23" ht="15" x14ac:dyDescent="0.35">
      <c r="B570" s="138" t="s">
        <v>17</v>
      </c>
      <c r="C570" s="139"/>
      <c r="D570" s="33">
        <f>IF(G570=0,0,4)</f>
        <v>0</v>
      </c>
      <c r="E570" s="33">
        <f>IF(G570=0,0,IF(G570&lt;=3,3,IF(G570&lt;=11,4,5)))</f>
        <v>0</v>
      </c>
      <c r="F570" s="8">
        <f t="shared" si="108"/>
        <v>0</v>
      </c>
      <c r="G570" s="34">
        <f>Recordables!E57</f>
        <v>0</v>
      </c>
      <c r="J570" s="138" t="s">
        <v>17</v>
      </c>
      <c r="K570" s="139"/>
      <c r="L570" s="33">
        <f>IF(O570=0,0,4)</f>
        <v>0</v>
      </c>
      <c r="M570" s="33">
        <f>IF(O570=0,0,IF(O570&lt;=3,3,IF(O570&lt;=11,4,5)))</f>
        <v>0</v>
      </c>
      <c r="N570" s="8">
        <f t="shared" si="109"/>
        <v>0</v>
      </c>
      <c r="O570" s="35">
        <f>Recordables!E58</f>
        <v>0</v>
      </c>
      <c r="R570" s="138" t="s">
        <v>17</v>
      </c>
      <c r="S570" s="139"/>
      <c r="T570" s="33">
        <f>IF(W570=0,0,4)</f>
        <v>0</v>
      </c>
      <c r="U570" s="33">
        <f>IF(W570=0,0,IF(W570&lt;=3,3,IF(W570&lt;=11,4,5)))</f>
        <v>0</v>
      </c>
      <c r="V570" s="8">
        <f t="shared" si="110"/>
        <v>0</v>
      </c>
      <c r="W570" s="35">
        <f>Recordables!E59</f>
        <v>0</v>
      </c>
    </row>
    <row r="571" spans="1:23" ht="15" x14ac:dyDescent="0.35">
      <c r="B571" s="138" t="s">
        <v>18</v>
      </c>
      <c r="C571" s="139"/>
      <c r="D571" s="33">
        <f>IF(G571=0,0,IF(G571&lt;=2,2,3))</f>
        <v>0</v>
      </c>
      <c r="E571" s="33">
        <f>IF(G571=0,0,IF(G571&lt;=3,3,IF(G571&lt;=11,4,5)))</f>
        <v>0</v>
      </c>
      <c r="F571" s="8">
        <f t="shared" si="108"/>
        <v>0</v>
      </c>
      <c r="G571" s="34">
        <f>Recordables!F57</f>
        <v>0</v>
      </c>
      <c r="J571" s="138" t="s">
        <v>18</v>
      </c>
      <c r="K571" s="139"/>
      <c r="L571" s="33">
        <f>IF(O571=0,0,IF(O571&lt;=2,2,3))</f>
        <v>0</v>
      </c>
      <c r="M571" s="33">
        <f>IF(O571=0,0,IF(O571&lt;=3,3,IF(O571&lt;=11,4,5)))</f>
        <v>0</v>
      </c>
      <c r="N571" s="8">
        <f t="shared" si="109"/>
        <v>0</v>
      </c>
      <c r="O571" s="34">
        <f>Recordables!F58</f>
        <v>0</v>
      </c>
      <c r="R571" s="138" t="s">
        <v>18</v>
      </c>
      <c r="S571" s="139"/>
      <c r="T571" s="33">
        <f>IF(W571=0,0,IF(W571&lt;=2,2,3))</f>
        <v>0</v>
      </c>
      <c r="U571" s="33">
        <f>IF(W571=0,0,IF(W571&lt;=3,3,IF(W571&lt;=11,4,5)))</f>
        <v>0</v>
      </c>
      <c r="V571" s="8">
        <f t="shared" si="110"/>
        <v>0</v>
      </c>
      <c r="W571" s="34">
        <f>Recordables!F59</f>
        <v>0</v>
      </c>
    </row>
    <row r="572" spans="1:23" ht="15" x14ac:dyDescent="0.35">
      <c r="B572" s="138" t="s">
        <v>19</v>
      </c>
      <c r="C572" s="139"/>
      <c r="D572" s="33">
        <f>IF(G572=0,0,IF(G572&lt;=3,1,2))</f>
        <v>0</v>
      </c>
      <c r="E572" s="33">
        <f>IF(G572=0,0,IF(G572&lt;=3,3,IF(G572&lt;=11,4,5)))</f>
        <v>0</v>
      </c>
      <c r="F572" s="8">
        <f t="shared" si="108"/>
        <v>0</v>
      </c>
      <c r="G572" s="34">
        <f>'FA, NMs, PSEs'!C57</f>
        <v>0</v>
      </c>
      <c r="J572" s="138" t="s">
        <v>19</v>
      </c>
      <c r="K572" s="139"/>
      <c r="L572" s="33">
        <f>IF(O572=0,0,IF(O572&lt;=3,1,2))</f>
        <v>0</v>
      </c>
      <c r="M572" s="33">
        <f>IF(O572=0,0,IF(O572&lt;=3,3,IF(O572&lt;=11,4,5)))</f>
        <v>0</v>
      </c>
      <c r="N572" s="8">
        <f t="shared" si="109"/>
        <v>0</v>
      </c>
      <c r="O572" s="34">
        <f>'FA, NMs, PSEs'!C58</f>
        <v>0</v>
      </c>
      <c r="R572" s="138" t="s">
        <v>19</v>
      </c>
      <c r="S572" s="139"/>
      <c r="T572" s="33">
        <f>IF(W572=0,0,IF(W572&lt;=3,1,2))</f>
        <v>0</v>
      </c>
      <c r="U572" s="33">
        <f>IF(W572=0,0,IF(W572&lt;=3,3,IF(W572&lt;=11,4,5)))</f>
        <v>0</v>
      </c>
      <c r="V572" s="8">
        <f t="shared" si="110"/>
        <v>0</v>
      </c>
      <c r="W572" s="34">
        <f>'FA, NMs, PSEs'!C59</f>
        <v>0</v>
      </c>
    </row>
    <row r="573" spans="1:23" ht="15" x14ac:dyDescent="0.35">
      <c r="B573" s="138" t="s">
        <v>20</v>
      </c>
      <c r="C573" s="139"/>
      <c r="D573" s="33">
        <f>IF(G573=0,0,4)</f>
        <v>0</v>
      </c>
      <c r="E573" s="33">
        <f>IF(G573=0,0,IF(G573&lt;=3,3,IF(G573&lt;=11,4,5)))</f>
        <v>0</v>
      </c>
      <c r="F573" s="8">
        <f t="shared" si="108"/>
        <v>0</v>
      </c>
      <c r="G573" s="34">
        <f>'FA, NMs, PSEs'!D57</f>
        <v>0</v>
      </c>
      <c r="J573" s="138" t="s">
        <v>20</v>
      </c>
      <c r="K573" s="139"/>
      <c r="L573" s="33">
        <f>IF(O573=0,0,4)</f>
        <v>0</v>
      </c>
      <c r="M573" s="33">
        <f>IF(O573=0,0,IF(O573&lt;=3,3,IF(O573&lt;=11,4,5)))</f>
        <v>0</v>
      </c>
      <c r="N573" s="8">
        <f t="shared" si="109"/>
        <v>0</v>
      </c>
      <c r="O573" s="34">
        <f>'FA, NMs, PSEs'!D58</f>
        <v>0</v>
      </c>
      <c r="R573" s="138" t="s">
        <v>20</v>
      </c>
      <c r="S573" s="139"/>
      <c r="T573" s="33">
        <f>IF(W573=0,0,4)</f>
        <v>0</v>
      </c>
      <c r="U573" s="33">
        <f>IF(W573=0,0,IF(W573&lt;=3,3,IF(W573&lt;=11,4,5)))</f>
        <v>0</v>
      </c>
      <c r="V573" s="8">
        <f t="shared" si="110"/>
        <v>0</v>
      </c>
      <c r="W573" s="34">
        <f>'FA, NMs, PSEs'!D59</f>
        <v>0</v>
      </c>
    </row>
    <row r="574" spans="1:23" ht="15" x14ac:dyDescent="0.35">
      <c r="B574" s="138" t="s">
        <v>21</v>
      </c>
      <c r="C574" s="139"/>
      <c r="D574" s="33">
        <f>IF(G574=0,0,IF(G574&lt;=3,1,2))</f>
        <v>0</v>
      </c>
      <c r="E574" s="33">
        <f>IF(G574=0,0,IF(G574&lt;=3,2,IF(G574&lt;=8,3,IF(G574&lt;=11,4,5))))</f>
        <v>0</v>
      </c>
      <c r="F574" s="8">
        <f t="shared" si="108"/>
        <v>0</v>
      </c>
      <c r="G574" s="34">
        <f>'FA, NMs, PSEs'!E57</f>
        <v>0</v>
      </c>
      <c r="J574" s="138" t="s">
        <v>21</v>
      </c>
      <c r="K574" s="139"/>
      <c r="L574" s="33">
        <f>IF(O574=0,0,IF(O574&lt;=3,1,2))</f>
        <v>0</v>
      </c>
      <c r="M574" s="33">
        <f>IF(O574=0,0,IF(O574&lt;=3,2,IF(O574&lt;=8,3,IF(O574&lt;=11,4,5))))</f>
        <v>0</v>
      </c>
      <c r="N574" s="8">
        <f t="shared" si="109"/>
        <v>0</v>
      </c>
      <c r="O574" s="34">
        <f>'FA, NMs, PSEs'!E58</f>
        <v>0</v>
      </c>
      <c r="R574" s="138" t="s">
        <v>21</v>
      </c>
      <c r="S574" s="139"/>
      <c r="T574" s="33">
        <f>IF(W574=0,0,IF(W574&lt;=3,1,2))</f>
        <v>0</v>
      </c>
      <c r="U574" s="33">
        <f>IF(W574=0,0,IF(W574&lt;=3,2,IF(W574&lt;=8,3,IF(W574&lt;=11,4,5))))</f>
        <v>0</v>
      </c>
      <c r="V574" s="8">
        <f t="shared" si="110"/>
        <v>0</v>
      </c>
      <c r="W574" s="34">
        <f>'FA, NMs, PSEs'!E59</f>
        <v>0</v>
      </c>
    </row>
    <row r="575" spans="1:23" ht="15" x14ac:dyDescent="0.35">
      <c r="B575" s="138" t="s">
        <v>22</v>
      </c>
      <c r="C575" s="139"/>
      <c r="D575" s="33">
        <f>IF(G575=0,0,
 IF(G575&lt;=2,1,
 IF(G575&lt;=9,2,
 IF(G575&lt;=19,3,
 IF(G575&gt;=20,4)))))</f>
        <v>0</v>
      </c>
      <c r="E575" s="33">
        <f>IF(G575=0,0,IF(G575&lt;=6,1,IF(G575&lt;=9,2,IF(G575&lt;=19,3,4))))</f>
        <v>0</v>
      </c>
      <c r="F575" s="8">
        <f>MAX(0,D575+E575-1)</f>
        <v>0</v>
      </c>
      <c r="G575" s="36">
        <f>'CR, ATS Contribution'!F57</f>
        <v>0</v>
      </c>
      <c r="J575" s="138" t="s">
        <v>22</v>
      </c>
      <c r="K575" s="139"/>
      <c r="L575" s="33">
        <f>IF(O575=0,0,
 IF(O575&lt;=2,1,
 IF(O575&lt;=9,2,
 IF(O575&lt;=19,3,
 IF(O575&gt;=20,4)))))</f>
        <v>0</v>
      </c>
      <c r="M575" s="33">
        <f>IF(O575=0,0,IF(O575&lt;=6,1,IF(O575&lt;=9,2,IF(O575&lt;=19,3,4))))</f>
        <v>0</v>
      </c>
      <c r="N575" s="8">
        <f>MAX(0,L575+M575-1)</f>
        <v>0</v>
      </c>
      <c r="O575" s="36">
        <f>'CR, ATS Contribution'!F58</f>
        <v>0</v>
      </c>
      <c r="R575" s="138" t="s">
        <v>22</v>
      </c>
      <c r="S575" s="139"/>
      <c r="T575" s="33">
        <f>IF(W575=0,0,
 IF(W575&lt;=2,1,
 IF(W575&lt;=9,2,
 IF(W575&lt;=19,3,
 IF(W575&gt;=20,4)))))</f>
        <v>0</v>
      </c>
      <c r="U575" s="33">
        <f>IF(W575=0,0,IF(W575&lt;=6,1,IF(W575&lt;=9,2,IF(W575&lt;=19,3,4))))</f>
        <v>0</v>
      </c>
      <c r="V575" s="8">
        <f>MAX(0,T575+U575-1)</f>
        <v>0</v>
      </c>
      <c r="W575" s="36">
        <f>'CR, ATS Contribution'!F59</f>
        <v>0</v>
      </c>
    </row>
    <row r="576" spans="1:23" ht="15.5" thickBot="1" x14ac:dyDescent="0.4">
      <c r="B576" s="140" t="s">
        <v>23</v>
      </c>
      <c r="C576" s="141"/>
      <c r="D576" s="37">
        <f>IF(G576=0,0,
 IF(G576&lt;=2,1,
 IF(G576&lt;=9,2,
 IF(G576&lt;=19,3,
 IF(G576&gt;=20,4)))))</f>
        <v>0</v>
      </c>
      <c r="E576" s="37">
        <f>IF(G576=0,0,IF(G576&lt;=6,1,IF(G576&lt;=9,2,IF(G576&lt;=19,3,4))))</f>
        <v>0</v>
      </c>
      <c r="F576" s="38">
        <f t="shared" ref="F576" si="111">MAX(0,D576+E576-1)</f>
        <v>0</v>
      </c>
      <c r="G576" s="39">
        <f>'CR, ATS Contribution'!E57</f>
        <v>0</v>
      </c>
      <c r="J576" s="140" t="s">
        <v>23</v>
      </c>
      <c r="K576" s="141"/>
      <c r="L576" s="37">
        <f>IF(O576=0,0,
 IF(O576&lt;=2,1,
 IF(O576&lt;=9,2,
 IF(O576&lt;=19,3,
 IF(O576&gt;=20,4)))))</f>
        <v>0</v>
      </c>
      <c r="M576" s="37">
        <f>IF(O576=0,0,IF(O576&lt;=6,1,IF(O576&lt;=9,2,IF(O576&lt;=19,3,4))))</f>
        <v>0</v>
      </c>
      <c r="N576" s="38">
        <f t="shared" ref="N576" si="112">MAX(0,L576+M576-1)</f>
        <v>0</v>
      </c>
      <c r="O576" s="39">
        <f>'CR, ATS Contribution'!E58</f>
        <v>0</v>
      </c>
      <c r="R576" s="140" t="s">
        <v>23</v>
      </c>
      <c r="S576" s="141"/>
      <c r="T576" s="37">
        <f>IF(W576=0,0,
 IF(W576&lt;=2,1,
 IF(W576&lt;=9,2,
 IF(W576&lt;=19,3,
 IF(W576&gt;=20,4)))))</f>
        <v>0</v>
      </c>
      <c r="U576" s="37">
        <f>IF(W576=0,0,IF(W576&lt;=6,1,IF(W576&lt;=9,2,IF(W576&lt;=19,3,4))))</f>
        <v>0</v>
      </c>
      <c r="V576" s="38">
        <f t="shared" ref="V576" si="113">MAX(0,T576+U576-1)</f>
        <v>0</v>
      </c>
      <c r="W576" s="39">
        <f>'CR, ATS Contribution'!E59</f>
        <v>0</v>
      </c>
    </row>
    <row r="577" spans="2:23" ht="15.5" thickBot="1" x14ac:dyDescent="0.4">
      <c r="B577" s="134"/>
      <c r="C577" s="134"/>
      <c r="D577" s="40" t="s">
        <v>12</v>
      </c>
      <c r="E577" s="40" t="s">
        <v>13</v>
      </c>
      <c r="F577" s="40" t="s">
        <v>14</v>
      </c>
      <c r="G577" s="41"/>
      <c r="J577" s="134"/>
      <c r="K577" s="134"/>
      <c r="L577" s="40" t="s">
        <v>12</v>
      </c>
      <c r="M577" s="40" t="s">
        <v>13</v>
      </c>
      <c r="N577" s="40" t="s">
        <v>14</v>
      </c>
      <c r="O577" s="41"/>
      <c r="R577" s="134"/>
      <c r="S577" s="134"/>
      <c r="T577" s="40" t="s">
        <v>12</v>
      </c>
      <c r="U577" s="40" t="s">
        <v>13</v>
      </c>
      <c r="V577" s="40" t="s">
        <v>14</v>
      </c>
      <c r="W577" s="41"/>
    </row>
    <row r="578" spans="2:23" ht="15" x14ac:dyDescent="0.35">
      <c r="B578" s="134"/>
      <c r="C578" s="134"/>
      <c r="D578" s="42" cm="1">
        <f t="array" ref="D578">AVERAGE(LARGE(D569:D576,{1,2,3}))</f>
        <v>0</v>
      </c>
      <c r="E578" s="23" cm="1">
        <f t="array" ref="E578">AVERAGE(LARGE(E569:E576,{1,2,3}))</f>
        <v>0</v>
      </c>
      <c r="F578" s="43">
        <f>MAX(0, D578+E578-1)</f>
        <v>0</v>
      </c>
      <c r="G578" s="41"/>
      <c r="J578" s="134"/>
      <c r="K578" s="134"/>
      <c r="L578" s="42" cm="1">
        <f t="array" ref="L578">AVERAGE(LARGE(L569:L576,{1,2,3}))</f>
        <v>0</v>
      </c>
      <c r="M578" s="23" cm="1">
        <f t="array" ref="M578">AVERAGE(LARGE(M569:M576,{1,2,3}))</f>
        <v>0</v>
      </c>
      <c r="N578" s="43">
        <f>MAX(0, L578+M578-1)</f>
        <v>0</v>
      </c>
      <c r="O578" s="41"/>
      <c r="R578" s="134"/>
      <c r="S578" s="134"/>
      <c r="T578" s="42" cm="1">
        <f t="array" ref="T578">AVERAGE(LARGE(T569:T576,{1,2,3}))</f>
        <v>0</v>
      </c>
      <c r="U578" s="23" cm="1">
        <f t="array" ref="U578">AVERAGE(LARGE(U569:U576,{1,2,3}))</f>
        <v>0</v>
      </c>
      <c r="V578" s="43">
        <f>MAX(0, T578+U578-1)</f>
        <v>0</v>
      </c>
      <c r="W578" s="41"/>
    </row>
    <row r="579" spans="2:23" ht="15.5" thickBot="1" x14ac:dyDescent="0.4">
      <c r="B579" s="85"/>
      <c r="C579" s="85"/>
      <c r="D579" s="44">
        <f>IF($F$578&lt;3.5, MAX($D$569:$D$571), "")</f>
        <v>0</v>
      </c>
      <c r="E579" s="45">
        <f>IF($F$578&lt;3.5, MAX($E$569:$E$571), "")</f>
        <v>0</v>
      </c>
      <c r="F579" s="46">
        <f>MAX(0, D579+E579-1)</f>
        <v>0</v>
      </c>
      <c r="G579" s="41"/>
      <c r="J579" s="85"/>
      <c r="K579" s="85"/>
      <c r="L579" s="44">
        <f>IF($N$578&lt;3.5, MAX($L$569:$L$571), "")</f>
        <v>0</v>
      </c>
      <c r="M579" s="45">
        <f>IF($N$578&lt;3.5, MAX($M$569:$M$571), "")</f>
        <v>0</v>
      </c>
      <c r="N579" s="46">
        <f>MAX(0, L579+M579-1)</f>
        <v>0</v>
      </c>
      <c r="O579" s="41"/>
      <c r="R579" s="85"/>
      <c r="S579" s="85"/>
      <c r="T579" s="44">
        <f>IF($V$578&lt;3.5, MAX($T$569:$T$571), "")</f>
        <v>0</v>
      </c>
      <c r="U579" s="45">
        <f>IF($V$578&lt;3.5, MAX($U$569:$U$571), "")</f>
        <v>0</v>
      </c>
      <c r="V579" s="46">
        <f>MAX(0, T579+U579-1)</f>
        <v>0</v>
      </c>
      <c r="W579" s="41"/>
    </row>
    <row r="580" spans="2:23" ht="15.5" thickBot="1" x14ac:dyDescent="0.4">
      <c r="B580" s="134"/>
      <c r="C580" s="134"/>
      <c r="D580" s="47"/>
      <c r="E580" s="41"/>
      <c r="F580" s="48"/>
      <c r="G580" s="41"/>
      <c r="J580" s="134"/>
      <c r="K580" s="134"/>
      <c r="L580" s="47"/>
      <c r="M580" s="41"/>
      <c r="N580" s="48"/>
      <c r="O580" s="41"/>
      <c r="R580" s="134"/>
      <c r="S580" s="134"/>
      <c r="T580" s="47"/>
      <c r="U580" s="41"/>
      <c r="V580" s="48"/>
      <c r="W580" s="41"/>
    </row>
    <row r="581" spans="2:23" ht="16.5" thickBot="1" x14ac:dyDescent="0.45">
      <c r="B581" s="135" t="s">
        <v>24</v>
      </c>
      <c r="C581" s="136"/>
      <c r="D581" s="136"/>
      <c r="E581" s="136"/>
      <c r="F581" s="136"/>
      <c r="G581" s="137"/>
      <c r="J581" s="135" t="s">
        <v>24</v>
      </c>
      <c r="K581" s="136"/>
      <c r="L581" s="136"/>
      <c r="M581" s="136"/>
      <c r="N581" s="136"/>
      <c r="O581" s="137"/>
      <c r="R581" s="135" t="s">
        <v>24</v>
      </c>
      <c r="S581" s="136"/>
      <c r="T581" s="136"/>
      <c r="U581" s="136"/>
      <c r="V581" s="136"/>
      <c r="W581" s="137"/>
    </row>
    <row r="582" spans="2:23" ht="16" x14ac:dyDescent="0.4">
      <c r="B582" s="130" t="s">
        <v>25</v>
      </c>
      <c r="C582" s="131"/>
      <c r="D582" s="131"/>
      <c r="E582" s="131"/>
      <c r="F582" s="131"/>
      <c r="G582" s="49">
        <f>ATS!C57</f>
        <v>0</v>
      </c>
      <c r="J582" s="130" t="s">
        <v>25</v>
      </c>
      <c r="K582" s="131"/>
      <c r="L582" s="131"/>
      <c r="M582" s="131"/>
      <c r="N582" s="131"/>
      <c r="O582" s="49">
        <f>ATS!C58</f>
        <v>0</v>
      </c>
      <c r="R582" s="130" t="s">
        <v>25</v>
      </c>
      <c r="S582" s="131"/>
      <c r="T582" s="131"/>
      <c r="U582" s="131"/>
      <c r="V582" s="131"/>
      <c r="W582" s="49">
        <f>ATS!C59</f>
        <v>0</v>
      </c>
    </row>
    <row r="583" spans="2:23" ht="16" x14ac:dyDescent="0.4">
      <c r="B583" s="132" t="s">
        <v>26</v>
      </c>
      <c r="C583" s="133"/>
      <c r="D583" s="133"/>
      <c r="E583" s="133"/>
      <c r="F583" s="133"/>
      <c r="G583" s="50">
        <f>ATS!D57</f>
        <v>95</v>
      </c>
      <c r="J583" s="132" t="s">
        <v>26</v>
      </c>
      <c r="K583" s="133"/>
      <c r="L583" s="133"/>
      <c r="M583" s="133"/>
      <c r="N583" s="133"/>
      <c r="O583" s="50">
        <f>ATS!D58</f>
        <v>95</v>
      </c>
      <c r="R583" s="132" t="s">
        <v>26</v>
      </c>
      <c r="S583" s="133"/>
      <c r="T583" s="133"/>
      <c r="U583" s="133"/>
      <c r="V583" s="133"/>
      <c r="W583" s="50">
        <f>ATS!D59</f>
        <v>95</v>
      </c>
    </row>
    <row r="584" spans="2:23" ht="16" x14ac:dyDescent="0.35">
      <c r="B584" s="121" t="s">
        <v>23</v>
      </c>
      <c r="C584" s="122"/>
      <c r="D584" s="122"/>
      <c r="E584" s="122"/>
      <c r="F584" s="122"/>
      <c r="G584" s="51">
        <f>IFERROR(IF(AND(F578&gt;4, G582/G583&lt;0.021),(G582/G583)*600,(G582/G583)*50),0)</f>
        <v>0</v>
      </c>
      <c r="J584" s="121" t="s">
        <v>23</v>
      </c>
      <c r="K584" s="122"/>
      <c r="L584" s="122"/>
      <c r="M584" s="122"/>
      <c r="N584" s="122"/>
      <c r="O584" s="51">
        <f>IFERROR(IF(AND(N578&gt;4, O582/O583&lt;0.021),(O582/O583)*600,(O582/O583)*50),0)</f>
        <v>0</v>
      </c>
      <c r="R584" s="121" t="s">
        <v>23</v>
      </c>
      <c r="S584" s="122"/>
      <c r="T584" s="122"/>
      <c r="U584" s="122"/>
      <c r="V584" s="122"/>
      <c r="W584" s="51">
        <f>IFERROR(IF(AND(V578&gt;4, W582/W583&lt;0.021),(W582/W583)*600,(W582/W583)*50),0)</f>
        <v>0</v>
      </c>
    </row>
    <row r="585" spans="2:23" ht="16.5" thickBot="1" x14ac:dyDescent="0.45">
      <c r="B585" s="115" t="s">
        <v>27</v>
      </c>
      <c r="C585" s="116"/>
      <c r="D585" s="116"/>
      <c r="E585" s="116"/>
      <c r="F585" s="116"/>
      <c r="G585" s="52">
        <f>IFERROR(G582/G583,0)</f>
        <v>0</v>
      </c>
      <c r="J585" s="115" t="s">
        <v>27</v>
      </c>
      <c r="K585" s="116"/>
      <c r="L585" s="116"/>
      <c r="M585" s="116"/>
      <c r="N585" s="116"/>
      <c r="O585" s="52">
        <f>IFERROR(O582/O583,0)</f>
        <v>0</v>
      </c>
      <c r="R585" s="115" t="s">
        <v>27</v>
      </c>
      <c r="S585" s="116"/>
      <c r="T585" s="116"/>
      <c r="U585" s="116"/>
      <c r="V585" s="116"/>
      <c r="W585" s="52">
        <f>IFERROR(W582/W583,0)</f>
        <v>0</v>
      </c>
    </row>
    <row r="586" spans="2:23" ht="15.5" thickBot="1" x14ac:dyDescent="0.45">
      <c r="B586" s="53"/>
      <c r="C586" s="53"/>
      <c r="D586" s="53"/>
      <c r="E586" s="53"/>
      <c r="F586" s="53"/>
      <c r="G586" s="41"/>
      <c r="J586" s="53"/>
      <c r="K586" s="53"/>
      <c r="L586" s="53"/>
      <c r="M586" s="53"/>
      <c r="N586" s="53"/>
      <c r="O586" s="41"/>
      <c r="R586" s="53"/>
      <c r="S586" s="53"/>
      <c r="T586" s="53"/>
      <c r="U586" s="53"/>
      <c r="V586" s="53"/>
      <c r="W586" s="41"/>
    </row>
    <row r="587" spans="2:23" ht="16.5" thickBot="1" x14ac:dyDescent="0.45">
      <c r="B587" s="125" t="s">
        <v>28</v>
      </c>
      <c r="C587" s="126"/>
      <c r="D587" s="126"/>
      <c r="E587" s="126"/>
      <c r="F587" s="126"/>
      <c r="G587" s="127"/>
      <c r="J587" s="125" t="s">
        <v>28</v>
      </c>
      <c r="K587" s="126"/>
      <c r="L587" s="126"/>
      <c r="M587" s="126"/>
      <c r="N587" s="126"/>
      <c r="O587" s="127"/>
      <c r="R587" s="125" t="s">
        <v>28</v>
      </c>
      <c r="S587" s="126"/>
      <c r="T587" s="126"/>
      <c r="U587" s="126"/>
      <c r="V587" s="126"/>
      <c r="W587" s="127"/>
    </row>
    <row r="588" spans="2:23" ht="16" x14ac:dyDescent="0.4">
      <c r="B588" s="128" t="s">
        <v>29</v>
      </c>
      <c r="C588" s="129"/>
      <c r="D588" s="129"/>
      <c r="E588" s="129"/>
      <c r="F588" s="129"/>
      <c r="G588" s="54">
        <f>'Concern Reports'!D57</f>
        <v>0</v>
      </c>
      <c r="J588" s="128" t="s">
        <v>29</v>
      </c>
      <c r="K588" s="129"/>
      <c r="L588" s="129"/>
      <c r="M588" s="129"/>
      <c r="N588" s="129"/>
      <c r="O588" s="54">
        <f>'Concern Reports'!D58</f>
        <v>0</v>
      </c>
      <c r="R588" s="128" t="s">
        <v>29</v>
      </c>
      <c r="S588" s="129"/>
      <c r="T588" s="129"/>
      <c r="U588" s="129"/>
      <c r="V588" s="129"/>
      <c r="W588" s="54">
        <f>'Concern Reports'!D59</f>
        <v>0</v>
      </c>
    </row>
    <row r="589" spans="2:23" ht="16" x14ac:dyDescent="0.4">
      <c r="B589" s="123" t="s">
        <v>30</v>
      </c>
      <c r="C589" s="124"/>
      <c r="D589" s="124"/>
      <c r="E589" s="124"/>
      <c r="F589" s="124"/>
      <c r="G589" s="50">
        <f>'Concern Reports'!E57</f>
        <v>0</v>
      </c>
      <c r="J589" s="123" t="s">
        <v>30</v>
      </c>
      <c r="K589" s="124"/>
      <c r="L589" s="124"/>
      <c r="M589" s="124"/>
      <c r="N589" s="124"/>
      <c r="O589" s="50">
        <f>'Concern Reports'!E58</f>
        <v>0</v>
      </c>
      <c r="R589" s="123" t="s">
        <v>30</v>
      </c>
      <c r="S589" s="124"/>
      <c r="T589" s="124"/>
      <c r="U589" s="124"/>
      <c r="V589" s="124"/>
      <c r="W589" s="50">
        <f>'Concern Reports'!E59</f>
        <v>0</v>
      </c>
    </row>
    <row r="590" spans="2:23" ht="16" x14ac:dyDescent="0.4">
      <c r="B590" s="123" t="s">
        <v>31</v>
      </c>
      <c r="C590" s="124"/>
      <c r="D590" s="124"/>
      <c r="E590" s="124"/>
      <c r="F590" s="124"/>
      <c r="G590" s="55">
        <f>'Concern Reports'!F57</f>
        <v>0</v>
      </c>
      <c r="J590" s="123" t="s">
        <v>31</v>
      </c>
      <c r="K590" s="124"/>
      <c r="L590" s="124"/>
      <c r="M590" s="124"/>
      <c r="N590" s="124"/>
      <c r="O590" s="55">
        <f>'Concern Reports'!F58</f>
        <v>0</v>
      </c>
      <c r="R590" s="123" t="s">
        <v>31</v>
      </c>
      <c r="S590" s="124"/>
      <c r="T590" s="124"/>
      <c r="U590" s="124"/>
      <c r="V590" s="124"/>
      <c r="W590" s="55">
        <f>'Concern Reports'!F59</f>
        <v>0</v>
      </c>
    </row>
    <row r="591" spans="2:23" ht="16" x14ac:dyDescent="0.4">
      <c r="B591" s="123" t="s">
        <v>32</v>
      </c>
      <c r="C591" s="124"/>
      <c r="D591" s="124"/>
      <c r="E591" s="124"/>
      <c r="F591" s="124"/>
      <c r="G591" s="55">
        <f>'Concern Reports'!G57</f>
        <v>0</v>
      </c>
      <c r="J591" s="123" t="s">
        <v>32</v>
      </c>
      <c r="K591" s="124"/>
      <c r="L591" s="124"/>
      <c r="M591" s="124"/>
      <c r="N591" s="124"/>
      <c r="O591" s="55">
        <f>'Concern Reports'!G58</f>
        <v>0</v>
      </c>
      <c r="R591" s="123" t="s">
        <v>32</v>
      </c>
      <c r="S591" s="124"/>
      <c r="T591" s="124"/>
      <c r="U591" s="124"/>
      <c r="V591" s="124"/>
      <c r="W591" s="55">
        <f>'Concern Reports'!G59</f>
        <v>0</v>
      </c>
    </row>
    <row r="592" spans="2:23" ht="16.5" thickBot="1" x14ac:dyDescent="0.45">
      <c r="B592" s="117" t="s">
        <v>33</v>
      </c>
      <c r="C592" s="118"/>
      <c r="D592" s="118"/>
      <c r="E592" s="118"/>
      <c r="F592" s="118"/>
      <c r="G592" s="50">
        <f>'Concern Reports'!C57</f>
        <v>0</v>
      </c>
      <c r="J592" s="117" t="s">
        <v>33</v>
      </c>
      <c r="K592" s="118"/>
      <c r="L592" s="118"/>
      <c r="M592" s="118"/>
      <c r="N592" s="118"/>
      <c r="O592" s="50">
        <f>'Concern Reports'!C58</f>
        <v>0</v>
      </c>
      <c r="R592" s="117" t="s">
        <v>33</v>
      </c>
      <c r="S592" s="118"/>
      <c r="T592" s="118"/>
      <c r="U592" s="118"/>
      <c r="V592" s="118"/>
      <c r="W592" s="50">
        <f>'Concern Reports'!C59</f>
        <v>0</v>
      </c>
    </row>
    <row r="593" spans="1:23" ht="16" x14ac:dyDescent="0.4">
      <c r="B593" s="119" t="s">
        <v>22</v>
      </c>
      <c r="C593" s="120"/>
      <c r="D593" s="120"/>
      <c r="E593" s="120"/>
      <c r="F593" s="120"/>
      <c r="G593" s="51">
        <f>IFERROR((((G595 - G588*0.5 - G589*0.1) + G590*3 + G591*15) / G592) * 130,0)</f>
        <v>0</v>
      </c>
      <c r="J593" s="119" t="s">
        <v>22</v>
      </c>
      <c r="K593" s="120"/>
      <c r="L593" s="120"/>
      <c r="M593" s="120"/>
      <c r="N593" s="120"/>
      <c r="O593" s="51">
        <f>IFERROR((((O595 - O588*0.5 - O589*0.1) + O590*3 + O591*15) / O592) * 130,0)</f>
        <v>0</v>
      </c>
      <c r="R593" s="119" t="s">
        <v>22</v>
      </c>
      <c r="S593" s="120"/>
      <c r="T593" s="120"/>
      <c r="U593" s="120"/>
      <c r="V593" s="120"/>
      <c r="W593" s="51">
        <f>IFERROR((((W595 - W588*0.5 - W589*0.1) + W590*3 + W591*15) / W592) * 130,0)</f>
        <v>0</v>
      </c>
    </row>
    <row r="594" spans="1:23" ht="16" x14ac:dyDescent="0.35">
      <c r="B594" s="121" t="s">
        <v>34</v>
      </c>
      <c r="C594" s="122"/>
      <c r="D594" s="122"/>
      <c r="E594" s="122"/>
      <c r="F594" s="122"/>
      <c r="G594" s="56">
        <f>IFERROR((G588+G589+G590)/G592,0)</f>
        <v>0</v>
      </c>
      <c r="J594" s="121" t="s">
        <v>34</v>
      </c>
      <c r="K594" s="122"/>
      <c r="L594" s="122"/>
      <c r="M594" s="122"/>
      <c r="N594" s="122"/>
      <c r="O594" s="56">
        <f>IFERROR((O588+O589+O590)/O592,0)</f>
        <v>0</v>
      </c>
      <c r="R594" s="121" t="s">
        <v>34</v>
      </c>
      <c r="S594" s="122"/>
      <c r="T594" s="122"/>
      <c r="U594" s="122"/>
      <c r="V594" s="122"/>
      <c r="W594" s="56">
        <f>IFERROR((W588+W589+W590)/W592,0)</f>
        <v>0</v>
      </c>
    </row>
    <row r="595" spans="1:23" ht="16.5" thickBot="1" x14ac:dyDescent="0.45">
      <c r="B595" s="115" t="s">
        <v>35</v>
      </c>
      <c r="C595" s="116"/>
      <c r="D595" s="116"/>
      <c r="E595" s="116"/>
      <c r="F595" s="116"/>
      <c r="G595" s="57">
        <f>IFERROR(IF(AND(F578&gt;=3,G594&lt;0.031),G588*36,G588),0)</f>
        <v>0</v>
      </c>
      <c r="J595" s="115" t="s">
        <v>35</v>
      </c>
      <c r="K595" s="116"/>
      <c r="L595" s="116"/>
      <c r="M595" s="116"/>
      <c r="N595" s="116"/>
      <c r="O595" s="57">
        <f>IFERROR(IF(AND(N578&gt;=3,O594&lt;0.031),O588*36,O588),0)</f>
        <v>0</v>
      </c>
      <c r="R595" s="115" t="s">
        <v>35</v>
      </c>
      <c r="S595" s="116"/>
      <c r="T595" s="116"/>
      <c r="U595" s="116"/>
      <c r="V595" s="116"/>
      <c r="W595" s="57">
        <f>IFERROR(IF(AND(V578&gt;=3,W594&lt;0.031),W588*36,W588),0)</f>
        <v>0</v>
      </c>
    </row>
    <row r="597" spans="1:23" x14ac:dyDescent="0.35">
      <c r="A597" s="24" t="s">
        <v>79</v>
      </c>
      <c r="B597" s="24" t="s">
        <v>0</v>
      </c>
      <c r="I597" s="24" t="s">
        <v>79</v>
      </c>
      <c r="J597" s="24" t="s">
        <v>0</v>
      </c>
      <c r="O597" s="25"/>
      <c r="Q597" s="24" t="s">
        <v>79</v>
      </c>
      <c r="R597" s="24" t="s">
        <v>0</v>
      </c>
      <c r="W597" s="25"/>
    </row>
    <row r="598" spans="1:23" ht="15" thickBot="1" x14ac:dyDescent="0.4">
      <c r="B598" s="26">
        <f>Recordables!A60</f>
        <v>58</v>
      </c>
      <c r="J598" s="26">
        <f>Recordables!A61</f>
        <v>59</v>
      </c>
      <c r="O598" s="25"/>
      <c r="R598" s="26">
        <f>Recordables!A62</f>
        <v>60</v>
      </c>
      <c r="W598" s="25"/>
    </row>
    <row r="599" spans="1:23" ht="15.5" thickBot="1" x14ac:dyDescent="0.4">
      <c r="B599" s="144">
        <f>Recordables!B60</f>
        <v>0</v>
      </c>
      <c r="C599" s="145"/>
      <c r="D599" s="27" t="s">
        <v>12</v>
      </c>
      <c r="E599" s="27" t="s">
        <v>13</v>
      </c>
      <c r="F599" s="28" t="s">
        <v>14</v>
      </c>
      <c r="G599" s="27" t="s">
        <v>15</v>
      </c>
      <c r="J599" s="144">
        <f>Recordables!B61</f>
        <v>0</v>
      </c>
      <c r="K599" s="145"/>
      <c r="L599" s="27" t="s">
        <v>12</v>
      </c>
      <c r="M599" s="27" t="s">
        <v>13</v>
      </c>
      <c r="N599" s="29" t="s">
        <v>14</v>
      </c>
      <c r="O599" s="27" t="s">
        <v>15</v>
      </c>
      <c r="R599" s="144">
        <f>Recordables!B62</f>
        <v>0</v>
      </c>
      <c r="S599" s="145"/>
      <c r="T599" s="27" t="s">
        <v>12</v>
      </c>
      <c r="U599" s="27" t="s">
        <v>13</v>
      </c>
      <c r="V599" s="29" t="s">
        <v>14</v>
      </c>
      <c r="W599" s="27" t="s">
        <v>15</v>
      </c>
    </row>
    <row r="600" spans="1:23" ht="15" x14ac:dyDescent="0.35">
      <c r="B600" s="142" t="s">
        <v>16</v>
      </c>
      <c r="C600" s="143"/>
      <c r="D600" s="30">
        <f>IF(G600=0,0,5)</f>
        <v>0</v>
      </c>
      <c r="E600" s="30">
        <f>IF(G600=0,0,IF(G600&lt;=3,3,IF(G600&lt;=11,4,5)))</f>
        <v>0</v>
      </c>
      <c r="F600" s="31">
        <f t="shared" ref="F600:F605" si="114">MAX(0,D600+E600-1)</f>
        <v>0</v>
      </c>
      <c r="G600" s="32">
        <f>Recordables!D60</f>
        <v>0</v>
      </c>
      <c r="J600" s="142" t="s">
        <v>16</v>
      </c>
      <c r="K600" s="143"/>
      <c r="L600" s="30">
        <f>IF(O600=0,0,5)</f>
        <v>0</v>
      </c>
      <c r="M600" s="30">
        <f>IF(O600=0,0,IF(O600&lt;=3,3,IF(O600&lt;=11,4,5)))</f>
        <v>0</v>
      </c>
      <c r="N600" s="31">
        <f t="shared" ref="N600:N605" si="115">MAX(0,L600+M600-1)</f>
        <v>0</v>
      </c>
      <c r="O600" s="32">
        <f>Recordables!D61</f>
        <v>0</v>
      </c>
      <c r="R600" s="142" t="s">
        <v>16</v>
      </c>
      <c r="S600" s="143"/>
      <c r="T600" s="30">
        <f>IF(W600=0,0,5)</f>
        <v>0</v>
      </c>
      <c r="U600" s="30">
        <f>IF(W600=0,0,IF(W600&lt;=3,3,IF(W600&lt;=11,4,5)))</f>
        <v>0</v>
      </c>
      <c r="V600" s="31">
        <f t="shared" ref="V600:V605" si="116">MAX(0,T600+U600-1)</f>
        <v>0</v>
      </c>
      <c r="W600" s="32">
        <f>Recordables!D62</f>
        <v>0</v>
      </c>
    </row>
    <row r="601" spans="1:23" ht="15" x14ac:dyDescent="0.35">
      <c r="B601" s="138" t="s">
        <v>17</v>
      </c>
      <c r="C601" s="139"/>
      <c r="D601" s="33">
        <f>IF(G601=0,0,4)</f>
        <v>0</v>
      </c>
      <c r="E601" s="33">
        <f>IF(G601=0,0,IF(G601&lt;=3,3,IF(G601&lt;=11,4,5)))</f>
        <v>0</v>
      </c>
      <c r="F601" s="8">
        <f t="shared" si="114"/>
        <v>0</v>
      </c>
      <c r="G601" s="34">
        <f>Recordables!E60</f>
        <v>0</v>
      </c>
      <c r="J601" s="138" t="s">
        <v>17</v>
      </c>
      <c r="K601" s="139"/>
      <c r="L601" s="33">
        <f>IF(O601=0,0,4)</f>
        <v>0</v>
      </c>
      <c r="M601" s="33">
        <f>IF(O601=0,0,IF(O601&lt;=3,3,IF(O601&lt;=11,4,5)))</f>
        <v>0</v>
      </c>
      <c r="N601" s="8">
        <f t="shared" si="115"/>
        <v>0</v>
      </c>
      <c r="O601" s="35">
        <f>Recordables!E61</f>
        <v>0</v>
      </c>
      <c r="R601" s="138" t="s">
        <v>17</v>
      </c>
      <c r="S601" s="139"/>
      <c r="T601" s="33">
        <f>IF(W601=0,0,4)</f>
        <v>0</v>
      </c>
      <c r="U601" s="33">
        <f>IF(W601=0,0,IF(W601&lt;=3,3,IF(W601&lt;=11,4,5)))</f>
        <v>0</v>
      </c>
      <c r="V601" s="8">
        <f t="shared" si="116"/>
        <v>0</v>
      </c>
      <c r="W601" s="35">
        <f>Recordables!E62</f>
        <v>0</v>
      </c>
    </row>
    <row r="602" spans="1:23" ht="15" x14ac:dyDescent="0.35">
      <c r="B602" s="138" t="s">
        <v>18</v>
      </c>
      <c r="C602" s="139"/>
      <c r="D602" s="33">
        <f>IF(G602=0,0,IF(G602&lt;=2,2,3))</f>
        <v>0</v>
      </c>
      <c r="E602" s="33">
        <f>IF(G602=0,0,IF(G602&lt;=3,3,IF(G602&lt;=11,4,5)))</f>
        <v>0</v>
      </c>
      <c r="F602" s="8">
        <f t="shared" si="114"/>
        <v>0</v>
      </c>
      <c r="G602" s="34">
        <f>Recordables!F60</f>
        <v>0</v>
      </c>
      <c r="J602" s="138" t="s">
        <v>18</v>
      </c>
      <c r="K602" s="139"/>
      <c r="L602" s="33">
        <f>IF(O602=0,0,IF(O602&lt;=2,2,3))</f>
        <v>0</v>
      </c>
      <c r="M602" s="33">
        <f>IF(O602=0,0,IF(O602&lt;=3,3,IF(O602&lt;=11,4,5)))</f>
        <v>0</v>
      </c>
      <c r="N602" s="8">
        <f t="shared" si="115"/>
        <v>0</v>
      </c>
      <c r="O602" s="34">
        <f>Recordables!F61</f>
        <v>0</v>
      </c>
      <c r="R602" s="138" t="s">
        <v>18</v>
      </c>
      <c r="S602" s="139"/>
      <c r="T602" s="33">
        <f>IF(W602=0,0,IF(W602&lt;=2,2,3))</f>
        <v>0</v>
      </c>
      <c r="U602" s="33">
        <f>IF(W602=0,0,IF(W602&lt;=3,3,IF(W602&lt;=11,4,5)))</f>
        <v>0</v>
      </c>
      <c r="V602" s="8">
        <f t="shared" si="116"/>
        <v>0</v>
      </c>
      <c r="W602" s="34">
        <f>Recordables!F62</f>
        <v>0</v>
      </c>
    </row>
    <row r="603" spans="1:23" ht="15" x14ac:dyDescent="0.35">
      <c r="B603" s="138" t="s">
        <v>19</v>
      </c>
      <c r="C603" s="139"/>
      <c r="D603" s="33">
        <f>IF(G603=0,0,IF(G603&lt;=3,1,2))</f>
        <v>0</v>
      </c>
      <c r="E603" s="33">
        <f>IF(G603=0,0,IF(G603&lt;=3,3,IF(G603&lt;=11,4,5)))</f>
        <v>0</v>
      </c>
      <c r="F603" s="8">
        <f t="shared" si="114"/>
        <v>0</v>
      </c>
      <c r="G603" s="34">
        <f>'FA, NMs, PSEs'!C60</f>
        <v>0</v>
      </c>
      <c r="J603" s="138" t="s">
        <v>19</v>
      </c>
      <c r="K603" s="139"/>
      <c r="L603" s="33">
        <f>IF(O603=0,0,IF(O603&lt;=3,1,2))</f>
        <v>0</v>
      </c>
      <c r="M603" s="33">
        <f>IF(O603=0,0,IF(O603&lt;=3,3,IF(O603&lt;=11,4,5)))</f>
        <v>0</v>
      </c>
      <c r="N603" s="8">
        <f t="shared" si="115"/>
        <v>0</v>
      </c>
      <c r="O603" s="34">
        <f>'FA, NMs, PSEs'!C61</f>
        <v>0</v>
      </c>
      <c r="R603" s="138" t="s">
        <v>19</v>
      </c>
      <c r="S603" s="139"/>
      <c r="T603" s="33">
        <f>IF(W603=0,0,IF(W603&lt;=3,1,2))</f>
        <v>0</v>
      </c>
      <c r="U603" s="33">
        <f>IF(W603=0,0,IF(W603&lt;=3,3,IF(W603&lt;=11,4,5)))</f>
        <v>0</v>
      </c>
      <c r="V603" s="8">
        <f t="shared" si="116"/>
        <v>0</v>
      </c>
      <c r="W603" s="34">
        <f>'FA, NMs, PSEs'!C62</f>
        <v>0</v>
      </c>
    </row>
    <row r="604" spans="1:23" ht="15" x14ac:dyDescent="0.35">
      <c r="B604" s="138" t="s">
        <v>20</v>
      </c>
      <c r="C604" s="139"/>
      <c r="D604" s="33">
        <f>IF(G604=0,0,4)</f>
        <v>0</v>
      </c>
      <c r="E604" s="33">
        <f>IF(G604=0,0,IF(G604&lt;=3,3,IF(G604&lt;=11,4,5)))</f>
        <v>0</v>
      </c>
      <c r="F604" s="8">
        <f t="shared" si="114"/>
        <v>0</v>
      </c>
      <c r="G604" s="34">
        <f>'FA, NMs, PSEs'!D60</f>
        <v>0</v>
      </c>
      <c r="J604" s="138" t="s">
        <v>20</v>
      </c>
      <c r="K604" s="139"/>
      <c r="L604" s="33">
        <f>IF(O604=0,0,4)</f>
        <v>0</v>
      </c>
      <c r="M604" s="33">
        <f>IF(O604=0,0,IF(O604&lt;=3,3,IF(O604&lt;=11,4,5)))</f>
        <v>0</v>
      </c>
      <c r="N604" s="8">
        <f t="shared" si="115"/>
        <v>0</v>
      </c>
      <c r="O604" s="34">
        <f>'FA, NMs, PSEs'!D61</f>
        <v>0</v>
      </c>
      <c r="R604" s="138" t="s">
        <v>20</v>
      </c>
      <c r="S604" s="139"/>
      <c r="T604" s="33">
        <f>IF(W604=0,0,4)</f>
        <v>0</v>
      </c>
      <c r="U604" s="33">
        <f>IF(W604=0,0,IF(W604&lt;=3,3,IF(W604&lt;=11,4,5)))</f>
        <v>0</v>
      </c>
      <c r="V604" s="8">
        <f t="shared" si="116"/>
        <v>0</v>
      </c>
      <c r="W604" s="34">
        <f>'FA, NMs, PSEs'!D62</f>
        <v>0</v>
      </c>
    </row>
    <row r="605" spans="1:23" ht="15" x14ac:dyDescent="0.35">
      <c r="B605" s="138" t="s">
        <v>21</v>
      </c>
      <c r="C605" s="139"/>
      <c r="D605" s="33">
        <f>IF(G605=0,0,IF(G605&lt;=3,1,2))</f>
        <v>0</v>
      </c>
      <c r="E605" s="33">
        <f>IF(G605=0,0,IF(G605&lt;=3,2,IF(G605&lt;=8,3,IF(G605&lt;=11,4,5))))</f>
        <v>0</v>
      </c>
      <c r="F605" s="8">
        <f t="shared" si="114"/>
        <v>0</v>
      </c>
      <c r="G605" s="34">
        <f>'FA, NMs, PSEs'!E60</f>
        <v>0</v>
      </c>
      <c r="J605" s="138" t="s">
        <v>21</v>
      </c>
      <c r="K605" s="139"/>
      <c r="L605" s="33">
        <f>IF(O605=0,0,IF(O605&lt;=3,1,2))</f>
        <v>0</v>
      </c>
      <c r="M605" s="33">
        <f>IF(O605=0,0,IF(O605&lt;=3,2,IF(O605&lt;=8,3,IF(O605&lt;=11,4,5))))</f>
        <v>0</v>
      </c>
      <c r="N605" s="8">
        <f t="shared" si="115"/>
        <v>0</v>
      </c>
      <c r="O605" s="34">
        <f>'FA, NMs, PSEs'!E61</f>
        <v>0</v>
      </c>
      <c r="R605" s="138" t="s">
        <v>21</v>
      </c>
      <c r="S605" s="139"/>
      <c r="T605" s="33">
        <f>IF(W605=0,0,IF(W605&lt;=3,1,2))</f>
        <v>0</v>
      </c>
      <c r="U605" s="33">
        <f>IF(W605=0,0,IF(W605&lt;=3,2,IF(W605&lt;=8,3,IF(W605&lt;=11,4,5))))</f>
        <v>0</v>
      </c>
      <c r="V605" s="8">
        <f t="shared" si="116"/>
        <v>0</v>
      </c>
      <c r="W605" s="34">
        <f>'FA, NMs, PSEs'!E62</f>
        <v>0</v>
      </c>
    </row>
    <row r="606" spans="1:23" ht="15" x14ac:dyDescent="0.35">
      <c r="B606" s="138" t="s">
        <v>22</v>
      </c>
      <c r="C606" s="139"/>
      <c r="D606" s="33">
        <f>IF(G606=0,0,
 IF(G606&lt;=2,1,
 IF(G606&lt;=9,2,
 IF(G606&lt;=19,3,
 IF(G606&gt;=20,4)))))</f>
        <v>0</v>
      </c>
      <c r="E606" s="33">
        <f>IF(G606=0,0,IF(G606&lt;=6,1,IF(G606&lt;=9,2,IF(G606&lt;=19,3,4))))</f>
        <v>0</v>
      </c>
      <c r="F606" s="8">
        <f>MAX(0,D606+E606-1)</f>
        <v>0</v>
      </c>
      <c r="G606" s="36">
        <f>'CR, ATS Contribution'!F60</f>
        <v>0</v>
      </c>
      <c r="J606" s="138" t="s">
        <v>22</v>
      </c>
      <c r="K606" s="139"/>
      <c r="L606" s="33">
        <f>IF(O606=0,0,
 IF(O606&lt;=2,1,
 IF(O606&lt;=9,2,
 IF(O606&lt;=19,3,
 IF(O606&gt;=20,4)))))</f>
        <v>0</v>
      </c>
      <c r="M606" s="33">
        <f>IF(O606=0,0,IF(O606&lt;=6,1,IF(O606&lt;=9,2,IF(O606&lt;=19,3,4))))</f>
        <v>0</v>
      </c>
      <c r="N606" s="8">
        <f>MAX(0,L606+M606-1)</f>
        <v>0</v>
      </c>
      <c r="O606" s="36">
        <f>'CR, ATS Contribution'!F61</f>
        <v>0</v>
      </c>
      <c r="R606" s="138" t="s">
        <v>22</v>
      </c>
      <c r="S606" s="139"/>
      <c r="T606" s="33">
        <f>IF(W606=0,0,
 IF(W606&lt;=2,1,
 IF(W606&lt;=9,2,
 IF(W606&lt;=19,3,
 IF(W606&gt;=20,4)))))</f>
        <v>0</v>
      </c>
      <c r="U606" s="33">
        <f>IF(W606=0,0,IF(W606&lt;=6,1,IF(W606&lt;=9,2,IF(W606&lt;=19,3,4))))</f>
        <v>0</v>
      </c>
      <c r="V606" s="8">
        <f>MAX(0,T606+U606-1)</f>
        <v>0</v>
      </c>
      <c r="W606" s="36">
        <f>'CR, ATS Contribution'!F62</f>
        <v>0</v>
      </c>
    </row>
    <row r="607" spans="1:23" ht="15.5" thickBot="1" x14ac:dyDescent="0.4">
      <c r="B607" s="140" t="s">
        <v>23</v>
      </c>
      <c r="C607" s="141"/>
      <c r="D607" s="37">
        <f>IF(G607=0,0,
 IF(G607&lt;=2,1,
 IF(G607&lt;=9,2,
 IF(G607&lt;=19,3,
 IF(G607&gt;=20,4)))))</f>
        <v>0</v>
      </c>
      <c r="E607" s="37">
        <f>IF(G607=0,0,IF(G607&lt;=6,1,IF(G607&lt;=9,2,IF(G607&lt;=19,3,4))))</f>
        <v>0</v>
      </c>
      <c r="F607" s="38">
        <f t="shared" ref="F607" si="117">MAX(0,D607+E607-1)</f>
        <v>0</v>
      </c>
      <c r="G607" s="39">
        <f>'CR, ATS Contribution'!E60</f>
        <v>0</v>
      </c>
      <c r="J607" s="140" t="s">
        <v>23</v>
      </c>
      <c r="K607" s="141"/>
      <c r="L607" s="37">
        <f>IF(O607=0,0,
 IF(O607&lt;=2,1,
 IF(O607&lt;=9,2,
 IF(O607&lt;=19,3,
 IF(O607&gt;=20,4)))))</f>
        <v>0</v>
      </c>
      <c r="M607" s="37">
        <f>IF(O607=0,0,IF(O607&lt;=6,1,IF(O607&lt;=9,2,IF(O607&lt;=19,3,4))))</f>
        <v>0</v>
      </c>
      <c r="N607" s="38">
        <f t="shared" ref="N607" si="118">MAX(0,L607+M607-1)</f>
        <v>0</v>
      </c>
      <c r="O607" s="39">
        <f>'CR, ATS Contribution'!E61</f>
        <v>0</v>
      </c>
      <c r="R607" s="140" t="s">
        <v>23</v>
      </c>
      <c r="S607" s="141"/>
      <c r="T607" s="37">
        <f>IF(W607=0,0,
 IF(W607&lt;=2,1,
 IF(W607&lt;=9,2,
 IF(W607&lt;=19,3,
 IF(W607&gt;=20,4)))))</f>
        <v>0</v>
      </c>
      <c r="U607" s="37">
        <f>IF(W607=0,0,IF(W607&lt;=6,1,IF(W607&lt;=9,2,IF(W607&lt;=19,3,4))))</f>
        <v>0</v>
      </c>
      <c r="V607" s="38">
        <f t="shared" ref="V607" si="119">MAX(0,T607+U607-1)</f>
        <v>0</v>
      </c>
      <c r="W607" s="39">
        <f>'CR, ATS Contribution'!E62</f>
        <v>0</v>
      </c>
    </row>
    <row r="608" spans="1:23" ht="15.5" thickBot="1" x14ac:dyDescent="0.4">
      <c r="B608" s="134"/>
      <c r="C608" s="134"/>
      <c r="D608" s="40" t="s">
        <v>12</v>
      </c>
      <c r="E608" s="40" t="s">
        <v>13</v>
      </c>
      <c r="F608" s="40" t="s">
        <v>14</v>
      </c>
      <c r="G608" s="41"/>
      <c r="J608" s="134"/>
      <c r="K608" s="134"/>
      <c r="L608" s="40" t="s">
        <v>12</v>
      </c>
      <c r="M608" s="40" t="s">
        <v>13</v>
      </c>
      <c r="N608" s="40" t="s">
        <v>14</v>
      </c>
      <c r="O608" s="41"/>
      <c r="R608" s="134"/>
      <c r="S608" s="134"/>
      <c r="T608" s="40" t="s">
        <v>12</v>
      </c>
      <c r="U608" s="40" t="s">
        <v>13</v>
      </c>
      <c r="V608" s="40" t="s">
        <v>14</v>
      </c>
      <c r="W608" s="41"/>
    </row>
    <row r="609" spans="2:23" ht="15" x14ac:dyDescent="0.35">
      <c r="B609" s="134"/>
      <c r="C609" s="134"/>
      <c r="D609" s="42" cm="1">
        <f t="array" ref="D609">AVERAGE(LARGE(D600:D607,{1,2,3}))</f>
        <v>0</v>
      </c>
      <c r="E609" s="23" cm="1">
        <f t="array" ref="E609">AVERAGE(LARGE(E600:E607,{1,2,3}))</f>
        <v>0</v>
      </c>
      <c r="F609" s="43">
        <f>MAX(0, D609+E609-1)</f>
        <v>0</v>
      </c>
      <c r="G609" s="41"/>
      <c r="J609" s="134"/>
      <c r="K609" s="134"/>
      <c r="L609" s="42" cm="1">
        <f t="array" ref="L609">AVERAGE(LARGE(L600:L607,{1,2,3}))</f>
        <v>0</v>
      </c>
      <c r="M609" s="23" cm="1">
        <f t="array" ref="M609">AVERAGE(LARGE(M600:M607,{1,2,3}))</f>
        <v>0</v>
      </c>
      <c r="N609" s="43">
        <f>MAX(0, L609+M609-1)</f>
        <v>0</v>
      </c>
      <c r="O609" s="41"/>
      <c r="R609" s="134"/>
      <c r="S609" s="134"/>
      <c r="T609" s="42" cm="1">
        <f t="array" ref="T609">AVERAGE(LARGE(T600:T607,{1,2,3}))</f>
        <v>0</v>
      </c>
      <c r="U609" s="23" cm="1">
        <f t="array" ref="U609">AVERAGE(LARGE(U600:U607,{1,2,3}))</f>
        <v>0</v>
      </c>
      <c r="V609" s="43">
        <f>MAX(0, T609+U609-1)</f>
        <v>0</v>
      </c>
      <c r="W609" s="41"/>
    </row>
    <row r="610" spans="2:23" ht="15.5" thickBot="1" x14ac:dyDescent="0.4">
      <c r="B610" s="85"/>
      <c r="C610" s="85"/>
      <c r="D610" s="44">
        <f>IF($F$609&lt;3.5, MAX($D$600:$D$602), "")</f>
        <v>0</v>
      </c>
      <c r="E610" s="45">
        <f>IF($F$609&lt;3.5, MAX($E$600:$E$602), "")</f>
        <v>0</v>
      </c>
      <c r="F610" s="46">
        <f>MAX(0, D610+E610-1)</f>
        <v>0</v>
      </c>
      <c r="G610" s="41"/>
      <c r="J610" s="85"/>
      <c r="K610" s="85"/>
      <c r="L610" s="44">
        <f>IF($N$609&lt;3.5, MAX($L$600:$L$602), "")</f>
        <v>0</v>
      </c>
      <c r="M610" s="45">
        <f>IF($N$609&lt;3.5, MAX($M$600:$M$602), "")</f>
        <v>0</v>
      </c>
      <c r="N610" s="46">
        <f>MAX(0, L610+M610-1)</f>
        <v>0</v>
      </c>
      <c r="O610" s="41"/>
      <c r="R610" s="85"/>
      <c r="S610" s="85"/>
      <c r="T610" s="44">
        <f>IF($V$609&lt;3.5, MAX($T$600:$T$602), "")</f>
        <v>0</v>
      </c>
      <c r="U610" s="45">
        <f>IF($V$609&lt;3.5, MAX($U$600:$U$602), "")</f>
        <v>0</v>
      </c>
      <c r="V610" s="46">
        <f>MAX(0, T610+U610-1)</f>
        <v>0</v>
      </c>
      <c r="W610" s="41"/>
    </row>
    <row r="611" spans="2:23" ht="15.5" thickBot="1" x14ac:dyDescent="0.4">
      <c r="B611" s="134"/>
      <c r="C611" s="134"/>
      <c r="D611" s="47"/>
      <c r="E611" s="41"/>
      <c r="F611" s="48"/>
      <c r="G611" s="41"/>
      <c r="J611" s="134"/>
      <c r="K611" s="134"/>
      <c r="L611" s="47"/>
      <c r="M611" s="41"/>
      <c r="N611" s="48"/>
      <c r="O611" s="41"/>
      <c r="R611" s="134"/>
      <c r="S611" s="134"/>
      <c r="T611" s="47"/>
      <c r="U611" s="41"/>
      <c r="V611" s="48"/>
      <c r="W611" s="41"/>
    </row>
    <row r="612" spans="2:23" ht="16.5" thickBot="1" x14ac:dyDescent="0.45">
      <c r="B612" s="135" t="s">
        <v>24</v>
      </c>
      <c r="C612" s="136"/>
      <c r="D612" s="136"/>
      <c r="E612" s="136"/>
      <c r="F612" s="136"/>
      <c r="G612" s="137"/>
      <c r="J612" s="135" t="s">
        <v>24</v>
      </c>
      <c r="K612" s="136"/>
      <c r="L612" s="136"/>
      <c r="M612" s="136"/>
      <c r="N612" s="136"/>
      <c r="O612" s="137"/>
      <c r="R612" s="135" t="s">
        <v>24</v>
      </c>
      <c r="S612" s="136"/>
      <c r="T612" s="136"/>
      <c r="U612" s="136"/>
      <c r="V612" s="136"/>
      <c r="W612" s="137"/>
    </row>
    <row r="613" spans="2:23" ht="16" x14ac:dyDescent="0.4">
      <c r="B613" s="130" t="s">
        <v>25</v>
      </c>
      <c r="C613" s="131"/>
      <c r="D613" s="131"/>
      <c r="E613" s="131"/>
      <c r="F613" s="131"/>
      <c r="G613" s="49">
        <f>ATS!C60</f>
        <v>0</v>
      </c>
      <c r="J613" s="130" t="s">
        <v>25</v>
      </c>
      <c r="K613" s="131"/>
      <c r="L613" s="131"/>
      <c r="M613" s="131"/>
      <c r="N613" s="131"/>
      <c r="O613" s="49">
        <f>ATS!C61</f>
        <v>0</v>
      </c>
      <c r="R613" s="130" t="s">
        <v>25</v>
      </c>
      <c r="S613" s="131"/>
      <c r="T613" s="131"/>
      <c r="U613" s="131"/>
      <c r="V613" s="131"/>
      <c r="W613" s="49">
        <f>ATS!C62</f>
        <v>0</v>
      </c>
    </row>
    <row r="614" spans="2:23" ht="16" x14ac:dyDescent="0.4">
      <c r="B614" s="132" t="s">
        <v>26</v>
      </c>
      <c r="C614" s="133"/>
      <c r="D614" s="133"/>
      <c r="E614" s="133"/>
      <c r="F614" s="133"/>
      <c r="G614" s="50">
        <f>ATS!D60</f>
        <v>95</v>
      </c>
      <c r="J614" s="132" t="s">
        <v>26</v>
      </c>
      <c r="K614" s="133"/>
      <c r="L614" s="133"/>
      <c r="M614" s="133"/>
      <c r="N614" s="133"/>
      <c r="O614" s="50">
        <f>ATS!D61</f>
        <v>95</v>
      </c>
      <c r="R614" s="132" t="s">
        <v>26</v>
      </c>
      <c r="S614" s="133"/>
      <c r="T614" s="133"/>
      <c r="U614" s="133"/>
      <c r="V614" s="133"/>
      <c r="W614" s="50">
        <f>ATS!D62</f>
        <v>95</v>
      </c>
    </row>
    <row r="615" spans="2:23" ht="16" x14ac:dyDescent="0.35">
      <c r="B615" s="121" t="s">
        <v>23</v>
      </c>
      <c r="C615" s="122"/>
      <c r="D615" s="122"/>
      <c r="E615" s="122"/>
      <c r="F615" s="122"/>
      <c r="G615" s="51">
        <f>IFERROR(IF(AND(F609&gt;4, G613/G614&lt;0.021),(G613/G614)*600,(G613/G614)*50),0)</f>
        <v>0</v>
      </c>
      <c r="J615" s="121" t="s">
        <v>23</v>
      </c>
      <c r="K615" s="122"/>
      <c r="L615" s="122"/>
      <c r="M615" s="122"/>
      <c r="N615" s="122"/>
      <c r="O615" s="51">
        <f>IFERROR(IF(AND(N609&gt;4, O613/O614&lt;0.021),(O613/O614)*600,(O613/O614)*50),0)</f>
        <v>0</v>
      </c>
      <c r="R615" s="121" t="s">
        <v>23</v>
      </c>
      <c r="S615" s="122"/>
      <c r="T615" s="122"/>
      <c r="U615" s="122"/>
      <c r="V615" s="122"/>
      <c r="W615" s="51">
        <f>IFERROR(IF(AND(V609&gt;4, W613/W614&lt;0.021),(W613/W614)*600,(W613/W614)*50),0)</f>
        <v>0</v>
      </c>
    </row>
    <row r="616" spans="2:23" ht="16.5" thickBot="1" x14ac:dyDescent="0.45">
      <c r="B616" s="115" t="s">
        <v>27</v>
      </c>
      <c r="C616" s="116"/>
      <c r="D616" s="116"/>
      <c r="E616" s="116"/>
      <c r="F616" s="116"/>
      <c r="G616" s="52">
        <f>IFERROR(G613/G614,0)</f>
        <v>0</v>
      </c>
      <c r="J616" s="115" t="s">
        <v>27</v>
      </c>
      <c r="K616" s="116"/>
      <c r="L616" s="116"/>
      <c r="M616" s="116"/>
      <c r="N616" s="116"/>
      <c r="O616" s="52">
        <f>IFERROR(O613/O614,0)</f>
        <v>0</v>
      </c>
      <c r="R616" s="115" t="s">
        <v>27</v>
      </c>
      <c r="S616" s="116"/>
      <c r="T616" s="116"/>
      <c r="U616" s="116"/>
      <c r="V616" s="116"/>
      <c r="W616" s="52">
        <f>IFERROR(W613/W614,0)</f>
        <v>0</v>
      </c>
    </row>
    <row r="617" spans="2:23" ht="15.5" thickBot="1" x14ac:dyDescent="0.45">
      <c r="B617" s="53"/>
      <c r="C617" s="53"/>
      <c r="D617" s="53"/>
      <c r="E617" s="53"/>
      <c r="F617" s="53"/>
      <c r="G617" s="41"/>
      <c r="J617" s="53"/>
      <c r="K617" s="53"/>
      <c r="L617" s="53"/>
      <c r="M617" s="53"/>
      <c r="N617" s="53"/>
      <c r="O617" s="41"/>
      <c r="R617" s="53"/>
      <c r="S617" s="53"/>
      <c r="T617" s="53"/>
      <c r="U617" s="53"/>
      <c r="V617" s="53"/>
      <c r="W617" s="41"/>
    </row>
    <row r="618" spans="2:23" ht="16.5" thickBot="1" x14ac:dyDescent="0.45">
      <c r="B618" s="125" t="s">
        <v>28</v>
      </c>
      <c r="C618" s="126"/>
      <c r="D618" s="126"/>
      <c r="E618" s="126"/>
      <c r="F618" s="126"/>
      <c r="G618" s="127"/>
      <c r="J618" s="125" t="s">
        <v>28</v>
      </c>
      <c r="K618" s="126"/>
      <c r="L618" s="126"/>
      <c r="M618" s="126"/>
      <c r="N618" s="126"/>
      <c r="O618" s="127"/>
      <c r="R618" s="125" t="s">
        <v>28</v>
      </c>
      <c r="S618" s="126"/>
      <c r="T618" s="126"/>
      <c r="U618" s="126"/>
      <c r="V618" s="126"/>
      <c r="W618" s="127"/>
    </row>
    <row r="619" spans="2:23" ht="16" x14ac:dyDescent="0.4">
      <c r="B619" s="128" t="s">
        <v>29</v>
      </c>
      <c r="C619" s="129"/>
      <c r="D619" s="129"/>
      <c r="E619" s="129"/>
      <c r="F619" s="129"/>
      <c r="G619" s="54">
        <f>'Concern Reports'!D60</f>
        <v>0</v>
      </c>
      <c r="J619" s="128" t="s">
        <v>29</v>
      </c>
      <c r="K619" s="129"/>
      <c r="L619" s="129"/>
      <c r="M619" s="129"/>
      <c r="N619" s="129"/>
      <c r="O619" s="54">
        <f>'Concern Reports'!D61</f>
        <v>0</v>
      </c>
      <c r="R619" s="128" t="s">
        <v>29</v>
      </c>
      <c r="S619" s="129"/>
      <c r="T619" s="129"/>
      <c r="U619" s="129"/>
      <c r="V619" s="129"/>
      <c r="W619" s="54">
        <f>'Concern Reports'!D62</f>
        <v>0</v>
      </c>
    </row>
    <row r="620" spans="2:23" ht="16" x14ac:dyDescent="0.4">
      <c r="B620" s="123" t="s">
        <v>30</v>
      </c>
      <c r="C620" s="124"/>
      <c r="D620" s="124"/>
      <c r="E620" s="124"/>
      <c r="F620" s="124"/>
      <c r="G620" s="50">
        <f>'Concern Reports'!E60</f>
        <v>0</v>
      </c>
      <c r="J620" s="123" t="s">
        <v>30</v>
      </c>
      <c r="K620" s="124"/>
      <c r="L620" s="124"/>
      <c r="M620" s="124"/>
      <c r="N620" s="124"/>
      <c r="O620" s="50">
        <f>'Concern Reports'!E61</f>
        <v>0</v>
      </c>
      <c r="R620" s="123" t="s">
        <v>30</v>
      </c>
      <c r="S620" s="124"/>
      <c r="T620" s="124"/>
      <c r="U620" s="124"/>
      <c r="V620" s="124"/>
      <c r="W620" s="50">
        <f>'Concern Reports'!E62</f>
        <v>0</v>
      </c>
    </row>
    <row r="621" spans="2:23" ht="16" x14ac:dyDescent="0.4">
      <c r="B621" s="123" t="s">
        <v>31</v>
      </c>
      <c r="C621" s="124"/>
      <c r="D621" s="124"/>
      <c r="E621" s="124"/>
      <c r="F621" s="124"/>
      <c r="G621" s="55">
        <f>'Concern Reports'!F60</f>
        <v>0</v>
      </c>
      <c r="J621" s="123" t="s">
        <v>31</v>
      </c>
      <c r="K621" s="124"/>
      <c r="L621" s="124"/>
      <c r="M621" s="124"/>
      <c r="N621" s="124"/>
      <c r="O621" s="55">
        <f>'Concern Reports'!F61</f>
        <v>0</v>
      </c>
      <c r="R621" s="123" t="s">
        <v>31</v>
      </c>
      <c r="S621" s="124"/>
      <c r="T621" s="124"/>
      <c r="U621" s="124"/>
      <c r="V621" s="124"/>
      <c r="W621" s="55">
        <f>'Concern Reports'!F62</f>
        <v>0</v>
      </c>
    </row>
    <row r="622" spans="2:23" ht="16" x14ac:dyDescent="0.4">
      <c r="B622" s="123" t="s">
        <v>32</v>
      </c>
      <c r="C622" s="124"/>
      <c r="D622" s="124"/>
      <c r="E622" s="124"/>
      <c r="F622" s="124"/>
      <c r="G622" s="55">
        <f>'Concern Reports'!G60</f>
        <v>0</v>
      </c>
      <c r="J622" s="123" t="s">
        <v>32</v>
      </c>
      <c r="K622" s="124"/>
      <c r="L622" s="124"/>
      <c r="M622" s="124"/>
      <c r="N622" s="124"/>
      <c r="O622" s="55">
        <f>'Concern Reports'!G61</f>
        <v>0</v>
      </c>
      <c r="R622" s="123" t="s">
        <v>32</v>
      </c>
      <c r="S622" s="124"/>
      <c r="T622" s="124"/>
      <c r="U622" s="124"/>
      <c r="V622" s="124"/>
      <c r="W622" s="55">
        <f>'Concern Reports'!G62</f>
        <v>0</v>
      </c>
    </row>
    <row r="623" spans="2:23" ht="16.5" thickBot="1" x14ac:dyDescent="0.45">
      <c r="B623" s="117" t="s">
        <v>33</v>
      </c>
      <c r="C623" s="118"/>
      <c r="D623" s="118"/>
      <c r="E623" s="118"/>
      <c r="F623" s="118"/>
      <c r="G623" s="50">
        <f>'Concern Reports'!C60</f>
        <v>0</v>
      </c>
      <c r="J623" s="117" t="s">
        <v>33</v>
      </c>
      <c r="K623" s="118"/>
      <c r="L623" s="118"/>
      <c r="M623" s="118"/>
      <c r="N623" s="118"/>
      <c r="O623" s="50">
        <f>'Concern Reports'!C61</f>
        <v>0</v>
      </c>
      <c r="R623" s="117" t="s">
        <v>33</v>
      </c>
      <c r="S623" s="118"/>
      <c r="T623" s="118"/>
      <c r="U623" s="118"/>
      <c r="V623" s="118"/>
      <c r="W623" s="50">
        <f>'Concern Reports'!C62</f>
        <v>0</v>
      </c>
    </row>
    <row r="624" spans="2:23" ht="16" x14ac:dyDescent="0.4">
      <c r="B624" s="119" t="s">
        <v>22</v>
      </c>
      <c r="C624" s="120"/>
      <c r="D624" s="120"/>
      <c r="E624" s="120"/>
      <c r="F624" s="120"/>
      <c r="G624" s="51">
        <f>IFERROR((((G626 - G619*0.5 - G620*0.1) + G621*3 + G622*15) / G623) * 130,0)</f>
        <v>0</v>
      </c>
      <c r="J624" s="119" t="s">
        <v>22</v>
      </c>
      <c r="K624" s="120"/>
      <c r="L624" s="120"/>
      <c r="M624" s="120"/>
      <c r="N624" s="120"/>
      <c r="O624" s="51">
        <f>IFERROR((((O626 - O619*0.5 - O620*0.1) + O621*3 + O622*15) / O623) * 130,0)</f>
        <v>0</v>
      </c>
      <c r="R624" s="119" t="s">
        <v>22</v>
      </c>
      <c r="S624" s="120"/>
      <c r="T624" s="120"/>
      <c r="U624" s="120"/>
      <c r="V624" s="120"/>
      <c r="W624" s="51">
        <f>IFERROR((((W626 - W619*0.5 - W620*0.1) + W621*3 + W622*15) / W623) * 130,0)</f>
        <v>0</v>
      </c>
    </row>
    <row r="625" spans="2:23" ht="16" x14ac:dyDescent="0.35">
      <c r="B625" s="121" t="s">
        <v>34</v>
      </c>
      <c r="C625" s="122"/>
      <c r="D625" s="122"/>
      <c r="E625" s="122"/>
      <c r="F625" s="122"/>
      <c r="G625" s="56">
        <f>IFERROR((G619+G620+G621)/G623,0)</f>
        <v>0</v>
      </c>
      <c r="J625" s="121" t="s">
        <v>34</v>
      </c>
      <c r="K625" s="122"/>
      <c r="L625" s="122"/>
      <c r="M625" s="122"/>
      <c r="N625" s="122"/>
      <c r="O625" s="56">
        <f>IFERROR((O619+O620+O621)/O623,0)</f>
        <v>0</v>
      </c>
      <c r="R625" s="121" t="s">
        <v>34</v>
      </c>
      <c r="S625" s="122"/>
      <c r="T625" s="122"/>
      <c r="U625" s="122"/>
      <c r="V625" s="122"/>
      <c r="W625" s="56">
        <f>IFERROR((W619+W620+W621)/W623,0)</f>
        <v>0</v>
      </c>
    </row>
    <row r="626" spans="2:23" ht="16.5" thickBot="1" x14ac:dyDescent="0.45">
      <c r="B626" s="115" t="s">
        <v>35</v>
      </c>
      <c r="C626" s="116"/>
      <c r="D626" s="116"/>
      <c r="E626" s="116"/>
      <c r="F626" s="116"/>
      <c r="G626" s="57">
        <f>IFERROR(IF(AND(F609&gt;=3,G625&lt;0.031),G619*36,G619),0)</f>
        <v>0</v>
      </c>
      <c r="J626" s="115" t="s">
        <v>35</v>
      </c>
      <c r="K626" s="116"/>
      <c r="L626" s="116"/>
      <c r="M626" s="116"/>
      <c r="N626" s="116"/>
      <c r="O626" s="57">
        <f>IFERROR(IF(AND(N609&gt;=3,O625&lt;0.031),O619*36,O619),0)</f>
        <v>0</v>
      </c>
      <c r="R626" s="115" t="s">
        <v>35</v>
      </c>
      <c r="S626" s="116"/>
      <c r="T626" s="116"/>
      <c r="U626" s="116"/>
      <c r="V626" s="116"/>
      <c r="W626" s="57">
        <f>IFERROR(IF(AND(V609&gt;=3,W625&lt;0.031),W619*36,W619),0)</f>
        <v>0</v>
      </c>
    </row>
  </sheetData>
  <sheetProtection sheet="1" objects="1" scenarios="1"/>
  <mergeCells count="1560"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</mergeCells>
  <conditionalFormatting sqref="F11:F18">
    <cfRule type="cellIs" dxfId="374" priority="477" operator="between">
      <formula>3.5</formula>
      <formula>5.4</formula>
    </cfRule>
    <cfRule type="cellIs" dxfId="373" priority="478" operator="greaterThan">
      <formula>5.4</formula>
    </cfRule>
    <cfRule type="cellIs" dxfId="372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371" priority="473" operator="between">
      <formula>3.5</formula>
      <formula>5.4</formula>
    </cfRule>
    <cfRule type="cellIs" dxfId="370" priority="474" operator="greaterThan">
      <formula>5.4</formula>
    </cfRule>
    <cfRule type="cellIs" dxfId="369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368" priority="469" operator="between">
      <formula>3.5</formula>
      <formula>5.4</formula>
    </cfRule>
    <cfRule type="cellIs" dxfId="367" priority="470" operator="greaterThan">
      <formula>5.4</formula>
    </cfRule>
    <cfRule type="cellIs" dxfId="366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365" priority="465" operator="between">
      <formula>3.5</formula>
      <formula>5.4</formula>
    </cfRule>
    <cfRule type="cellIs" dxfId="364" priority="466" operator="greaterThan">
      <formula>5.4</formula>
    </cfRule>
    <cfRule type="cellIs" dxfId="363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362" priority="461" operator="between">
      <formula>3.5</formula>
      <formula>5.4</formula>
    </cfRule>
    <cfRule type="cellIs" dxfId="361" priority="462" operator="greaterThan">
      <formula>5.4</formula>
    </cfRule>
    <cfRule type="cellIs" dxfId="360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359" priority="457" operator="between">
      <formula>3.5</formula>
      <formula>5.4</formula>
    </cfRule>
    <cfRule type="cellIs" dxfId="358" priority="458" operator="greaterThan">
      <formula>5.4</formula>
    </cfRule>
    <cfRule type="cellIs" dxfId="357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356" priority="453" operator="between">
      <formula>3.5</formula>
      <formula>5.4</formula>
    </cfRule>
    <cfRule type="cellIs" dxfId="355" priority="454" operator="greaterThan">
      <formula>5.4</formula>
    </cfRule>
    <cfRule type="cellIs" dxfId="354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353" priority="449" operator="between">
      <formula>3.5</formula>
      <formula>5.4</formula>
    </cfRule>
    <cfRule type="cellIs" dxfId="352" priority="450" operator="greaterThan">
      <formula>5.4</formula>
    </cfRule>
    <cfRule type="cellIs" dxfId="351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350" priority="445" operator="between">
      <formula>3.5</formula>
      <formula>5.4</formula>
    </cfRule>
    <cfRule type="cellIs" dxfId="349" priority="446" operator="greaterThan">
      <formula>5.4</formula>
    </cfRule>
    <cfRule type="cellIs" dxfId="348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347" priority="441" operator="between">
      <formula>3.5</formula>
      <formula>5.4</formula>
    </cfRule>
    <cfRule type="cellIs" dxfId="346" priority="442" operator="greaterThan">
      <formula>5.4</formula>
    </cfRule>
    <cfRule type="cellIs" dxfId="345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344" priority="437" operator="between">
      <formula>3.5</formula>
      <formula>5.4</formula>
    </cfRule>
    <cfRule type="cellIs" dxfId="343" priority="438" operator="greaterThan">
      <formula>5.4</formula>
    </cfRule>
    <cfRule type="cellIs" dxfId="342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341" priority="433" operator="between">
      <formula>3.5</formula>
      <formula>5.4</formula>
    </cfRule>
    <cfRule type="cellIs" dxfId="340" priority="434" operator="greaterThan">
      <formula>5.4</formula>
    </cfRule>
    <cfRule type="cellIs" dxfId="339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338" priority="429" operator="between">
      <formula>3.5</formula>
      <formula>5.4</formula>
    </cfRule>
    <cfRule type="cellIs" dxfId="337" priority="430" operator="greaterThan">
      <formula>5.4</formula>
    </cfRule>
    <cfRule type="cellIs" dxfId="336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335" priority="425" operator="between">
      <formula>3.5</formula>
      <formula>5.4</formula>
    </cfRule>
    <cfRule type="cellIs" dxfId="334" priority="426" operator="greaterThan">
      <formula>5.4</formula>
    </cfRule>
    <cfRule type="cellIs" dxfId="333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332" priority="421" operator="between">
      <formula>3.5</formula>
      <formula>5.4</formula>
    </cfRule>
    <cfRule type="cellIs" dxfId="331" priority="422" operator="greaterThan">
      <formula>5.4</formula>
    </cfRule>
    <cfRule type="cellIs" dxfId="330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329" priority="417" operator="between">
      <formula>3.5</formula>
      <formula>5.4</formula>
    </cfRule>
    <cfRule type="cellIs" dxfId="328" priority="418" operator="greaterThan">
      <formula>5.4</formula>
    </cfRule>
    <cfRule type="cellIs" dxfId="327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326" priority="413" operator="between">
      <formula>3.5</formula>
      <formula>5.4</formula>
    </cfRule>
    <cfRule type="cellIs" dxfId="325" priority="414" operator="greaterThan">
      <formula>5.4</formula>
    </cfRule>
    <cfRule type="cellIs" dxfId="324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23" priority="409" operator="between">
      <formula>3.5</formula>
      <formula>5.4</formula>
    </cfRule>
    <cfRule type="cellIs" dxfId="322" priority="410" operator="greaterThan">
      <formula>5.4</formula>
    </cfRule>
    <cfRule type="cellIs" dxfId="321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20" priority="405" operator="between">
      <formula>3.5</formula>
      <formula>5.4</formula>
    </cfRule>
    <cfRule type="cellIs" dxfId="319" priority="406" operator="greaterThan">
      <formula>5.4</formula>
    </cfRule>
    <cfRule type="cellIs" dxfId="318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17" priority="401" operator="between">
      <formula>3.5</formula>
      <formula>5.4</formula>
    </cfRule>
    <cfRule type="cellIs" dxfId="316" priority="402" operator="greaterThan">
      <formula>5.4</formula>
    </cfRule>
    <cfRule type="cellIs" dxfId="315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14" priority="397" operator="between">
      <formula>3.5</formula>
      <formula>5.4</formula>
    </cfRule>
    <cfRule type="cellIs" dxfId="313" priority="398" operator="greaterThan">
      <formula>5.4</formula>
    </cfRule>
    <cfRule type="cellIs" dxfId="312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11" priority="393" operator="between">
      <formula>3.5</formula>
      <formula>5.4</formula>
    </cfRule>
    <cfRule type="cellIs" dxfId="310" priority="394" operator="greaterThan">
      <formula>5.4</formula>
    </cfRule>
    <cfRule type="cellIs" dxfId="309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08" priority="389" operator="between">
      <formula>3.5</formula>
      <formula>5.4</formula>
    </cfRule>
    <cfRule type="cellIs" dxfId="307" priority="390" operator="greaterThan">
      <formula>5.4</formula>
    </cfRule>
    <cfRule type="cellIs" dxfId="306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05" priority="385" operator="between">
      <formula>3.5</formula>
      <formula>5.4</formula>
    </cfRule>
    <cfRule type="cellIs" dxfId="304" priority="386" operator="greaterThan">
      <formula>5.4</formula>
    </cfRule>
    <cfRule type="cellIs" dxfId="303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02" priority="381" operator="between">
      <formula>3.5</formula>
      <formula>5.4</formula>
    </cfRule>
    <cfRule type="cellIs" dxfId="301" priority="382" operator="greaterThan">
      <formula>5.4</formula>
    </cfRule>
    <cfRule type="cellIs" dxfId="300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299" priority="377" operator="between">
      <formula>3.5</formula>
      <formula>5.4</formula>
    </cfRule>
    <cfRule type="cellIs" dxfId="298" priority="378" operator="greaterThan">
      <formula>5.4</formula>
    </cfRule>
    <cfRule type="cellIs" dxfId="297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296" priority="373" operator="between">
      <formula>3.5</formula>
      <formula>5.4</formula>
    </cfRule>
    <cfRule type="cellIs" dxfId="295" priority="374" operator="greaterThan">
      <formula>5.4</formula>
    </cfRule>
    <cfRule type="cellIs" dxfId="294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293" priority="369" operator="between">
      <formula>3.5</formula>
      <formula>5.4</formula>
    </cfRule>
    <cfRule type="cellIs" dxfId="292" priority="370" operator="greaterThan">
      <formula>5.4</formula>
    </cfRule>
    <cfRule type="cellIs" dxfId="291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290" priority="365" operator="between">
      <formula>3.5</formula>
      <formula>5.4</formula>
    </cfRule>
    <cfRule type="cellIs" dxfId="289" priority="366" operator="greaterThan">
      <formula>5.4</formula>
    </cfRule>
    <cfRule type="cellIs" dxfId="288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287" priority="361" operator="between">
      <formula>3.5</formula>
      <formula>5.4</formula>
    </cfRule>
    <cfRule type="cellIs" dxfId="286" priority="362" operator="greaterThan">
      <formula>5.4</formula>
    </cfRule>
    <cfRule type="cellIs" dxfId="285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284" priority="357" operator="between">
      <formula>3.5</formula>
      <formula>5.4</formula>
    </cfRule>
    <cfRule type="cellIs" dxfId="283" priority="358" operator="greaterThan">
      <formula>5.4</formula>
    </cfRule>
    <cfRule type="cellIs" dxfId="282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281" priority="353" operator="between">
      <formula>3.5</formula>
      <formula>5.4</formula>
    </cfRule>
    <cfRule type="cellIs" dxfId="280" priority="354" operator="greaterThan">
      <formula>5.4</formula>
    </cfRule>
    <cfRule type="cellIs" dxfId="279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278" priority="349" operator="between">
      <formula>3.5</formula>
      <formula>5.4</formula>
    </cfRule>
    <cfRule type="cellIs" dxfId="277" priority="350" operator="greaterThan">
      <formula>5.4</formula>
    </cfRule>
    <cfRule type="cellIs" dxfId="276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275" priority="345" operator="between">
      <formula>3.5</formula>
      <formula>5.4</formula>
    </cfRule>
    <cfRule type="cellIs" dxfId="274" priority="346" operator="greaterThan">
      <formula>5.4</formula>
    </cfRule>
    <cfRule type="cellIs" dxfId="273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272" priority="341" operator="between">
      <formula>3.5</formula>
      <formula>5.4</formula>
    </cfRule>
    <cfRule type="cellIs" dxfId="271" priority="342" operator="greaterThan">
      <formula>5.4</formula>
    </cfRule>
    <cfRule type="cellIs" dxfId="270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269" priority="337" operator="between">
      <formula>3.5</formula>
      <formula>5.4</formula>
    </cfRule>
    <cfRule type="cellIs" dxfId="268" priority="338" operator="greaterThan">
      <formula>5.4</formula>
    </cfRule>
    <cfRule type="cellIs" dxfId="267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266" priority="333" operator="between">
      <formula>3.5</formula>
      <formula>5.4</formula>
    </cfRule>
    <cfRule type="cellIs" dxfId="265" priority="334" operator="greaterThan">
      <formula>5.4</formula>
    </cfRule>
    <cfRule type="cellIs" dxfId="264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263" priority="329" operator="between">
      <formula>3.5</formula>
      <formula>5.4</formula>
    </cfRule>
    <cfRule type="cellIs" dxfId="262" priority="330" operator="greaterThan">
      <formula>5.4</formula>
    </cfRule>
    <cfRule type="cellIs" dxfId="261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260" priority="325" operator="between">
      <formula>3.5</formula>
      <formula>5.4</formula>
    </cfRule>
    <cfRule type="cellIs" dxfId="259" priority="326" operator="greaterThan">
      <formula>5.4</formula>
    </cfRule>
    <cfRule type="cellIs" dxfId="258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257" priority="321" operator="between">
      <formula>3.5</formula>
      <formula>5.4</formula>
    </cfRule>
    <cfRule type="cellIs" dxfId="256" priority="322" operator="greaterThan">
      <formula>5.4</formula>
    </cfRule>
    <cfRule type="cellIs" dxfId="255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254" priority="317" operator="between">
      <formula>3.5</formula>
      <formula>5.4</formula>
    </cfRule>
    <cfRule type="cellIs" dxfId="253" priority="318" operator="greaterThan">
      <formula>5.4</formula>
    </cfRule>
    <cfRule type="cellIs" dxfId="252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251" priority="313" operator="between">
      <formula>3.5</formula>
      <formula>5.4</formula>
    </cfRule>
    <cfRule type="cellIs" dxfId="250" priority="314" operator="greaterThan">
      <formula>5.4</formula>
    </cfRule>
    <cfRule type="cellIs" dxfId="249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248" priority="309" operator="between">
      <formula>3.5</formula>
      <formula>5.4</formula>
    </cfRule>
    <cfRule type="cellIs" dxfId="247" priority="310" operator="greaterThan">
      <formula>5.4</formula>
    </cfRule>
    <cfRule type="cellIs" dxfId="246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245" priority="305" operator="between">
      <formula>3.5</formula>
      <formula>5.4</formula>
    </cfRule>
    <cfRule type="cellIs" dxfId="244" priority="306" operator="greaterThan">
      <formula>5.4</formula>
    </cfRule>
    <cfRule type="cellIs" dxfId="243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242" priority="301" operator="between">
      <formula>3.5</formula>
      <formula>5.4</formula>
    </cfRule>
    <cfRule type="cellIs" dxfId="241" priority="302" operator="greaterThan">
      <formula>5.4</formula>
    </cfRule>
    <cfRule type="cellIs" dxfId="240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239" priority="297" operator="between">
      <formula>3.5</formula>
      <formula>5.4</formula>
    </cfRule>
    <cfRule type="cellIs" dxfId="238" priority="298" operator="greaterThan">
      <formula>5.4</formula>
    </cfRule>
    <cfRule type="cellIs" dxfId="237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236" priority="293" operator="between">
      <formula>3.5</formula>
      <formula>5.4</formula>
    </cfRule>
    <cfRule type="cellIs" dxfId="235" priority="294" operator="greaterThan">
      <formula>5.4</formula>
    </cfRule>
    <cfRule type="cellIs" dxfId="234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233" priority="289" operator="between">
      <formula>3.5</formula>
      <formula>5.4</formula>
    </cfRule>
    <cfRule type="cellIs" dxfId="232" priority="290" operator="greaterThan">
      <formula>5.4</formula>
    </cfRule>
    <cfRule type="cellIs" dxfId="231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230" priority="285" operator="between">
      <formula>3.5</formula>
      <formula>5.4</formula>
    </cfRule>
    <cfRule type="cellIs" dxfId="229" priority="286" operator="greaterThan">
      <formula>5.4</formula>
    </cfRule>
    <cfRule type="cellIs" dxfId="228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227" priority="281" operator="between">
      <formula>3.5</formula>
      <formula>5.4</formula>
    </cfRule>
    <cfRule type="cellIs" dxfId="226" priority="282" operator="greaterThan">
      <formula>5.4</formula>
    </cfRule>
    <cfRule type="cellIs" dxfId="225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24" priority="277" operator="between">
      <formula>3.5</formula>
      <formula>5.4</formula>
    </cfRule>
    <cfRule type="cellIs" dxfId="223" priority="278" operator="greaterThan">
      <formula>5.4</formula>
    </cfRule>
    <cfRule type="cellIs" dxfId="222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21" priority="273" operator="between">
      <formula>3.5</formula>
      <formula>5.4</formula>
    </cfRule>
    <cfRule type="cellIs" dxfId="220" priority="274" operator="greaterThan">
      <formula>5.4</formula>
    </cfRule>
    <cfRule type="cellIs" dxfId="219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18" priority="269" operator="between">
      <formula>3.5</formula>
      <formula>5.4</formula>
    </cfRule>
    <cfRule type="cellIs" dxfId="217" priority="270" operator="greaterThan">
      <formula>5.4</formula>
    </cfRule>
    <cfRule type="cellIs" dxfId="216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15" priority="265" operator="between">
      <formula>3.5</formula>
      <formula>5.4</formula>
    </cfRule>
    <cfRule type="cellIs" dxfId="214" priority="266" operator="greaterThan">
      <formula>5.4</formula>
    </cfRule>
    <cfRule type="cellIs" dxfId="213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12" priority="261" operator="between">
      <formula>3.5</formula>
      <formula>5.4</formula>
    </cfRule>
    <cfRule type="cellIs" dxfId="211" priority="262" operator="greaterThan">
      <formula>5.4</formula>
    </cfRule>
    <cfRule type="cellIs" dxfId="210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09" priority="257" operator="between">
      <formula>3.5</formula>
      <formula>5.4</formula>
    </cfRule>
    <cfRule type="cellIs" dxfId="208" priority="258" operator="greaterThan">
      <formula>5.4</formula>
    </cfRule>
    <cfRule type="cellIs" dxfId="207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06" priority="253" operator="between">
      <formula>3.5</formula>
      <formula>5.4</formula>
    </cfRule>
    <cfRule type="cellIs" dxfId="205" priority="254" operator="greaterThan">
      <formula>5.4</formula>
    </cfRule>
    <cfRule type="cellIs" dxfId="204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03" priority="249" operator="between">
      <formula>3.5</formula>
      <formula>5.4</formula>
    </cfRule>
    <cfRule type="cellIs" dxfId="202" priority="250" operator="greaterThan">
      <formula>5.4</formula>
    </cfRule>
    <cfRule type="cellIs" dxfId="201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00" priority="245" operator="between">
      <formula>3.5</formula>
      <formula>5.4</formula>
    </cfRule>
    <cfRule type="cellIs" dxfId="199" priority="246" operator="greaterThan">
      <formula>5.4</formula>
    </cfRule>
    <cfRule type="cellIs" dxfId="198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197" priority="241" operator="between">
      <formula>3.5</formula>
      <formula>5.4</formula>
    </cfRule>
    <cfRule type="cellIs" dxfId="196" priority="242" operator="greaterThan">
      <formula>5.4</formula>
    </cfRule>
    <cfRule type="cellIs" dxfId="195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194" priority="237" operator="between">
      <formula>3.5</formula>
      <formula>5.4</formula>
    </cfRule>
    <cfRule type="cellIs" dxfId="193" priority="238" operator="greaterThan">
      <formula>5.4</formula>
    </cfRule>
    <cfRule type="cellIs" dxfId="192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191" priority="233" operator="between">
      <formula>3.5</formula>
      <formula>5.4</formula>
    </cfRule>
    <cfRule type="cellIs" dxfId="190" priority="234" operator="greaterThan">
      <formula>5.4</formula>
    </cfRule>
    <cfRule type="cellIs" dxfId="189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188" priority="229" operator="between">
      <formula>3.5</formula>
      <formula>5.4</formula>
    </cfRule>
    <cfRule type="cellIs" dxfId="187" priority="230" operator="greaterThan">
      <formula>5.4</formula>
    </cfRule>
    <cfRule type="cellIs" dxfId="186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185" priority="225" operator="between">
      <formula>3.5</formula>
      <formula>5.4</formula>
    </cfRule>
    <cfRule type="cellIs" dxfId="184" priority="226" operator="greaterThan">
      <formula>5.4</formula>
    </cfRule>
    <cfRule type="cellIs" dxfId="183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182" priority="221" operator="between">
      <formula>3.5</formula>
      <formula>5.4</formula>
    </cfRule>
    <cfRule type="cellIs" dxfId="181" priority="222" operator="greaterThan">
      <formula>5.4</formula>
    </cfRule>
    <cfRule type="cellIs" dxfId="180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179" priority="217" operator="between">
      <formula>3.5</formula>
      <formula>5.4</formula>
    </cfRule>
    <cfRule type="cellIs" dxfId="178" priority="218" operator="greaterThan">
      <formula>5.4</formula>
    </cfRule>
    <cfRule type="cellIs" dxfId="177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176" priority="213" operator="between">
      <formula>3.5</formula>
      <formula>5.4</formula>
    </cfRule>
    <cfRule type="cellIs" dxfId="175" priority="214" operator="greaterThan">
      <formula>5.4</formula>
    </cfRule>
    <cfRule type="cellIs" dxfId="174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173" priority="209" operator="between">
      <formula>3.5</formula>
      <formula>5.4</formula>
    </cfRule>
    <cfRule type="cellIs" dxfId="172" priority="210" operator="greaterThan">
      <formula>5.4</formula>
    </cfRule>
    <cfRule type="cellIs" dxfId="171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170" priority="205" operator="between">
      <formula>3.5</formula>
      <formula>5.4</formula>
    </cfRule>
    <cfRule type="cellIs" dxfId="169" priority="206" operator="greaterThan">
      <formula>5.4</formula>
    </cfRule>
    <cfRule type="cellIs" dxfId="168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167" priority="201" operator="between">
      <formula>3.5</formula>
      <formula>5.4</formula>
    </cfRule>
    <cfRule type="cellIs" dxfId="166" priority="202" operator="greaterThan">
      <formula>5.4</formula>
    </cfRule>
    <cfRule type="cellIs" dxfId="165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164" priority="197" operator="between">
      <formula>3.5</formula>
      <formula>5.4</formula>
    </cfRule>
    <cfRule type="cellIs" dxfId="163" priority="198" operator="greaterThan">
      <formula>5.4</formula>
    </cfRule>
    <cfRule type="cellIs" dxfId="162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161" priority="193" operator="between">
      <formula>3.5</formula>
      <formula>5.4</formula>
    </cfRule>
    <cfRule type="cellIs" dxfId="160" priority="194" operator="greaterThan">
      <formula>5.4</formula>
    </cfRule>
    <cfRule type="cellIs" dxfId="159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158" priority="189" operator="between">
      <formula>3.5</formula>
      <formula>5.4</formula>
    </cfRule>
    <cfRule type="cellIs" dxfId="157" priority="190" operator="greaterThan">
      <formula>5.4</formula>
    </cfRule>
    <cfRule type="cellIs" dxfId="156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155" priority="185" operator="between">
      <formula>3.5</formula>
      <formula>5.4</formula>
    </cfRule>
    <cfRule type="cellIs" dxfId="154" priority="186" operator="greaterThan">
      <formula>5.4</formula>
    </cfRule>
    <cfRule type="cellIs" dxfId="153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152" priority="181" operator="between">
      <formula>3.5</formula>
      <formula>5.4</formula>
    </cfRule>
    <cfRule type="cellIs" dxfId="151" priority="182" operator="greaterThan">
      <formula>5.4</formula>
    </cfRule>
    <cfRule type="cellIs" dxfId="150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149" priority="177" operator="between">
      <formula>3.5</formula>
      <formula>5.4</formula>
    </cfRule>
    <cfRule type="cellIs" dxfId="148" priority="178" operator="greaterThan">
      <formula>5.4</formula>
    </cfRule>
    <cfRule type="cellIs" dxfId="147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146" priority="173" operator="between">
      <formula>3.5</formula>
      <formula>5.4</formula>
    </cfRule>
    <cfRule type="cellIs" dxfId="145" priority="174" operator="greaterThan">
      <formula>5.4</formula>
    </cfRule>
    <cfRule type="cellIs" dxfId="144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143" priority="169" operator="between">
      <formula>3.5</formula>
      <formula>5.4</formula>
    </cfRule>
    <cfRule type="cellIs" dxfId="142" priority="170" operator="greaterThan">
      <formula>5.4</formula>
    </cfRule>
    <cfRule type="cellIs" dxfId="141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140" priority="165" operator="between">
      <formula>3.5</formula>
      <formula>5.4</formula>
    </cfRule>
    <cfRule type="cellIs" dxfId="139" priority="166" operator="greaterThan">
      <formula>5.4</formula>
    </cfRule>
    <cfRule type="cellIs" dxfId="138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137" priority="161" operator="between">
      <formula>3.5</formula>
      <formula>5.4</formula>
    </cfRule>
    <cfRule type="cellIs" dxfId="136" priority="162" operator="greaterThan">
      <formula>5.4</formula>
    </cfRule>
    <cfRule type="cellIs" dxfId="135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134" priority="157" operator="between">
      <formula>3.5</formula>
      <formula>5.4</formula>
    </cfRule>
    <cfRule type="cellIs" dxfId="133" priority="158" operator="greaterThan">
      <formula>5.4</formula>
    </cfRule>
    <cfRule type="cellIs" dxfId="132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131" priority="153" operator="between">
      <formula>3.5</formula>
      <formula>5.4</formula>
    </cfRule>
    <cfRule type="cellIs" dxfId="130" priority="154" operator="greaterThan">
      <formula>5.4</formula>
    </cfRule>
    <cfRule type="cellIs" dxfId="129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128" priority="149" operator="between">
      <formula>3.5</formula>
      <formula>5.4</formula>
    </cfRule>
    <cfRule type="cellIs" dxfId="127" priority="150" operator="greaterThan">
      <formula>5.4</formula>
    </cfRule>
    <cfRule type="cellIs" dxfId="126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125" priority="145" operator="between">
      <formula>3.5</formula>
      <formula>5.4</formula>
    </cfRule>
    <cfRule type="cellIs" dxfId="124" priority="146" operator="greaterThan">
      <formula>5.4</formula>
    </cfRule>
    <cfRule type="cellIs" dxfId="123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22" priority="141" operator="between">
      <formula>3.5</formula>
      <formula>5.4</formula>
    </cfRule>
    <cfRule type="cellIs" dxfId="121" priority="142" operator="greaterThan">
      <formula>5.4</formula>
    </cfRule>
    <cfRule type="cellIs" dxfId="120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19" priority="137" operator="between">
      <formula>3.5</formula>
      <formula>5.4</formula>
    </cfRule>
    <cfRule type="cellIs" dxfId="118" priority="138" operator="greaterThan">
      <formula>5.4</formula>
    </cfRule>
    <cfRule type="cellIs" dxfId="117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16" priority="133" operator="between">
      <formula>3.5</formula>
      <formula>5.4</formula>
    </cfRule>
    <cfRule type="cellIs" dxfId="115" priority="134" operator="greaterThan">
      <formula>5.4</formula>
    </cfRule>
    <cfRule type="cellIs" dxfId="114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13" priority="129" operator="between">
      <formula>3.5</formula>
      <formula>5.4</formula>
    </cfRule>
    <cfRule type="cellIs" dxfId="112" priority="130" operator="greaterThan">
      <formula>5.4</formula>
    </cfRule>
    <cfRule type="cellIs" dxfId="111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10" priority="125" operator="between">
      <formula>3.5</formula>
      <formula>5.4</formula>
    </cfRule>
    <cfRule type="cellIs" dxfId="109" priority="126" operator="greaterThan">
      <formula>5.4</formula>
    </cfRule>
    <cfRule type="cellIs" dxfId="108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07" priority="121" operator="between">
      <formula>3.5</formula>
      <formula>5.4</formula>
    </cfRule>
    <cfRule type="cellIs" dxfId="106" priority="122" operator="greaterThan">
      <formula>5.4</formula>
    </cfRule>
    <cfRule type="cellIs" dxfId="105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04" priority="117" operator="between">
      <formula>3.5</formula>
      <formula>5.4</formula>
    </cfRule>
    <cfRule type="cellIs" dxfId="103" priority="118" operator="greaterThan">
      <formula>5.4</formula>
    </cfRule>
    <cfRule type="cellIs" dxfId="102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01" priority="113" operator="between">
      <formula>3.5</formula>
      <formula>5.4</formula>
    </cfRule>
    <cfRule type="cellIs" dxfId="100" priority="114" operator="greaterThan">
      <formula>5.4</formula>
    </cfRule>
    <cfRule type="cellIs" dxfId="99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98" priority="109" operator="between">
      <formula>3.5</formula>
      <formula>5.4</formula>
    </cfRule>
    <cfRule type="cellIs" dxfId="97" priority="110" operator="greaterThan">
      <formula>5.4</formula>
    </cfRule>
    <cfRule type="cellIs" dxfId="96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95" priority="105" operator="between">
      <formula>3.5</formula>
      <formula>5.4</formula>
    </cfRule>
    <cfRule type="cellIs" dxfId="94" priority="106" operator="greaterThan">
      <formula>5.4</formula>
    </cfRule>
    <cfRule type="cellIs" dxfId="93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92" priority="101" operator="between">
      <formula>3.5</formula>
      <formula>5.4</formula>
    </cfRule>
    <cfRule type="cellIs" dxfId="91" priority="102" operator="greaterThan">
      <formula>5.4</formula>
    </cfRule>
    <cfRule type="cellIs" dxfId="90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89" priority="97" operator="between">
      <formula>3.5</formula>
      <formula>5.4</formula>
    </cfRule>
    <cfRule type="cellIs" dxfId="88" priority="98" operator="greaterThan">
      <formula>5.4</formula>
    </cfRule>
    <cfRule type="cellIs" dxfId="87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86" priority="93" operator="between">
      <formula>3.5</formula>
      <formula>5.4</formula>
    </cfRule>
    <cfRule type="cellIs" dxfId="85" priority="94" operator="greaterThan">
      <formula>5.4</formula>
    </cfRule>
    <cfRule type="cellIs" dxfId="84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83" priority="89" operator="between">
      <formula>3.5</formula>
      <formula>5.4</formula>
    </cfRule>
    <cfRule type="cellIs" dxfId="82" priority="90" operator="greaterThan">
      <formula>5.4</formula>
    </cfRule>
    <cfRule type="cellIs" dxfId="81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80" priority="85" operator="between">
      <formula>3.5</formula>
      <formula>5.4</formula>
    </cfRule>
    <cfRule type="cellIs" dxfId="79" priority="86" operator="greaterThan">
      <formula>5.4</formula>
    </cfRule>
    <cfRule type="cellIs" dxfId="78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77" priority="81" operator="between">
      <formula>3.5</formula>
      <formula>5.4</formula>
    </cfRule>
    <cfRule type="cellIs" dxfId="76" priority="82" operator="greaterThan">
      <formula>5.4</formula>
    </cfRule>
    <cfRule type="cellIs" dxfId="75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74" priority="77" operator="between">
      <formula>3.5</formula>
      <formula>5.4</formula>
    </cfRule>
    <cfRule type="cellIs" dxfId="73" priority="78" operator="greaterThan">
      <formula>5.4</formula>
    </cfRule>
    <cfRule type="cellIs" dxfId="72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71" priority="73" operator="between">
      <formula>3.5</formula>
      <formula>5.4</formula>
    </cfRule>
    <cfRule type="cellIs" dxfId="70" priority="74" operator="greaterThan">
      <formula>5.4</formula>
    </cfRule>
    <cfRule type="cellIs" dxfId="69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68" priority="69" operator="between">
      <formula>3.5</formula>
      <formula>5.4</formula>
    </cfRule>
    <cfRule type="cellIs" dxfId="67" priority="70" operator="greaterThan">
      <formula>5.4</formula>
    </cfRule>
    <cfRule type="cellIs" dxfId="66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65" priority="65" operator="between">
      <formula>3.5</formula>
      <formula>5.4</formula>
    </cfRule>
    <cfRule type="cellIs" dxfId="64" priority="66" operator="greaterThan">
      <formula>5.4</formula>
    </cfRule>
    <cfRule type="cellIs" dxfId="63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62" priority="61" operator="between">
      <formula>3.5</formula>
      <formula>5.4</formula>
    </cfRule>
    <cfRule type="cellIs" dxfId="61" priority="62" operator="greaterThan">
      <formula>5.4</formula>
    </cfRule>
    <cfRule type="cellIs" dxfId="60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59" priority="57" operator="between">
      <formula>3.5</formula>
      <formula>5.4</formula>
    </cfRule>
    <cfRule type="cellIs" dxfId="58" priority="58" operator="greaterThan">
      <formula>5.4</formula>
    </cfRule>
    <cfRule type="cellIs" dxfId="57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56" priority="53" operator="between">
      <formula>3.5</formula>
      <formula>5.4</formula>
    </cfRule>
    <cfRule type="cellIs" dxfId="55" priority="54" operator="greaterThan">
      <formula>5.4</formula>
    </cfRule>
    <cfRule type="cellIs" dxfId="54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53" priority="49" operator="between">
      <formula>3.5</formula>
      <formula>5.4</formula>
    </cfRule>
    <cfRule type="cellIs" dxfId="52" priority="50" operator="greaterThan">
      <formula>5.4</formula>
    </cfRule>
    <cfRule type="cellIs" dxfId="51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50" priority="45" operator="between">
      <formula>3.5</formula>
      <formula>5.4</formula>
    </cfRule>
    <cfRule type="cellIs" dxfId="49" priority="46" operator="greaterThan">
      <formula>5.4</formula>
    </cfRule>
    <cfRule type="cellIs" dxfId="48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47" priority="41" operator="between">
      <formula>3.5</formula>
      <formula>5.4</formula>
    </cfRule>
    <cfRule type="cellIs" dxfId="46" priority="42" operator="greaterThan">
      <formula>5.4</formula>
    </cfRule>
    <cfRule type="cellIs" dxfId="45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44" priority="37" operator="between">
      <formula>3.5</formula>
      <formula>5.4</formula>
    </cfRule>
    <cfRule type="cellIs" dxfId="43" priority="38" operator="greaterThan">
      <formula>5.4</formula>
    </cfRule>
    <cfRule type="cellIs" dxfId="42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41" priority="33" operator="between">
      <formula>3.5</formula>
      <formula>5.4</formula>
    </cfRule>
    <cfRule type="cellIs" dxfId="40" priority="34" operator="greaterThan">
      <formula>5.4</formula>
    </cfRule>
    <cfRule type="cellIs" dxfId="39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38" priority="29" operator="between">
      <formula>3.5</formula>
      <formula>5.4</formula>
    </cfRule>
    <cfRule type="cellIs" dxfId="37" priority="30" operator="greaterThan">
      <formula>5.4</formula>
    </cfRule>
    <cfRule type="cellIs" dxfId="36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35" priority="25" operator="between">
      <formula>3.5</formula>
      <formula>5.4</formula>
    </cfRule>
    <cfRule type="cellIs" dxfId="34" priority="26" operator="greaterThan">
      <formula>5.4</formula>
    </cfRule>
    <cfRule type="cellIs" dxfId="33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32" priority="21" operator="between">
      <formula>3.5</formula>
      <formula>5.4</formula>
    </cfRule>
    <cfRule type="cellIs" dxfId="31" priority="22" operator="greaterThan">
      <formula>5.4</formula>
    </cfRule>
    <cfRule type="cellIs" dxfId="30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29" priority="17" operator="between">
      <formula>3.5</formula>
      <formula>5.4</formula>
    </cfRule>
    <cfRule type="cellIs" dxfId="28" priority="18" operator="greaterThan">
      <formula>5.4</formula>
    </cfRule>
    <cfRule type="cellIs" dxfId="27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26" priority="13" operator="between">
      <formula>3.5</formula>
      <formula>5.4</formula>
    </cfRule>
    <cfRule type="cellIs" dxfId="25" priority="14" operator="greaterThan">
      <formula>5.4</formula>
    </cfRule>
    <cfRule type="cellIs" dxfId="24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23" priority="9" operator="between">
      <formula>3.5</formula>
      <formula>5.4</formula>
    </cfRule>
    <cfRule type="cellIs" dxfId="22" priority="10" operator="greaterThan">
      <formula>5.4</formula>
    </cfRule>
    <cfRule type="cellIs" dxfId="21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20" priority="5" operator="between">
      <formula>3.5</formula>
      <formula>5.4</formula>
    </cfRule>
    <cfRule type="cellIs" dxfId="19" priority="6" operator="greaterThan">
      <formula>5.4</formula>
    </cfRule>
    <cfRule type="cellIs" dxfId="18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17" priority="1" operator="between">
      <formula>3.5</formula>
      <formula>5.4</formula>
    </cfRule>
    <cfRule type="cellIs" dxfId="16" priority="2" operator="greaterThan">
      <formula>5.4</formula>
    </cfRule>
    <cfRule type="cellIs" dxfId="1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EF9C-6236-427B-A62C-96CA4F57282B}">
  <sheetPr codeName="Sheet11">
    <tabColor theme="3" tint="0.39997558519241921"/>
    <pageSetUpPr fitToPage="1"/>
  </sheetPr>
  <dimension ref="B1:X24"/>
  <sheetViews>
    <sheetView showGridLines="0" topLeftCell="C1" zoomScale="90" zoomScaleNormal="90" workbookViewId="0"/>
  </sheetViews>
  <sheetFormatPr defaultColWidth="12" defaultRowHeight="15" x14ac:dyDescent="0.4"/>
  <cols>
    <col min="1" max="1" width="3.6328125" style="61" customWidth="1"/>
    <col min="2" max="2" width="12.90625" style="64" customWidth="1"/>
    <col min="3" max="3" width="24.90625" style="66" customWidth="1"/>
    <col min="4" max="4" width="13.6328125" style="64" customWidth="1"/>
    <col min="5" max="5" width="13.6328125" style="65" customWidth="1"/>
    <col min="6" max="6" width="13.6328125" style="66" customWidth="1"/>
    <col min="7" max="7" width="13.6328125" style="64" customWidth="1"/>
    <col min="8" max="8" width="13.6328125" style="65" customWidth="1"/>
    <col min="9" max="9" width="13.6328125" style="66" customWidth="1"/>
    <col min="10" max="10" width="13.6328125" style="64" customWidth="1"/>
    <col min="11" max="11" width="13.6328125" style="65" customWidth="1"/>
    <col min="12" max="12" width="13.6328125" style="66" customWidth="1"/>
    <col min="13" max="13" width="13.6328125" style="64" customWidth="1"/>
    <col min="14" max="14" width="13.6328125" style="65" customWidth="1"/>
    <col min="15" max="15" width="13.6328125" style="66" customWidth="1"/>
    <col min="16" max="16" width="13.6328125" style="64" customWidth="1"/>
    <col min="17" max="17" width="13.6328125" style="65" customWidth="1"/>
    <col min="18" max="18" width="13.6328125" style="66" customWidth="1"/>
    <col min="19" max="20" width="13.6328125" style="61" customWidth="1"/>
    <col min="21" max="21" width="14.453125" style="61" customWidth="1"/>
    <col min="22" max="22" width="12" style="61" customWidth="1"/>
    <col min="23" max="23" width="3.6328125" style="61" customWidth="1"/>
    <col min="24" max="24" width="12" style="61" customWidth="1"/>
    <col min="25" max="25" width="3.6328125" style="61" customWidth="1"/>
    <col min="26" max="16384" width="12" style="61"/>
  </cols>
  <sheetData>
    <row r="1" spans="2:24" s="58" customFormat="1" ht="58.5" customHeight="1" x14ac:dyDescent="0.35">
      <c r="B1" s="149" t="s">
        <v>149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</row>
    <row r="2" spans="2:24" ht="50.15" customHeight="1" x14ac:dyDescent="0.4">
      <c r="B2" s="151" t="s">
        <v>84</v>
      </c>
      <c r="C2" s="151"/>
      <c r="D2" s="59" t="s">
        <v>85</v>
      </c>
      <c r="E2" s="59" t="s">
        <v>86</v>
      </c>
      <c r="F2" s="59" t="s">
        <v>87</v>
      </c>
      <c r="G2" s="59" t="s">
        <v>88</v>
      </c>
      <c r="H2" s="59" t="s">
        <v>89</v>
      </c>
      <c r="I2" s="59" t="s">
        <v>90</v>
      </c>
      <c r="J2" s="59" t="s">
        <v>91</v>
      </c>
      <c r="K2" s="59" t="s">
        <v>92</v>
      </c>
      <c r="L2" s="59" t="s">
        <v>93</v>
      </c>
      <c r="M2" s="59" t="s">
        <v>94</v>
      </c>
      <c r="N2" s="59" t="s">
        <v>95</v>
      </c>
      <c r="O2" s="59" t="s">
        <v>96</v>
      </c>
      <c r="P2" s="59" t="s">
        <v>97</v>
      </c>
      <c r="Q2" s="59" t="s">
        <v>98</v>
      </c>
      <c r="R2" s="59" t="s">
        <v>99</v>
      </c>
      <c r="S2" s="59" t="s">
        <v>100</v>
      </c>
      <c r="T2" s="59" t="s">
        <v>101</v>
      </c>
      <c r="U2" s="59" t="s">
        <v>102</v>
      </c>
      <c r="V2" s="60"/>
      <c r="W2" s="60"/>
      <c r="X2" s="60"/>
    </row>
    <row r="3" spans="2:24" ht="45" customHeight="1" x14ac:dyDescent="0.4">
      <c r="B3" s="148" t="s">
        <v>103</v>
      </c>
      <c r="C3" s="148" t="s">
        <v>104</v>
      </c>
      <c r="D3" s="62">
        <v>2</v>
      </c>
      <c r="E3" s="62">
        <v>3</v>
      </c>
      <c r="F3" s="63">
        <f>MAX(0,D3+E3-1)</f>
        <v>4</v>
      </c>
      <c r="G3" s="62">
        <v>3</v>
      </c>
      <c r="H3" s="62">
        <v>4</v>
      </c>
      <c r="I3" s="63">
        <f>MAX(0,G3+H3-1)</f>
        <v>6</v>
      </c>
      <c r="J3" s="62">
        <v>4</v>
      </c>
      <c r="K3" s="62">
        <v>4</v>
      </c>
      <c r="L3" s="63">
        <f>MAX(0,J3+K3-1)</f>
        <v>7</v>
      </c>
      <c r="M3" s="62">
        <v>2</v>
      </c>
      <c r="N3" s="62">
        <v>2</v>
      </c>
      <c r="O3" s="63">
        <f>MAX(0,M3+N3-1)</f>
        <v>3</v>
      </c>
      <c r="P3" s="62">
        <v>3</v>
      </c>
      <c r="Q3" s="62">
        <v>4</v>
      </c>
      <c r="R3" s="63">
        <f>MAX(0,P3+Q3-1)</f>
        <v>6</v>
      </c>
      <c r="S3" s="62">
        <v>3</v>
      </c>
      <c r="T3" s="62">
        <v>4</v>
      </c>
      <c r="U3" s="63">
        <f>MAX(0,S3+T3-1)</f>
        <v>6</v>
      </c>
    </row>
    <row r="4" spans="2:24" ht="45" customHeight="1" x14ac:dyDescent="0.4">
      <c r="B4" s="148" t="s">
        <v>105</v>
      </c>
      <c r="C4" s="148"/>
      <c r="D4" s="62">
        <v>2</v>
      </c>
      <c r="E4" s="62">
        <v>3</v>
      </c>
      <c r="F4" s="63">
        <f t="shared" ref="F4:F20" si="0">MAX(0,D4+E4-1)</f>
        <v>4</v>
      </c>
      <c r="G4" s="62">
        <v>3</v>
      </c>
      <c r="H4" s="62">
        <v>3</v>
      </c>
      <c r="I4" s="63">
        <f t="shared" ref="I4:I20" si="1">MAX(0,G4+H4-1)</f>
        <v>5</v>
      </c>
      <c r="J4" s="62">
        <v>3</v>
      </c>
      <c r="K4" s="62">
        <v>3</v>
      </c>
      <c r="L4" s="63">
        <f t="shared" ref="L4:L20" si="2">MAX(0,J4+K4-1)</f>
        <v>5</v>
      </c>
      <c r="M4" s="62">
        <v>3</v>
      </c>
      <c r="N4" s="62">
        <v>3</v>
      </c>
      <c r="O4" s="63">
        <f t="shared" ref="O4:O20" si="3">MAX(0,M4+N4-1)</f>
        <v>5</v>
      </c>
      <c r="P4" s="62">
        <v>2</v>
      </c>
      <c r="Q4" s="62">
        <v>4</v>
      </c>
      <c r="R4" s="63">
        <f t="shared" ref="R4:R20" si="4">MAX(0,P4+Q4-1)</f>
        <v>5</v>
      </c>
      <c r="S4" s="62">
        <v>3</v>
      </c>
      <c r="T4" s="62">
        <v>3</v>
      </c>
      <c r="U4" s="63">
        <f t="shared" ref="U4:U20" si="5">MAX(0,S4+T4-1)</f>
        <v>5</v>
      </c>
    </row>
    <row r="5" spans="2:24" ht="45" customHeight="1" x14ac:dyDescent="0.4">
      <c r="B5" s="148" t="s">
        <v>106</v>
      </c>
      <c r="C5" s="148"/>
      <c r="D5" s="62">
        <v>4</v>
      </c>
      <c r="E5" s="62">
        <v>4</v>
      </c>
      <c r="F5" s="63">
        <f t="shared" si="0"/>
        <v>7</v>
      </c>
      <c r="G5" s="62">
        <v>2</v>
      </c>
      <c r="H5" s="62">
        <v>3</v>
      </c>
      <c r="I5" s="63">
        <f t="shared" si="1"/>
        <v>4</v>
      </c>
      <c r="J5" s="62">
        <v>2</v>
      </c>
      <c r="K5" s="62">
        <v>3</v>
      </c>
      <c r="L5" s="63">
        <f t="shared" si="2"/>
        <v>4</v>
      </c>
      <c r="M5" s="62">
        <v>3</v>
      </c>
      <c r="N5" s="62">
        <v>3</v>
      </c>
      <c r="O5" s="63">
        <f t="shared" si="3"/>
        <v>5</v>
      </c>
      <c r="P5" s="62">
        <v>2</v>
      </c>
      <c r="Q5" s="62">
        <v>2</v>
      </c>
      <c r="R5" s="63">
        <f t="shared" si="4"/>
        <v>3</v>
      </c>
      <c r="S5" s="62">
        <v>3</v>
      </c>
      <c r="T5" s="62">
        <v>3</v>
      </c>
      <c r="U5" s="63">
        <f t="shared" si="5"/>
        <v>5</v>
      </c>
    </row>
    <row r="6" spans="2:24" ht="45" customHeight="1" x14ac:dyDescent="0.4">
      <c r="B6" s="148" t="s">
        <v>107</v>
      </c>
      <c r="C6" s="148" t="s">
        <v>108</v>
      </c>
      <c r="D6" s="62">
        <v>2</v>
      </c>
      <c r="E6" s="62">
        <v>4</v>
      </c>
      <c r="F6" s="63">
        <f t="shared" si="0"/>
        <v>5</v>
      </c>
      <c r="G6" s="62">
        <v>2</v>
      </c>
      <c r="H6" s="62">
        <v>4</v>
      </c>
      <c r="I6" s="63">
        <f t="shared" si="1"/>
        <v>5</v>
      </c>
      <c r="J6" s="62">
        <v>3</v>
      </c>
      <c r="K6" s="62">
        <v>3</v>
      </c>
      <c r="L6" s="63">
        <f t="shared" si="2"/>
        <v>5</v>
      </c>
      <c r="M6" s="62">
        <v>3</v>
      </c>
      <c r="N6" s="62">
        <v>3</v>
      </c>
      <c r="O6" s="63">
        <f t="shared" si="3"/>
        <v>5</v>
      </c>
      <c r="P6" s="62">
        <v>3</v>
      </c>
      <c r="Q6" s="62">
        <v>3</v>
      </c>
      <c r="R6" s="63">
        <f t="shared" si="4"/>
        <v>5</v>
      </c>
      <c r="S6" s="62">
        <v>3</v>
      </c>
      <c r="T6" s="62">
        <v>3</v>
      </c>
      <c r="U6" s="63">
        <f t="shared" si="5"/>
        <v>5</v>
      </c>
    </row>
    <row r="7" spans="2:24" ht="45" customHeight="1" x14ac:dyDescent="0.4">
      <c r="B7" s="148" t="s">
        <v>109</v>
      </c>
      <c r="C7" s="148" t="s">
        <v>70</v>
      </c>
      <c r="D7" s="62">
        <v>3</v>
      </c>
      <c r="E7" s="62">
        <v>3</v>
      </c>
      <c r="F7" s="63">
        <f t="shared" si="0"/>
        <v>5</v>
      </c>
      <c r="G7" s="62">
        <v>3</v>
      </c>
      <c r="H7" s="62">
        <v>2</v>
      </c>
      <c r="I7" s="63">
        <f t="shared" si="1"/>
        <v>4</v>
      </c>
      <c r="J7" s="62">
        <v>1</v>
      </c>
      <c r="K7" s="62">
        <v>1</v>
      </c>
      <c r="L7" s="63">
        <f t="shared" si="2"/>
        <v>1</v>
      </c>
      <c r="M7" s="62">
        <v>2</v>
      </c>
      <c r="N7" s="62">
        <v>1</v>
      </c>
      <c r="O7" s="63">
        <f t="shared" si="3"/>
        <v>2</v>
      </c>
      <c r="P7" s="62">
        <v>1</v>
      </c>
      <c r="Q7" s="62">
        <v>2</v>
      </c>
      <c r="R7" s="63">
        <f t="shared" si="4"/>
        <v>2</v>
      </c>
      <c r="S7" s="62">
        <v>3</v>
      </c>
      <c r="T7" s="62">
        <v>2</v>
      </c>
      <c r="U7" s="63">
        <f t="shared" si="5"/>
        <v>4</v>
      </c>
    </row>
    <row r="8" spans="2:24" ht="45" customHeight="1" x14ac:dyDescent="0.4">
      <c r="B8" s="148" t="s">
        <v>110</v>
      </c>
      <c r="C8" s="148" t="s">
        <v>111</v>
      </c>
      <c r="D8" s="62">
        <v>4</v>
      </c>
      <c r="E8" s="62">
        <v>4</v>
      </c>
      <c r="F8" s="63">
        <f t="shared" si="0"/>
        <v>7</v>
      </c>
      <c r="G8" s="62">
        <v>1</v>
      </c>
      <c r="H8" s="62">
        <v>2</v>
      </c>
      <c r="I8" s="63">
        <f t="shared" si="1"/>
        <v>2</v>
      </c>
      <c r="J8" s="62">
        <v>2</v>
      </c>
      <c r="K8" s="62">
        <v>3</v>
      </c>
      <c r="L8" s="63">
        <f t="shared" si="2"/>
        <v>4</v>
      </c>
      <c r="M8" s="62">
        <v>1</v>
      </c>
      <c r="N8" s="62">
        <v>2</v>
      </c>
      <c r="O8" s="63">
        <f t="shared" si="3"/>
        <v>2</v>
      </c>
      <c r="P8" s="62">
        <v>1</v>
      </c>
      <c r="Q8" s="62">
        <v>2</v>
      </c>
      <c r="R8" s="63">
        <f t="shared" si="4"/>
        <v>2</v>
      </c>
      <c r="S8" s="62">
        <v>2</v>
      </c>
      <c r="T8" s="62">
        <v>3</v>
      </c>
      <c r="U8" s="63">
        <f t="shared" si="5"/>
        <v>4</v>
      </c>
    </row>
    <row r="9" spans="2:24" ht="45" customHeight="1" x14ac:dyDescent="0.4">
      <c r="B9" s="148" t="s">
        <v>112</v>
      </c>
      <c r="C9" s="148"/>
      <c r="D9" s="62">
        <v>2</v>
      </c>
      <c r="E9" s="62">
        <v>2</v>
      </c>
      <c r="F9" s="63">
        <f t="shared" si="0"/>
        <v>3</v>
      </c>
      <c r="G9" s="62">
        <v>2</v>
      </c>
      <c r="H9" s="62">
        <v>2</v>
      </c>
      <c r="I9" s="63">
        <f t="shared" si="1"/>
        <v>3</v>
      </c>
      <c r="J9" s="62">
        <v>1</v>
      </c>
      <c r="K9" s="62">
        <v>2</v>
      </c>
      <c r="L9" s="63">
        <f t="shared" si="2"/>
        <v>2</v>
      </c>
      <c r="M9" s="62">
        <v>2</v>
      </c>
      <c r="N9" s="62">
        <v>1</v>
      </c>
      <c r="O9" s="63">
        <f t="shared" si="3"/>
        <v>2</v>
      </c>
      <c r="P9" s="62">
        <v>3</v>
      </c>
      <c r="Q9" s="62">
        <v>3</v>
      </c>
      <c r="R9" s="63">
        <f t="shared" si="4"/>
        <v>5</v>
      </c>
      <c r="S9" s="62">
        <v>3</v>
      </c>
      <c r="T9" s="62">
        <v>2</v>
      </c>
      <c r="U9" s="63">
        <f t="shared" si="5"/>
        <v>4</v>
      </c>
    </row>
    <row r="10" spans="2:24" ht="45" customHeight="1" x14ac:dyDescent="0.4">
      <c r="B10" s="148" t="s">
        <v>113</v>
      </c>
      <c r="C10" s="148"/>
      <c r="D10" s="62">
        <v>2</v>
      </c>
      <c r="E10" s="62">
        <v>2</v>
      </c>
      <c r="F10" s="63">
        <f t="shared" si="0"/>
        <v>3</v>
      </c>
      <c r="G10" s="62">
        <v>1</v>
      </c>
      <c r="H10" s="62">
        <v>3</v>
      </c>
      <c r="I10" s="63">
        <f t="shared" si="1"/>
        <v>3</v>
      </c>
      <c r="J10" s="62">
        <v>1</v>
      </c>
      <c r="K10" s="62">
        <v>3</v>
      </c>
      <c r="L10" s="63">
        <f t="shared" si="2"/>
        <v>3</v>
      </c>
      <c r="M10" s="62">
        <v>2</v>
      </c>
      <c r="N10" s="62">
        <v>1</v>
      </c>
      <c r="O10" s="63">
        <f t="shared" si="3"/>
        <v>2</v>
      </c>
      <c r="P10" s="62">
        <v>3</v>
      </c>
      <c r="Q10" s="62">
        <v>3</v>
      </c>
      <c r="R10" s="63">
        <f t="shared" si="4"/>
        <v>5</v>
      </c>
      <c r="S10" s="62">
        <v>2</v>
      </c>
      <c r="T10" s="62">
        <v>3</v>
      </c>
      <c r="U10" s="63">
        <f t="shared" si="5"/>
        <v>4</v>
      </c>
    </row>
    <row r="11" spans="2:24" ht="45" customHeight="1" x14ac:dyDescent="0.4">
      <c r="B11" s="148" t="s">
        <v>114</v>
      </c>
      <c r="C11" s="148" t="s">
        <v>115</v>
      </c>
      <c r="D11" s="62">
        <v>1</v>
      </c>
      <c r="E11" s="62">
        <v>1</v>
      </c>
      <c r="F11" s="63">
        <f t="shared" si="0"/>
        <v>1</v>
      </c>
      <c r="G11" s="62">
        <v>2</v>
      </c>
      <c r="H11" s="62">
        <v>3</v>
      </c>
      <c r="I11" s="63">
        <f t="shared" si="1"/>
        <v>4</v>
      </c>
      <c r="J11" s="62">
        <v>1</v>
      </c>
      <c r="K11" s="62">
        <v>2</v>
      </c>
      <c r="L11" s="63">
        <f t="shared" si="2"/>
        <v>2</v>
      </c>
      <c r="M11" s="62">
        <v>1</v>
      </c>
      <c r="N11" s="62">
        <v>1</v>
      </c>
      <c r="O11" s="63">
        <f t="shared" si="3"/>
        <v>1</v>
      </c>
      <c r="P11" s="62">
        <v>1</v>
      </c>
      <c r="Q11" s="62">
        <v>2</v>
      </c>
      <c r="R11" s="63">
        <f t="shared" si="4"/>
        <v>2</v>
      </c>
      <c r="S11" s="62">
        <v>1</v>
      </c>
      <c r="T11" s="62">
        <v>3</v>
      </c>
      <c r="U11" s="63">
        <f t="shared" si="5"/>
        <v>3</v>
      </c>
    </row>
    <row r="12" spans="2:24" ht="45" customHeight="1" x14ac:dyDescent="0.4">
      <c r="B12" s="148" t="s">
        <v>74</v>
      </c>
      <c r="C12" s="148" t="s">
        <v>74</v>
      </c>
      <c r="D12" s="62">
        <v>2</v>
      </c>
      <c r="E12" s="62">
        <v>1</v>
      </c>
      <c r="F12" s="63">
        <f t="shared" si="0"/>
        <v>2</v>
      </c>
      <c r="G12" s="62">
        <v>3</v>
      </c>
      <c r="H12" s="62">
        <v>3</v>
      </c>
      <c r="I12" s="63">
        <f t="shared" si="1"/>
        <v>5</v>
      </c>
      <c r="J12" s="62">
        <v>1</v>
      </c>
      <c r="K12" s="62">
        <v>1</v>
      </c>
      <c r="L12" s="63">
        <f t="shared" si="2"/>
        <v>1</v>
      </c>
      <c r="M12" s="62">
        <v>2</v>
      </c>
      <c r="N12" s="62">
        <v>1</v>
      </c>
      <c r="O12" s="63">
        <f t="shared" si="3"/>
        <v>2</v>
      </c>
      <c r="P12" s="62">
        <v>1</v>
      </c>
      <c r="Q12" s="62">
        <v>1</v>
      </c>
      <c r="R12" s="63">
        <f t="shared" si="4"/>
        <v>1</v>
      </c>
      <c r="S12" s="62">
        <v>2</v>
      </c>
      <c r="T12" s="62">
        <v>2</v>
      </c>
      <c r="U12" s="63">
        <f t="shared" si="5"/>
        <v>3</v>
      </c>
    </row>
    <row r="13" spans="2:24" ht="45" customHeight="1" x14ac:dyDescent="0.4">
      <c r="B13" s="148" t="s">
        <v>116</v>
      </c>
      <c r="C13" s="148"/>
      <c r="D13" s="62">
        <v>1</v>
      </c>
      <c r="E13" s="62">
        <v>1</v>
      </c>
      <c r="F13" s="63">
        <f t="shared" si="0"/>
        <v>1</v>
      </c>
      <c r="G13" s="62">
        <v>1</v>
      </c>
      <c r="H13" s="62">
        <v>2</v>
      </c>
      <c r="I13" s="63">
        <f t="shared" si="1"/>
        <v>2</v>
      </c>
      <c r="J13" s="62">
        <v>1</v>
      </c>
      <c r="K13" s="62">
        <v>1</v>
      </c>
      <c r="L13" s="63">
        <f t="shared" si="2"/>
        <v>1</v>
      </c>
      <c r="M13" s="62">
        <v>1</v>
      </c>
      <c r="N13" s="62">
        <v>1</v>
      </c>
      <c r="O13" s="63">
        <f t="shared" si="3"/>
        <v>1</v>
      </c>
      <c r="P13" s="62">
        <v>3</v>
      </c>
      <c r="Q13" s="62">
        <v>2</v>
      </c>
      <c r="R13" s="63">
        <f t="shared" si="4"/>
        <v>4</v>
      </c>
      <c r="S13" s="62">
        <v>1</v>
      </c>
      <c r="T13" s="62">
        <v>2</v>
      </c>
      <c r="U13" s="63">
        <f t="shared" si="5"/>
        <v>2</v>
      </c>
    </row>
    <row r="14" spans="2:24" ht="45" customHeight="1" x14ac:dyDescent="0.4">
      <c r="B14" s="148" t="s">
        <v>117</v>
      </c>
      <c r="C14" s="148"/>
      <c r="D14" s="62">
        <v>1</v>
      </c>
      <c r="E14" s="62">
        <v>2</v>
      </c>
      <c r="F14" s="63">
        <f t="shared" si="0"/>
        <v>2</v>
      </c>
      <c r="G14" s="62">
        <v>1</v>
      </c>
      <c r="H14" s="62">
        <v>1</v>
      </c>
      <c r="I14" s="63">
        <f t="shared" si="1"/>
        <v>1</v>
      </c>
      <c r="J14" s="62">
        <v>1</v>
      </c>
      <c r="K14" s="62">
        <v>1</v>
      </c>
      <c r="L14" s="63">
        <f t="shared" si="2"/>
        <v>1</v>
      </c>
      <c r="M14" s="62">
        <v>1</v>
      </c>
      <c r="N14" s="62">
        <v>1</v>
      </c>
      <c r="O14" s="63">
        <f t="shared" si="3"/>
        <v>1</v>
      </c>
      <c r="P14" s="62">
        <v>1</v>
      </c>
      <c r="Q14" s="62">
        <v>2</v>
      </c>
      <c r="R14" s="63">
        <f t="shared" si="4"/>
        <v>2</v>
      </c>
      <c r="S14" s="62">
        <v>1</v>
      </c>
      <c r="T14" s="62">
        <v>2</v>
      </c>
      <c r="U14" s="63">
        <f t="shared" si="5"/>
        <v>2</v>
      </c>
    </row>
    <row r="15" spans="2:24" ht="45" customHeight="1" x14ac:dyDescent="0.4">
      <c r="B15" s="148" t="s">
        <v>57</v>
      </c>
      <c r="C15" s="148"/>
      <c r="D15" s="62">
        <v>2</v>
      </c>
      <c r="E15" s="62">
        <v>1</v>
      </c>
      <c r="F15" s="63">
        <f>MAX(0,D15+E15-1)</f>
        <v>2</v>
      </c>
      <c r="G15" s="62">
        <v>2</v>
      </c>
      <c r="H15" s="62">
        <v>2</v>
      </c>
      <c r="I15" s="63">
        <f>MAX(0,G15+H15-1)</f>
        <v>3</v>
      </c>
      <c r="J15" s="62">
        <v>2</v>
      </c>
      <c r="K15" s="62">
        <v>1</v>
      </c>
      <c r="L15" s="63">
        <f>MAX(0,J15+K15-1)</f>
        <v>2</v>
      </c>
      <c r="M15" s="62">
        <v>2</v>
      </c>
      <c r="N15" s="62">
        <v>2</v>
      </c>
      <c r="O15" s="63">
        <f>MAX(0,M15+N15-1)</f>
        <v>3</v>
      </c>
      <c r="P15" s="62">
        <v>1</v>
      </c>
      <c r="Q15" s="62">
        <v>1</v>
      </c>
      <c r="R15" s="63">
        <f>MAX(0,P15+Q15-1)</f>
        <v>1</v>
      </c>
      <c r="S15" s="62">
        <v>2</v>
      </c>
      <c r="T15" s="62">
        <v>1</v>
      </c>
      <c r="U15" s="63">
        <f>MAX(0,S15+T15-1)</f>
        <v>2</v>
      </c>
    </row>
    <row r="16" spans="2:24" ht="45" customHeight="1" x14ac:dyDescent="0.4">
      <c r="B16" s="152"/>
      <c r="C16" s="152"/>
      <c r="D16" s="62"/>
      <c r="E16" s="62"/>
      <c r="F16" s="63">
        <f t="shared" si="0"/>
        <v>0</v>
      </c>
      <c r="G16" s="62"/>
      <c r="H16" s="62"/>
      <c r="I16" s="63">
        <f t="shared" si="1"/>
        <v>0</v>
      </c>
      <c r="J16" s="62"/>
      <c r="K16" s="62"/>
      <c r="L16" s="63">
        <f t="shared" si="2"/>
        <v>0</v>
      </c>
      <c r="M16" s="62"/>
      <c r="N16" s="62"/>
      <c r="O16" s="63">
        <f t="shared" si="3"/>
        <v>0</v>
      </c>
      <c r="P16" s="62"/>
      <c r="Q16" s="62"/>
      <c r="R16" s="63">
        <f t="shared" si="4"/>
        <v>0</v>
      </c>
      <c r="S16" s="62"/>
      <c r="T16" s="62"/>
      <c r="U16" s="63">
        <f t="shared" si="5"/>
        <v>0</v>
      </c>
    </row>
    <row r="17" spans="2:21" ht="45" customHeight="1" x14ac:dyDescent="0.4">
      <c r="B17" s="152"/>
      <c r="C17" s="152"/>
      <c r="D17" s="62"/>
      <c r="E17" s="62"/>
      <c r="F17" s="63">
        <f t="shared" si="0"/>
        <v>0</v>
      </c>
      <c r="G17" s="62"/>
      <c r="H17" s="62"/>
      <c r="I17" s="63">
        <f t="shared" si="1"/>
        <v>0</v>
      </c>
      <c r="J17" s="62"/>
      <c r="K17" s="62"/>
      <c r="L17" s="63">
        <f t="shared" si="2"/>
        <v>0</v>
      </c>
      <c r="M17" s="62"/>
      <c r="N17" s="62"/>
      <c r="O17" s="63">
        <f t="shared" si="3"/>
        <v>0</v>
      </c>
      <c r="P17" s="62"/>
      <c r="Q17" s="62"/>
      <c r="R17" s="63">
        <f t="shared" si="4"/>
        <v>0</v>
      </c>
      <c r="S17" s="62"/>
      <c r="T17" s="62"/>
      <c r="U17" s="63">
        <f t="shared" si="5"/>
        <v>0</v>
      </c>
    </row>
    <row r="18" spans="2:21" ht="45" customHeight="1" x14ac:dyDescent="0.4">
      <c r="B18" s="152"/>
      <c r="C18" s="152"/>
      <c r="D18" s="62"/>
      <c r="E18" s="62"/>
      <c r="F18" s="63">
        <f t="shared" si="0"/>
        <v>0</v>
      </c>
      <c r="G18" s="62"/>
      <c r="H18" s="62"/>
      <c r="I18" s="63">
        <f t="shared" si="1"/>
        <v>0</v>
      </c>
      <c r="J18" s="62"/>
      <c r="K18" s="62"/>
      <c r="L18" s="63">
        <f t="shared" si="2"/>
        <v>0</v>
      </c>
      <c r="M18" s="62"/>
      <c r="N18" s="62"/>
      <c r="O18" s="63">
        <f t="shared" si="3"/>
        <v>0</v>
      </c>
      <c r="P18" s="62"/>
      <c r="Q18" s="62"/>
      <c r="R18" s="63">
        <f t="shared" si="4"/>
        <v>0</v>
      </c>
      <c r="S18" s="62"/>
      <c r="T18" s="62"/>
      <c r="U18" s="63">
        <f t="shared" si="5"/>
        <v>0</v>
      </c>
    </row>
    <row r="19" spans="2:21" ht="45" customHeight="1" x14ac:dyDescent="0.4">
      <c r="B19" s="152"/>
      <c r="C19" s="152"/>
      <c r="D19" s="62"/>
      <c r="E19" s="62"/>
      <c r="F19" s="63">
        <f t="shared" si="0"/>
        <v>0</v>
      </c>
      <c r="G19" s="62"/>
      <c r="H19" s="62"/>
      <c r="I19" s="63">
        <f t="shared" si="1"/>
        <v>0</v>
      </c>
      <c r="J19" s="62"/>
      <c r="K19" s="62"/>
      <c r="L19" s="63">
        <f t="shared" si="2"/>
        <v>0</v>
      </c>
      <c r="M19" s="62"/>
      <c r="N19" s="62"/>
      <c r="O19" s="63">
        <f t="shared" si="3"/>
        <v>0</v>
      </c>
      <c r="P19" s="62"/>
      <c r="Q19" s="62"/>
      <c r="R19" s="63">
        <f t="shared" si="4"/>
        <v>0</v>
      </c>
      <c r="S19" s="62"/>
      <c r="T19" s="62"/>
      <c r="U19" s="63">
        <f t="shared" si="5"/>
        <v>0</v>
      </c>
    </row>
    <row r="20" spans="2:21" ht="45" customHeight="1" x14ac:dyDescent="0.4">
      <c r="B20" s="152"/>
      <c r="C20" s="152"/>
      <c r="D20" s="62"/>
      <c r="E20" s="62"/>
      <c r="F20" s="63">
        <f t="shared" si="0"/>
        <v>0</v>
      </c>
      <c r="G20" s="62"/>
      <c r="H20" s="62"/>
      <c r="I20" s="63">
        <f t="shared" si="1"/>
        <v>0</v>
      </c>
      <c r="J20" s="62"/>
      <c r="K20" s="62"/>
      <c r="L20" s="63">
        <f t="shared" si="2"/>
        <v>0</v>
      </c>
      <c r="M20" s="62"/>
      <c r="N20" s="62"/>
      <c r="O20" s="63">
        <f t="shared" si="3"/>
        <v>0</v>
      </c>
      <c r="P20" s="62"/>
      <c r="Q20" s="62"/>
      <c r="R20" s="63">
        <f t="shared" si="4"/>
        <v>0</v>
      </c>
      <c r="S20" s="62"/>
      <c r="T20" s="62"/>
      <c r="U20" s="63">
        <f t="shared" si="5"/>
        <v>0</v>
      </c>
    </row>
    <row r="22" spans="2:21" x14ac:dyDescent="0.4">
      <c r="B22" s="153"/>
      <c r="C22" s="153"/>
    </row>
    <row r="23" spans="2:21" x14ac:dyDescent="0.4">
      <c r="B23" s="153"/>
      <c r="C23" s="153"/>
    </row>
    <row r="24" spans="2:21" x14ac:dyDescent="0.4">
      <c r="B24" s="154"/>
      <c r="C24" s="154"/>
    </row>
  </sheetData>
  <sheetProtection sheet="1" objects="1" scenarios="1"/>
  <mergeCells count="23">
    <mergeCell ref="B19:C19"/>
    <mergeCell ref="B20:C20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U20">
    <cfRule type="cellIs" priority="1" operator="lessThan">
      <formula>1</formula>
    </cfRule>
  </conditionalFormatting>
  <conditionalFormatting sqref="F3:F20 I3:I20 L3:L20 O3:O20 R3:R20 U3:U20">
    <cfRule type="cellIs" dxfId="14" priority="2" stopIfTrue="1" operator="greaterThan">
      <formula>5.4</formula>
    </cfRule>
    <cfRule type="cellIs" dxfId="13" priority="3" stopIfTrue="1" operator="between">
      <formula>0.6</formula>
      <formula>3.4</formula>
    </cfRule>
    <cfRule type="cellIs" dxfId="12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CDFC0-662B-4EC6-8CC5-472285468756}">
  <sheetPr codeName="Sheet12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7" t="s">
        <v>150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2:24" ht="50.15" customHeight="1" x14ac:dyDescent="0.4">
      <c r="B2" s="159" t="s">
        <v>84</v>
      </c>
      <c r="C2" s="159"/>
      <c r="D2" s="68" t="s">
        <v>88</v>
      </c>
      <c r="E2" s="68" t="s">
        <v>89</v>
      </c>
      <c r="F2" s="68" t="s">
        <v>90</v>
      </c>
      <c r="G2" s="68" t="s">
        <v>118</v>
      </c>
      <c r="H2" s="68" t="s">
        <v>119</v>
      </c>
      <c r="I2" s="68" t="s">
        <v>120</v>
      </c>
      <c r="J2" s="68" t="s">
        <v>91</v>
      </c>
      <c r="K2" s="68" t="s">
        <v>92</v>
      </c>
      <c r="L2" s="68" t="s">
        <v>93</v>
      </c>
      <c r="M2" s="68" t="s">
        <v>94</v>
      </c>
      <c r="N2" s="68" t="s">
        <v>95</v>
      </c>
      <c r="O2" s="68" t="s">
        <v>96</v>
      </c>
      <c r="P2" s="68" t="s">
        <v>97</v>
      </c>
      <c r="Q2" s="68" t="s">
        <v>98</v>
      </c>
      <c r="R2" s="68" t="s">
        <v>99</v>
      </c>
      <c r="S2" s="68" t="s">
        <v>100</v>
      </c>
      <c r="T2" s="68" t="s">
        <v>101</v>
      </c>
      <c r="U2" s="68" t="s">
        <v>102</v>
      </c>
      <c r="V2" s="69"/>
      <c r="W2" s="69"/>
      <c r="X2" s="69"/>
    </row>
    <row r="3" spans="2:24" ht="45" customHeight="1" x14ac:dyDescent="0.4">
      <c r="B3" s="160" t="s">
        <v>121</v>
      </c>
      <c r="C3" s="161"/>
      <c r="D3" s="71">
        <v>2</v>
      </c>
      <c r="E3" s="71">
        <v>2</v>
      </c>
      <c r="F3" s="72">
        <f>MAX(0,D3+E3-1)</f>
        <v>3</v>
      </c>
      <c r="G3" s="71">
        <v>4</v>
      </c>
      <c r="H3" s="71">
        <v>4</v>
      </c>
      <c r="I3" s="73">
        <f>MAX(0,G3+H3-1)</f>
        <v>7</v>
      </c>
      <c r="J3" s="71">
        <v>2</v>
      </c>
      <c r="K3" s="71">
        <v>2</v>
      </c>
      <c r="L3" s="72">
        <f>MAX(0,J3+K3-1)</f>
        <v>3</v>
      </c>
      <c r="M3" s="71">
        <v>2</v>
      </c>
      <c r="N3" s="71">
        <v>3</v>
      </c>
      <c r="O3" s="72">
        <f>MAX(0,M3+N3-1)</f>
        <v>4</v>
      </c>
      <c r="P3" s="71">
        <v>3</v>
      </c>
      <c r="Q3" s="71">
        <v>4</v>
      </c>
      <c r="R3" s="72">
        <f>MAX(0,P3+Q3-1)</f>
        <v>6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60" t="s">
        <v>122</v>
      </c>
      <c r="C4" s="161"/>
      <c r="D4" s="71">
        <v>1</v>
      </c>
      <c r="E4" s="71">
        <v>2</v>
      </c>
      <c r="F4" s="72">
        <f t="shared" ref="F4:F26" si="0">MAX(0,D4+E4-1)</f>
        <v>2</v>
      </c>
      <c r="G4" s="71">
        <v>1</v>
      </c>
      <c r="H4" s="71">
        <v>2</v>
      </c>
      <c r="I4" s="73">
        <f t="shared" ref="I4:I26" si="1">MAX(0,G4+H4-1)</f>
        <v>2</v>
      </c>
      <c r="J4" s="71">
        <v>1</v>
      </c>
      <c r="K4" s="71">
        <v>2</v>
      </c>
      <c r="L4" s="72">
        <f t="shared" ref="L4:L26" si="2">MAX(0,J4+K4-1)</f>
        <v>2</v>
      </c>
      <c r="M4" s="71">
        <v>1</v>
      </c>
      <c r="N4" s="71">
        <v>2</v>
      </c>
      <c r="O4" s="72">
        <f t="shared" ref="O4:O26" si="3">MAX(0,M4+N4-1)</f>
        <v>2</v>
      </c>
      <c r="P4" s="71">
        <v>3</v>
      </c>
      <c r="Q4" s="71">
        <v>4</v>
      </c>
      <c r="R4" s="72">
        <f t="shared" ref="R4:R26" si="4">MAX(0,P4+Q4-1)</f>
        <v>6</v>
      </c>
      <c r="S4" s="71">
        <v>4</v>
      </c>
      <c r="T4" s="71">
        <v>4</v>
      </c>
      <c r="U4" s="72">
        <f t="shared" ref="U4:U24" si="5">MAX(0,S4+T4-1)</f>
        <v>7</v>
      </c>
    </row>
    <row r="5" spans="2:24" ht="45" customHeight="1" x14ac:dyDescent="0.4">
      <c r="B5" s="155" t="s">
        <v>123</v>
      </c>
      <c r="C5" s="156"/>
      <c r="D5" s="71">
        <v>4</v>
      </c>
      <c r="E5" s="71">
        <v>4</v>
      </c>
      <c r="F5" s="72">
        <f t="shared" si="0"/>
        <v>7</v>
      </c>
      <c r="G5" s="71">
        <v>3</v>
      </c>
      <c r="H5" s="71">
        <v>2</v>
      </c>
      <c r="I5" s="73">
        <f t="shared" si="1"/>
        <v>4</v>
      </c>
      <c r="J5" s="71">
        <v>2</v>
      </c>
      <c r="K5" s="71">
        <v>2</v>
      </c>
      <c r="L5" s="72">
        <f t="shared" si="2"/>
        <v>3</v>
      </c>
      <c r="M5" s="71">
        <v>1</v>
      </c>
      <c r="N5" s="71">
        <v>1</v>
      </c>
      <c r="O5" s="72">
        <f t="shared" si="3"/>
        <v>1</v>
      </c>
      <c r="P5" s="71">
        <v>3</v>
      </c>
      <c r="Q5" s="71">
        <v>3</v>
      </c>
      <c r="R5" s="72">
        <f t="shared" si="4"/>
        <v>5</v>
      </c>
      <c r="S5" s="71">
        <v>4</v>
      </c>
      <c r="T5" s="71">
        <v>3</v>
      </c>
      <c r="U5" s="72">
        <f t="shared" si="5"/>
        <v>6</v>
      </c>
    </row>
    <row r="6" spans="2:24" ht="45" customHeight="1" x14ac:dyDescent="0.4">
      <c r="B6" s="155" t="s">
        <v>124</v>
      </c>
      <c r="C6" s="156"/>
      <c r="D6" s="71">
        <v>3</v>
      </c>
      <c r="E6" s="71">
        <v>2</v>
      </c>
      <c r="F6" s="72">
        <f t="shared" si="0"/>
        <v>4</v>
      </c>
      <c r="G6" s="71">
        <v>4</v>
      </c>
      <c r="H6" s="71">
        <v>4</v>
      </c>
      <c r="I6" s="73">
        <f t="shared" si="1"/>
        <v>7</v>
      </c>
      <c r="J6" s="71">
        <v>3</v>
      </c>
      <c r="K6" s="71">
        <v>3</v>
      </c>
      <c r="L6" s="72">
        <f t="shared" si="2"/>
        <v>5</v>
      </c>
      <c r="M6" s="71">
        <v>2</v>
      </c>
      <c r="N6" s="71">
        <v>3</v>
      </c>
      <c r="O6" s="72">
        <f t="shared" si="3"/>
        <v>4</v>
      </c>
      <c r="P6" s="71">
        <v>3</v>
      </c>
      <c r="Q6" s="71">
        <v>3</v>
      </c>
      <c r="R6" s="72">
        <f t="shared" si="4"/>
        <v>5</v>
      </c>
      <c r="S6" s="71">
        <v>4</v>
      </c>
      <c r="T6" s="71">
        <v>3</v>
      </c>
      <c r="U6" s="72">
        <f t="shared" si="5"/>
        <v>6</v>
      </c>
    </row>
    <row r="7" spans="2:24" ht="45" customHeight="1" x14ac:dyDescent="0.4">
      <c r="B7" s="160" t="s">
        <v>125</v>
      </c>
      <c r="C7" s="161"/>
      <c r="D7" s="71">
        <v>4</v>
      </c>
      <c r="E7" s="71">
        <v>4</v>
      </c>
      <c r="F7" s="72">
        <f t="shared" si="0"/>
        <v>7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1</v>
      </c>
      <c r="N7" s="71">
        <v>1</v>
      </c>
      <c r="O7" s="72">
        <f t="shared" si="3"/>
        <v>1</v>
      </c>
      <c r="P7" s="71">
        <v>1</v>
      </c>
      <c r="Q7" s="71">
        <v>1</v>
      </c>
      <c r="R7" s="72">
        <f t="shared" si="4"/>
        <v>1</v>
      </c>
      <c r="S7" s="71">
        <v>4</v>
      </c>
      <c r="T7" s="71">
        <v>3</v>
      </c>
      <c r="U7" s="72">
        <f t="shared" si="5"/>
        <v>6</v>
      </c>
    </row>
    <row r="8" spans="2:24" ht="45" customHeight="1" x14ac:dyDescent="0.4">
      <c r="B8" s="160" t="s">
        <v>126</v>
      </c>
      <c r="C8" s="161"/>
      <c r="D8" s="71">
        <v>4</v>
      </c>
      <c r="E8" s="71">
        <v>3</v>
      </c>
      <c r="F8" s="72">
        <f t="shared" si="0"/>
        <v>6</v>
      </c>
      <c r="G8" s="71">
        <v>3</v>
      </c>
      <c r="H8" s="71">
        <v>2</v>
      </c>
      <c r="I8" s="73">
        <f t="shared" si="1"/>
        <v>4</v>
      </c>
      <c r="J8" s="71">
        <v>3</v>
      </c>
      <c r="K8" s="71">
        <v>2</v>
      </c>
      <c r="L8" s="72">
        <f t="shared" si="2"/>
        <v>4</v>
      </c>
      <c r="M8" s="71">
        <v>2</v>
      </c>
      <c r="N8" s="71">
        <v>2</v>
      </c>
      <c r="O8" s="72">
        <f t="shared" si="3"/>
        <v>3</v>
      </c>
      <c r="P8" s="71">
        <v>3</v>
      </c>
      <c r="Q8" s="71">
        <v>2</v>
      </c>
      <c r="R8" s="72">
        <f t="shared" si="4"/>
        <v>4</v>
      </c>
      <c r="S8" s="71">
        <v>4</v>
      </c>
      <c r="T8" s="71">
        <v>3</v>
      </c>
      <c r="U8" s="72">
        <f t="shared" si="5"/>
        <v>6</v>
      </c>
    </row>
    <row r="9" spans="2:24" ht="45" customHeight="1" x14ac:dyDescent="0.4">
      <c r="B9" s="160" t="s">
        <v>127</v>
      </c>
      <c r="C9" s="161"/>
      <c r="D9" s="71">
        <v>4</v>
      </c>
      <c r="E9" s="71">
        <v>3</v>
      </c>
      <c r="F9" s="72">
        <f t="shared" si="0"/>
        <v>6</v>
      </c>
      <c r="G9" s="71">
        <v>4</v>
      </c>
      <c r="H9" s="71">
        <v>3</v>
      </c>
      <c r="I9" s="73">
        <f t="shared" si="1"/>
        <v>6</v>
      </c>
      <c r="J9" s="71">
        <v>2</v>
      </c>
      <c r="K9" s="71">
        <v>2</v>
      </c>
      <c r="L9" s="72">
        <f t="shared" si="2"/>
        <v>3</v>
      </c>
      <c r="M9" s="71">
        <v>2</v>
      </c>
      <c r="N9" s="71">
        <v>2</v>
      </c>
      <c r="O9" s="72">
        <f t="shared" si="3"/>
        <v>3</v>
      </c>
      <c r="P9" s="71">
        <v>2</v>
      </c>
      <c r="Q9" s="71">
        <v>2</v>
      </c>
      <c r="R9" s="72">
        <f t="shared" si="4"/>
        <v>3</v>
      </c>
      <c r="S9" s="71">
        <v>4</v>
      </c>
      <c r="T9" s="71">
        <v>3</v>
      </c>
      <c r="U9" s="72">
        <f t="shared" si="5"/>
        <v>6</v>
      </c>
    </row>
    <row r="10" spans="2:24" ht="45" customHeight="1" x14ac:dyDescent="0.4">
      <c r="B10" s="160" t="s">
        <v>128</v>
      </c>
      <c r="C10" s="161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1</v>
      </c>
      <c r="K10" s="71">
        <v>1</v>
      </c>
      <c r="L10" s="72">
        <f t="shared" si="2"/>
        <v>1</v>
      </c>
      <c r="M10" s="71">
        <v>3</v>
      </c>
      <c r="N10" s="71">
        <v>4</v>
      </c>
      <c r="O10" s="72">
        <f t="shared" si="3"/>
        <v>6</v>
      </c>
      <c r="P10" s="71">
        <v>3</v>
      </c>
      <c r="Q10" s="71">
        <v>3</v>
      </c>
      <c r="R10" s="72">
        <f t="shared" si="4"/>
        <v>5</v>
      </c>
      <c r="S10" s="71">
        <v>4</v>
      </c>
      <c r="T10" s="71">
        <v>3</v>
      </c>
      <c r="U10" s="72">
        <f t="shared" si="5"/>
        <v>6</v>
      </c>
    </row>
    <row r="11" spans="2:24" ht="45" customHeight="1" x14ac:dyDescent="0.4">
      <c r="B11" s="160" t="s">
        <v>129</v>
      </c>
      <c r="C11" s="161"/>
      <c r="D11" s="71">
        <v>2</v>
      </c>
      <c r="E11" s="71">
        <v>2</v>
      </c>
      <c r="F11" s="72">
        <f t="shared" si="0"/>
        <v>3</v>
      </c>
      <c r="G11" s="71">
        <v>3</v>
      </c>
      <c r="H11" s="71">
        <v>3</v>
      </c>
      <c r="I11" s="73">
        <f t="shared" si="1"/>
        <v>5</v>
      </c>
      <c r="J11" s="71">
        <v>2</v>
      </c>
      <c r="K11" s="71">
        <v>2</v>
      </c>
      <c r="L11" s="72">
        <f t="shared" si="2"/>
        <v>3</v>
      </c>
      <c r="M11" s="71">
        <v>3</v>
      </c>
      <c r="N11" s="71">
        <v>3</v>
      </c>
      <c r="O11" s="72">
        <f t="shared" si="3"/>
        <v>5</v>
      </c>
      <c r="P11" s="71">
        <v>3</v>
      </c>
      <c r="Q11" s="71">
        <v>4</v>
      </c>
      <c r="R11" s="72">
        <f t="shared" si="4"/>
        <v>6</v>
      </c>
      <c r="S11" s="71">
        <v>4</v>
      </c>
      <c r="T11" s="71">
        <v>3</v>
      </c>
      <c r="U11" s="72">
        <f t="shared" si="5"/>
        <v>6</v>
      </c>
    </row>
    <row r="12" spans="2:24" ht="45" customHeight="1" x14ac:dyDescent="0.4">
      <c r="B12" s="160" t="s">
        <v>130</v>
      </c>
      <c r="C12" s="161"/>
      <c r="D12" s="71">
        <v>2</v>
      </c>
      <c r="E12" s="71">
        <v>2</v>
      </c>
      <c r="F12" s="72">
        <f t="shared" si="0"/>
        <v>3</v>
      </c>
      <c r="G12" s="71">
        <v>3</v>
      </c>
      <c r="H12" s="71">
        <v>4</v>
      </c>
      <c r="I12" s="73">
        <f t="shared" si="1"/>
        <v>6</v>
      </c>
      <c r="J12" s="71">
        <v>3</v>
      </c>
      <c r="K12" s="71">
        <v>2</v>
      </c>
      <c r="L12" s="72">
        <f t="shared" si="2"/>
        <v>4</v>
      </c>
      <c r="M12" s="71">
        <v>1</v>
      </c>
      <c r="N12" s="71">
        <v>1</v>
      </c>
      <c r="O12" s="72">
        <f t="shared" si="3"/>
        <v>1</v>
      </c>
      <c r="P12" s="71">
        <v>3</v>
      </c>
      <c r="Q12" s="71">
        <v>2</v>
      </c>
      <c r="R12" s="72">
        <f t="shared" si="4"/>
        <v>4</v>
      </c>
      <c r="S12" s="71">
        <v>4</v>
      </c>
      <c r="T12" s="71">
        <v>3</v>
      </c>
      <c r="U12" s="72">
        <f t="shared" si="5"/>
        <v>6</v>
      </c>
    </row>
    <row r="13" spans="2:24" ht="45" customHeight="1" x14ac:dyDescent="0.4">
      <c r="B13" s="160" t="s">
        <v>131</v>
      </c>
      <c r="C13" s="161"/>
      <c r="D13" s="71">
        <v>1</v>
      </c>
      <c r="E13" s="71">
        <v>1</v>
      </c>
      <c r="F13" s="72">
        <f t="shared" si="0"/>
        <v>1</v>
      </c>
      <c r="G13" s="71">
        <v>3</v>
      </c>
      <c r="H13" s="71">
        <v>2</v>
      </c>
      <c r="I13" s="73">
        <f t="shared" si="1"/>
        <v>4</v>
      </c>
      <c r="J13" s="71">
        <v>1</v>
      </c>
      <c r="K13" s="71">
        <v>1</v>
      </c>
      <c r="L13" s="72">
        <f t="shared" si="2"/>
        <v>1</v>
      </c>
      <c r="M13" s="71">
        <v>3</v>
      </c>
      <c r="N13" s="71">
        <v>3</v>
      </c>
      <c r="O13" s="72">
        <f t="shared" si="3"/>
        <v>5</v>
      </c>
      <c r="P13" s="71">
        <v>4</v>
      </c>
      <c r="Q13" s="71">
        <v>2</v>
      </c>
      <c r="R13" s="72">
        <f t="shared" si="4"/>
        <v>5</v>
      </c>
      <c r="S13" s="71">
        <v>4</v>
      </c>
      <c r="T13" s="71">
        <v>3</v>
      </c>
      <c r="U13" s="72">
        <f t="shared" si="5"/>
        <v>6</v>
      </c>
    </row>
    <row r="14" spans="2:24" ht="45" customHeight="1" x14ac:dyDescent="0.4">
      <c r="B14" s="160" t="s">
        <v>132</v>
      </c>
      <c r="C14" s="161"/>
      <c r="D14" s="71">
        <v>2</v>
      </c>
      <c r="E14" s="71">
        <v>2</v>
      </c>
      <c r="F14" s="72">
        <f t="shared" si="0"/>
        <v>3</v>
      </c>
      <c r="G14" s="71">
        <v>3</v>
      </c>
      <c r="H14" s="71">
        <v>3</v>
      </c>
      <c r="I14" s="73">
        <f t="shared" si="1"/>
        <v>5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2</v>
      </c>
      <c r="Q14" s="71">
        <v>3</v>
      </c>
      <c r="R14" s="72">
        <f t="shared" si="4"/>
        <v>4</v>
      </c>
      <c r="S14" s="71">
        <v>4</v>
      </c>
      <c r="T14" s="71">
        <v>3</v>
      </c>
      <c r="U14" s="72">
        <f t="shared" si="5"/>
        <v>6</v>
      </c>
    </row>
    <row r="15" spans="2:24" ht="45" customHeight="1" x14ac:dyDescent="0.4">
      <c r="B15" s="160" t="s">
        <v>133</v>
      </c>
      <c r="C15" s="161"/>
      <c r="D15" s="71">
        <v>2</v>
      </c>
      <c r="E15" s="71">
        <v>2</v>
      </c>
      <c r="F15" s="72">
        <f>MAX(0,D15+E15-1)</f>
        <v>3</v>
      </c>
      <c r="G15" s="71">
        <v>2</v>
      </c>
      <c r="H15" s="71">
        <v>2</v>
      </c>
      <c r="I15" s="73">
        <f t="shared" si="1"/>
        <v>3</v>
      </c>
      <c r="J15" s="71">
        <v>2</v>
      </c>
      <c r="K15" s="71">
        <v>2</v>
      </c>
      <c r="L15" s="72">
        <f>MAX(0,J15+K15-1)</f>
        <v>3</v>
      </c>
      <c r="M15" s="71">
        <v>2</v>
      </c>
      <c r="N15" s="71">
        <v>2</v>
      </c>
      <c r="O15" s="72">
        <f>MAX(0,M15+N15-1)</f>
        <v>3</v>
      </c>
      <c r="P15" s="71">
        <v>3</v>
      </c>
      <c r="Q15" s="71">
        <v>3</v>
      </c>
      <c r="R15" s="72">
        <f>MAX(0,P15+Q15-1)</f>
        <v>5</v>
      </c>
      <c r="S15" s="71">
        <v>4</v>
      </c>
      <c r="T15" s="71">
        <v>3</v>
      </c>
      <c r="U15" s="72">
        <f>MAX(0,S15+T15-1)</f>
        <v>6</v>
      </c>
    </row>
    <row r="16" spans="2:24" ht="45" customHeight="1" x14ac:dyDescent="0.4">
      <c r="B16" s="160" t="s">
        <v>134</v>
      </c>
      <c r="C16" s="161"/>
      <c r="D16" s="71">
        <v>2</v>
      </c>
      <c r="E16" s="71">
        <v>2</v>
      </c>
      <c r="F16" s="72">
        <f t="shared" si="0"/>
        <v>3</v>
      </c>
      <c r="G16" s="71">
        <v>3</v>
      </c>
      <c r="H16" s="71">
        <v>2</v>
      </c>
      <c r="I16" s="73">
        <f t="shared" si="1"/>
        <v>4</v>
      </c>
      <c r="J16" s="71">
        <v>1</v>
      </c>
      <c r="K16" s="71">
        <v>1</v>
      </c>
      <c r="L16" s="72">
        <f t="shared" si="2"/>
        <v>1</v>
      </c>
      <c r="M16" s="71">
        <v>2</v>
      </c>
      <c r="N16" s="71">
        <v>2</v>
      </c>
      <c r="O16" s="72">
        <f t="shared" si="3"/>
        <v>3</v>
      </c>
      <c r="P16" s="71">
        <v>3</v>
      </c>
      <c r="Q16" s="71">
        <v>3</v>
      </c>
      <c r="R16" s="72">
        <f t="shared" si="4"/>
        <v>5</v>
      </c>
      <c r="S16" s="71">
        <v>4</v>
      </c>
      <c r="T16" s="71">
        <v>3</v>
      </c>
      <c r="U16" s="72">
        <f t="shared" si="5"/>
        <v>6</v>
      </c>
    </row>
    <row r="17" spans="2:21" ht="45" customHeight="1" x14ac:dyDescent="0.4">
      <c r="B17" s="160" t="s">
        <v>135</v>
      </c>
      <c r="C17" s="161"/>
      <c r="D17" s="71">
        <v>3</v>
      </c>
      <c r="E17" s="71">
        <v>2</v>
      </c>
      <c r="F17" s="72">
        <f t="shared" si="0"/>
        <v>4</v>
      </c>
      <c r="G17" s="71">
        <v>4</v>
      </c>
      <c r="H17" s="71">
        <v>3</v>
      </c>
      <c r="I17" s="73">
        <f t="shared" si="1"/>
        <v>6</v>
      </c>
      <c r="J17" s="71">
        <v>2</v>
      </c>
      <c r="K17" s="71">
        <v>2</v>
      </c>
      <c r="L17" s="72">
        <f t="shared" si="2"/>
        <v>3</v>
      </c>
      <c r="M17" s="71">
        <v>2</v>
      </c>
      <c r="N17" s="71">
        <v>3</v>
      </c>
      <c r="O17" s="72">
        <f t="shared" si="3"/>
        <v>4</v>
      </c>
      <c r="P17" s="71">
        <v>4</v>
      </c>
      <c r="Q17" s="71">
        <v>3</v>
      </c>
      <c r="R17" s="72">
        <f t="shared" si="4"/>
        <v>6</v>
      </c>
      <c r="S17" s="71">
        <v>3</v>
      </c>
      <c r="T17" s="71">
        <v>2</v>
      </c>
      <c r="U17" s="72">
        <f t="shared" si="5"/>
        <v>4</v>
      </c>
    </row>
    <row r="18" spans="2:21" ht="45" customHeight="1" x14ac:dyDescent="0.4">
      <c r="B18" s="160" t="s">
        <v>136</v>
      </c>
      <c r="C18" s="161"/>
      <c r="D18" s="71">
        <v>2</v>
      </c>
      <c r="E18" s="71">
        <v>2</v>
      </c>
      <c r="F18" s="72">
        <f t="shared" si="0"/>
        <v>3</v>
      </c>
      <c r="G18" s="71">
        <v>2</v>
      </c>
      <c r="H18" s="71">
        <v>2</v>
      </c>
      <c r="I18" s="73">
        <f t="shared" si="1"/>
        <v>3</v>
      </c>
      <c r="J18" s="71">
        <v>3</v>
      </c>
      <c r="K18" s="71">
        <v>2</v>
      </c>
      <c r="L18" s="72">
        <f t="shared" si="2"/>
        <v>4</v>
      </c>
      <c r="M18" s="71">
        <v>2</v>
      </c>
      <c r="N18" s="71">
        <v>2</v>
      </c>
      <c r="O18" s="72">
        <f t="shared" si="3"/>
        <v>3</v>
      </c>
      <c r="P18" s="71">
        <v>2</v>
      </c>
      <c r="Q18" s="71">
        <v>2</v>
      </c>
      <c r="R18" s="72">
        <f t="shared" si="4"/>
        <v>3</v>
      </c>
      <c r="S18" s="71">
        <v>3</v>
      </c>
      <c r="T18" s="71">
        <v>3</v>
      </c>
      <c r="U18" s="72">
        <f t="shared" si="5"/>
        <v>5</v>
      </c>
    </row>
    <row r="19" spans="2:21" ht="45" customHeight="1" x14ac:dyDescent="0.4">
      <c r="B19" s="160" t="s">
        <v>137</v>
      </c>
      <c r="C19" s="161"/>
      <c r="D19" s="71">
        <v>1</v>
      </c>
      <c r="E19" s="71">
        <v>1</v>
      </c>
      <c r="F19" s="72">
        <f t="shared" si="0"/>
        <v>1</v>
      </c>
      <c r="G19" s="71">
        <v>4</v>
      </c>
      <c r="H19" s="71">
        <v>4</v>
      </c>
      <c r="I19" s="73">
        <f t="shared" si="1"/>
        <v>7</v>
      </c>
      <c r="J19" s="71">
        <v>2</v>
      </c>
      <c r="K19" s="71">
        <v>3</v>
      </c>
      <c r="L19" s="72">
        <f t="shared" si="2"/>
        <v>4</v>
      </c>
      <c r="M19" s="71">
        <v>3</v>
      </c>
      <c r="N19" s="71">
        <v>2</v>
      </c>
      <c r="O19" s="72">
        <f t="shared" si="3"/>
        <v>4</v>
      </c>
      <c r="P19" s="71">
        <v>3</v>
      </c>
      <c r="Q19" s="71">
        <v>2</v>
      </c>
      <c r="R19" s="72">
        <f t="shared" si="4"/>
        <v>4</v>
      </c>
      <c r="S19" s="71">
        <v>3</v>
      </c>
      <c r="T19" s="71">
        <v>3</v>
      </c>
      <c r="U19" s="72">
        <f t="shared" si="5"/>
        <v>5</v>
      </c>
    </row>
    <row r="20" spans="2:21" ht="45" customHeight="1" x14ac:dyDescent="0.4">
      <c r="B20" s="160" t="s">
        <v>138</v>
      </c>
      <c r="C20" s="161"/>
      <c r="D20" s="71">
        <v>2</v>
      </c>
      <c r="E20" s="71">
        <v>2</v>
      </c>
      <c r="F20" s="72">
        <f t="shared" si="0"/>
        <v>3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3</v>
      </c>
      <c r="R20" s="72">
        <f t="shared" si="4"/>
        <v>4</v>
      </c>
      <c r="S20" s="71">
        <v>3</v>
      </c>
      <c r="T20" s="71">
        <v>3</v>
      </c>
      <c r="U20" s="72">
        <f t="shared" si="5"/>
        <v>5</v>
      </c>
    </row>
    <row r="21" spans="2:21" ht="29" customHeight="1" x14ac:dyDescent="0.4">
      <c r="B21" s="160" t="s">
        <v>139</v>
      </c>
      <c r="C21" s="161"/>
      <c r="D21" s="71">
        <v>1</v>
      </c>
      <c r="E21" s="71">
        <v>1</v>
      </c>
      <c r="F21" s="72">
        <f t="shared" si="0"/>
        <v>1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3</v>
      </c>
      <c r="Q21" s="71">
        <v>3</v>
      </c>
      <c r="R21" s="72">
        <f t="shared" si="4"/>
        <v>5</v>
      </c>
      <c r="S21" s="71">
        <v>3</v>
      </c>
      <c r="T21" s="71">
        <v>3</v>
      </c>
      <c r="U21" s="72">
        <f t="shared" si="5"/>
        <v>5</v>
      </c>
    </row>
    <row r="22" spans="2:21" ht="44" customHeight="1" x14ac:dyDescent="0.4">
      <c r="B22" s="160" t="s">
        <v>67</v>
      </c>
      <c r="C22" s="161"/>
      <c r="D22" s="71">
        <v>3</v>
      </c>
      <c r="E22" s="71">
        <v>2</v>
      </c>
      <c r="F22" s="72">
        <f t="shared" si="0"/>
        <v>4</v>
      </c>
      <c r="G22" s="71">
        <v>4</v>
      </c>
      <c r="H22" s="71">
        <v>3</v>
      </c>
      <c r="I22" s="73">
        <f t="shared" si="1"/>
        <v>6</v>
      </c>
      <c r="J22" s="71">
        <v>3</v>
      </c>
      <c r="K22" s="71">
        <v>2</v>
      </c>
      <c r="L22" s="72">
        <f t="shared" si="2"/>
        <v>4</v>
      </c>
      <c r="M22" s="71">
        <v>3</v>
      </c>
      <c r="N22" s="71">
        <v>3</v>
      </c>
      <c r="O22" s="72">
        <f t="shared" si="3"/>
        <v>5</v>
      </c>
      <c r="P22" s="71">
        <v>4</v>
      </c>
      <c r="Q22" s="71">
        <v>3</v>
      </c>
      <c r="R22" s="72">
        <f t="shared" si="4"/>
        <v>6</v>
      </c>
      <c r="S22" s="71">
        <v>3</v>
      </c>
      <c r="T22" s="71">
        <v>3</v>
      </c>
      <c r="U22" s="72">
        <f t="shared" si="5"/>
        <v>5</v>
      </c>
    </row>
    <row r="23" spans="2:21" ht="29" customHeight="1" x14ac:dyDescent="0.4">
      <c r="B23" s="160" t="s">
        <v>140</v>
      </c>
      <c r="C23" s="161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3</v>
      </c>
      <c r="N23" s="71">
        <v>2</v>
      </c>
      <c r="O23" s="72">
        <f t="shared" si="3"/>
        <v>4</v>
      </c>
      <c r="P23" s="71">
        <v>2</v>
      </c>
      <c r="Q23" s="71">
        <v>2</v>
      </c>
      <c r="R23" s="72">
        <f t="shared" si="4"/>
        <v>3</v>
      </c>
      <c r="S23" s="71">
        <v>3</v>
      </c>
      <c r="T23" s="71">
        <v>3</v>
      </c>
      <c r="U23" s="72">
        <f t="shared" si="5"/>
        <v>5</v>
      </c>
    </row>
    <row r="24" spans="2:21" ht="41" customHeight="1" x14ac:dyDescent="0.4">
      <c r="B24" s="162" t="s">
        <v>141</v>
      </c>
      <c r="C24" s="163"/>
      <c r="D24" s="71">
        <v>2</v>
      </c>
      <c r="E24" s="71">
        <v>1</v>
      </c>
      <c r="F24" s="72">
        <f t="shared" si="0"/>
        <v>2</v>
      </c>
      <c r="G24" s="71">
        <v>3</v>
      </c>
      <c r="H24" s="71">
        <v>3</v>
      </c>
      <c r="I24" s="73">
        <f t="shared" si="1"/>
        <v>5</v>
      </c>
      <c r="J24" s="71">
        <v>2</v>
      </c>
      <c r="K24" s="71">
        <v>3</v>
      </c>
      <c r="L24" s="72">
        <f t="shared" si="2"/>
        <v>4</v>
      </c>
      <c r="M24" s="71">
        <v>2</v>
      </c>
      <c r="N24" s="71">
        <v>3</v>
      </c>
      <c r="O24" s="72">
        <f t="shared" si="3"/>
        <v>4</v>
      </c>
      <c r="P24" s="71">
        <v>3</v>
      </c>
      <c r="Q24" s="71">
        <v>3</v>
      </c>
      <c r="R24" s="72">
        <f t="shared" si="4"/>
        <v>5</v>
      </c>
      <c r="S24" s="71">
        <v>3</v>
      </c>
      <c r="T24" s="71">
        <v>3</v>
      </c>
      <c r="U24" s="72">
        <f t="shared" si="5"/>
        <v>5</v>
      </c>
    </row>
    <row r="25" spans="2:21" ht="38" customHeight="1" x14ac:dyDescent="0.4">
      <c r="B25" s="160" t="s">
        <v>44</v>
      </c>
      <c r="C25" s="161"/>
      <c r="D25" s="71">
        <v>2</v>
      </c>
      <c r="E25" s="71">
        <v>2</v>
      </c>
      <c r="F25" s="72">
        <f t="shared" si="0"/>
        <v>3</v>
      </c>
      <c r="G25" s="71">
        <v>3</v>
      </c>
      <c r="H25" s="71">
        <v>2</v>
      </c>
      <c r="I25" s="73">
        <f t="shared" si="1"/>
        <v>4</v>
      </c>
      <c r="J25" s="71">
        <v>3</v>
      </c>
      <c r="K25" s="71">
        <v>2</v>
      </c>
      <c r="L25" s="72">
        <f t="shared" si="2"/>
        <v>4</v>
      </c>
      <c r="M25" s="71">
        <v>1</v>
      </c>
      <c r="N25" s="71">
        <v>1</v>
      </c>
      <c r="O25" s="72">
        <f t="shared" si="3"/>
        <v>1</v>
      </c>
      <c r="P25" s="71">
        <v>2</v>
      </c>
      <c r="Q25" s="71">
        <v>2</v>
      </c>
      <c r="R25" s="72">
        <f t="shared" si="4"/>
        <v>3</v>
      </c>
      <c r="S25" s="71">
        <v>3</v>
      </c>
      <c r="T25" s="71">
        <v>3</v>
      </c>
      <c r="U25" s="72">
        <v>4</v>
      </c>
    </row>
    <row r="26" spans="2:21" ht="44" customHeight="1" x14ac:dyDescent="0.4">
      <c r="B26" s="160" t="s">
        <v>142</v>
      </c>
      <c r="C26" s="161"/>
      <c r="D26" s="71">
        <v>2</v>
      </c>
      <c r="E26" s="71">
        <v>2</v>
      </c>
      <c r="F26" s="72">
        <f t="shared" si="0"/>
        <v>3</v>
      </c>
      <c r="G26" s="71">
        <v>2</v>
      </c>
      <c r="H26" s="71">
        <v>2</v>
      </c>
      <c r="I26" s="73">
        <f t="shared" si="1"/>
        <v>3</v>
      </c>
      <c r="J26" s="71">
        <v>2</v>
      </c>
      <c r="K26" s="71">
        <v>2</v>
      </c>
      <c r="L26" s="72">
        <f t="shared" si="2"/>
        <v>3</v>
      </c>
      <c r="M26" s="71">
        <v>2</v>
      </c>
      <c r="N26" s="71">
        <v>2</v>
      </c>
      <c r="O26" s="72">
        <f t="shared" si="3"/>
        <v>3</v>
      </c>
      <c r="P26" s="71">
        <v>2</v>
      </c>
      <c r="Q26" s="71">
        <v>2</v>
      </c>
      <c r="R26" s="72">
        <f t="shared" si="4"/>
        <v>3</v>
      </c>
      <c r="S26" s="71">
        <v>3</v>
      </c>
      <c r="T26" s="71">
        <v>3</v>
      </c>
      <c r="U26" s="72">
        <v>4</v>
      </c>
    </row>
  </sheetData>
  <sheetProtection sheet="1" objects="1" scenarios="1"/>
  <mergeCells count="26">
    <mergeCell ref="B25:C25"/>
    <mergeCell ref="B26:C26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11" priority="2" stopIfTrue="1" operator="greaterThan">
      <formula>5.4</formula>
    </cfRule>
    <cfRule type="cellIs" dxfId="10" priority="3" stopIfTrue="1" operator="between">
      <formula>0.6</formula>
      <formula>3.4</formula>
    </cfRule>
    <cfRule type="cellIs" dxfId="9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3572-6292-4E90-BFE6-AC8220D27D9D}">
  <sheetPr codeName="Sheet13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7" t="s">
        <v>151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2:24" ht="50.15" customHeight="1" x14ac:dyDescent="0.4">
      <c r="B2" s="159" t="s">
        <v>84</v>
      </c>
      <c r="C2" s="159"/>
      <c r="D2" s="78" t="s">
        <v>88</v>
      </c>
      <c r="E2" s="78" t="s">
        <v>89</v>
      </c>
      <c r="F2" s="78" t="s">
        <v>90</v>
      </c>
      <c r="G2" s="78" t="s">
        <v>118</v>
      </c>
      <c r="H2" s="78" t="s">
        <v>119</v>
      </c>
      <c r="I2" s="78" t="s">
        <v>120</v>
      </c>
      <c r="J2" s="78" t="s">
        <v>91</v>
      </c>
      <c r="K2" s="78" t="s">
        <v>92</v>
      </c>
      <c r="L2" s="78" t="s">
        <v>93</v>
      </c>
      <c r="M2" s="78" t="s">
        <v>94</v>
      </c>
      <c r="N2" s="78" t="s">
        <v>95</v>
      </c>
      <c r="O2" s="78" t="s">
        <v>96</v>
      </c>
      <c r="P2" s="78" t="s">
        <v>97</v>
      </c>
      <c r="Q2" s="78" t="s">
        <v>98</v>
      </c>
      <c r="R2" s="78" t="s">
        <v>99</v>
      </c>
      <c r="S2" s="78" t="s">
        <v>100</v>
      </c>
      <c r="T2" s="78" t="s">
        <v>101</v>
      </c>
      <c r="U2" s="78" t="s">
        <v>102</v>
      </c>
      <c r="V2" s="69"/>
      <c r="W2" s="69"/>
      <c r="X2" s="69"/>
    </row>
    <row r="3" spans="2:24" ht="45" customHeight="1" x14ac:dyDescent="0.4">
      <c r="B3" s="160" t="s">
        <v>49</v>
      </c>
      <c r="C3" s="161"/>
      <c r="D3" s="71">
        <v>2</v>
      </c>
      <c r="E3" s="71">
        <v>2</v>
      </c>
      <c r="F3" s="72">
        <f>MAX(0,D3+E3-1)</f>
        <v>3</v>
      </c>
      <c r="G3" s="71">
        <v>2</v>
      </c>
      <c r="H3" s="71">
        <v>2</v>
      </c>
      <c r="I3" s="73">
        <f>MAX(0,G3+H3-1)</f>
        <v>3</v>
      </c>
      <c r="J3" s="71">
        <v>2</v>
      </c>
      <c r="K3" s="71">
        <v>2</v>
      </c>
      <c r="L3" s="72">
        <f>MAX(0,J3+K3-1)</f>
        <v>3</v>
      </c>
      <c r="M3" s="71">
        <v>4</v>
      </c>
      <c r="N3" s="71">
        <v>3</v>
      </c>
      <c r="O3" s="72">
        <f>MAX(0,M3+N3-1)</f>
        <v>6</v>
      </c>
      <c r="P3" s="71">
        <v>3</v>
      </c>
      <c r="Q3" s="71">
        <v>3</v>
      </c>
      <c r="R3" s="72">
        <f>MAX(0,P3+Q3-1)</f>
        <v>5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60" t="s">
        <v>144</v>
      </c>
      <c r="C4" s="161"/>
      <c r="D4" s="71">
        <v>2</v>
      </c>
      <c r="E4" s="71">
        <v>4</v>
      </c>
      <c r="F4" s="72">
        <f t="shared" ref="F4:F26" si="0">MAX(0,D4+E4-1)</f>
        <v>5</v>
      </c>
      <c r="G4" s="71">
        <v>3</v>
      </c>
      <c r="H4" s="71">
        <v>3</v>
      </c>
      <c r="I4" s="73">
        <f t="shared" ref="I4:I26" si="1">MAX(0,G4+H4-1)</f>
        <v>5</v>
      </c>
      <c r="J4" s="71">
        <v>2</v>
      </c>
      <c r="K4" s="71">
        <v>3</v>
      </c>
      <c r="L4" s="72">
        <f t="shared" ref="L4:L26" si="2">MAX(0,J4+K4-1)</f>
        <v>4</v>
      </c>
      <c r="M4" s="71">
        <v>2</v>
      </c>
      <c r="N4" s="71">
        <v>3</v>
      </c>
      <c r="O4" s="72">
        <f t="shared" ref="O4:O26" si="3">MAX(0,M4+N4-1)</f>
        <v>4</v>
      </c>
      <c r="P4" s="71">
        <v>3</v>
      </c>
      <c r="Q4" s="71">
        <v>3</v>
      </c>
      <c r="R4" s="72">
        <f t="shared" ref="R4:R26" si="4">MAX(0,P4+Q4-1)</f>
        <v>5</v>
      </c>
      <c r="S4" s="71">
        <v>4</v>
      </c>
      <c r="T4" s="71">
        <v>4</v>
      </c>
      <c r="U4" s="72">
        <f t="shared" ref="U4:U26" si="5">MAX(0,S4+T4-1)</f>
        <v>7</v>
      </c>
    </row>
    <row r="5" spans="2:24" ht="45" customHeight="1" x14ac:dyDescent="0.4">
      <c r="B5" s="155" t="s">
        <v>63</v>
      </c>
      <c r="C5" s="156"/>
      <c r="D5" s="71">
        <v>2</v>
      </c>
      <c r="E5" s="71">
        <v>2</v>
      </c>
      <c r="F5" s="72">
        <f t="shared" si="0"/>
        <v>3</v>
      </c>
      <c r="G5" s="71">
        <v>3</v>
      </c>
      <c r="H5" s="71">
        <v>3</v>
      </c>
      <c r="I5" s="73">
        <f t="shared" si="1"/>
        <v>5</v>
      </c>
      <c r="J5" s="71">
        <v>2</v>
      </c>
      <c r="K5" s="71">
        <v>3</v>
      </c>
      <c r="L5" s="72">
        <f t="shared" si="2"/>
        <v>4</v>
      </c>
      <c r="M5" s="71">
        <v>3</v>
      </c>
      <c r="N5" s="71">
        <v>3</v>
      </c>
      <c r="O5" s="72">
        <f t="shared" si="3"/>
        <v>5</v>
      </c>
      <c r="P5" s="71">
        <v>3</v>
      </c>
      <c r="Q5" s="71">
        <v>3</v>
      </c>
      <c r="R5" s="72">
        <f t="shared" si="4"/>
        <v>5</v>
      </c>
      <c r="S5" s="71">
        <v>3</v>
      </c>
      <c r="T5" s="71">
        <v>4</v>
      </c>
      <c r="U5" s="72">
        <f t="shared" si="5"/>
        <v>6</v>
      </c>
    </row>
    <row r="6" spans="2:24" ht="45" customHeight="1" x14ac:dyDescent="0.4">
      <c r="B6" s="155" t="s">
        <v>143</v>
      </c>
      <c r="C6" s="156"/>
      <c r="D6" s="71">
        <v>2</v>
      </c>
      <c r="E6" s="71">
        <v>2</v>
      </c>
      <c r="F6" s="72">
        <f t="shared" si="0"/>
        <v>3</v>
      </c>
      <c r="G6" s="71">
        <v>2</v>
      </c>
      <c r="H6" s="71">
        <v>3</v>
      </c>
      <c r="I6" s="73">
        <f t="shared" si="1"/>
        <v>4</v>
      </c>
      <c r="J6" s="71">
        <v>2</v>
      </c>
      <c r="K6" s="71">
        <v>2</v>
      </c>
      <c r="L6" s="72">
        <f t="shared" si="2"/>
        <v>3</v>
      </c>
      <c r="M6" s="71">
        <v>2</v>
      </c>
      <c r="N6" s="71">
        <v>1</v>
      </c>
      <c r="O6" s="72">
        <f t="shared" si="3"/>
        <v>2</v>
      </c>
      <c r="P6" s="71">
        <v>2</v>
      </c>
      <c r="Q6" s="71">
        <v>3</v>
      </c>
      <c r="R6" s="72">
        <f t="shared" si="4"/>
        <v>4</v>
      </c>
      <c r="S6" s="71">
        <v>3</v>
      </c>
      <c r="T6" s="71">
        <v>4</v>
      </c>
      <c r="U6" s="72">
        <f t="shared" si="5"/>
        <v>6</v>
      </c>
    </row>
    <row r="7" spans="2:24" ht="45" customHeight="1" x14ac:dyDescent="0.4">
      <c r="B7" s="160" t="s">
        <v>145</v>
      </c>
      <c r="C7" s="161"/>
      <c r="D7" s="71">
        <v>3</v>
      </c>
      <c r="E7" s="71">
        <v>3</v>
      </c>
      <c r="F7" s="72">
        <f t="shared" si="0"/>
        <v>5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2</v>
      </c>
      <c r="N7" s="71">
        <v>2</v>
      </c>
      <c r="O7" s="72">
        <f t="shared" si="3"/>
        <v>3</v>
      </c>
      <c r="P7" s="71">
        <v>3</v>
      </c>
      <c r="Q7" s="71">
        <v>3</v>
      </c>
      <c r="R7" s="72">
        <f t="shared" si="4"/>
        <v>5</v>
      </c>
      <c r="S7" s="71">
        <v>3</v>
      </c>
      <c r="T7" s="71">
        <v>4</v>
      </c>
      <c r="U7" s="72">
        <f t="shared" si="5"/>
        <v>6</v>
      </c>
    </row>
    <row r="8" spans="2:24" ht="45" customHeight="1" x14ac:dyDescent="0.4">
      <c r="B8" s="160" t="s">
        <v>70</v>
      </c>
      <c r="C8" s="161"/>
      <c r="D8" s="71">
        <v>2</v>
      </c>
      <c r="E8" s="71">
        <v>4</v>
      </c>
      <c r="F8" s="72">
        <f t="shared" si="0"/>
        <v>5</v>
      </c>
      <c r="G8" s="71">
        <v>2</v>
      </c>
      <c r="H8" s="71">
        <v>2</v>
      </c>
      <c r="I8" s="73">
        <f t="shared" si="1"/>
        <v>3</v>
      </c>
      <c r="J8" s="71">
        <v>2</v>
      </c>
      <c r="K8" s="71">
        <v>3</v>
      </c>
      <c r="L8" s="72">
        <f t="shared" si="2"/>
        <v>4</v>
      </c>
      <c r="M8" s="71">
        <v>2</v>
      </c>
      <c r="N8" s="71">
        <v>3</v>
      </c>
      <c r="O8" s="72">
        <f t="shared" si="3"/>
        <v>4</v>
      </c>
      <c r="P8" s="71">
        <v>2</v>
      </c>
      <c r="Q8" s="71">
        <v>3</v>
      </c>
      <c r="R8" s="72">
        <f t="shared" si="4"/>
        <v>4</v>
      </c>
      <c r="S8" s="71">
        <v>3</v>
      </c>
      <c r="T8" s="71">
        <v>4</v>
      </c>
      <c r="U8" s="72">
        <f t="shared" si="5"/>
        <v>6</v>
      </c>
    </row>
    <row r="9" spans="2:24" ht="45" customHeight="1" x14ac:dyDescent="0.4">
      <c r="B9" s="160" t="s">
        <v>148</v>
      </c>
      <c r="C9" s="161"/>
      <c r="D9" s="71">
        <v>2</v>
      </c>
      <c r="E9" s="71">
        <v>1</v>
      </c>
      <c r="F9" s="72">
        <f t="shared" si="0"/>
        <v>2</v>
      </c>
      <c r="G9" s="71">
        <v>2</v>
      </c>
      <c r="H9" s="71">
        <v>3</v>
      </c>
      <c r="I9" s="73">
        <f t="shared" si="1"/>
        <v>4</v>
      </c>
      <c r="J9" s="71">
        <v>2</v>
      </c>
      <c r="K9" s="71">
        <v>1</v>
      </c>
      <c r="L9" s="72">
        <f t="shared" si="2"/>
        <v>2</v>
      </c>
      <c r="M9" s="71">
        <v>2</v>
      </c>
      <c r="N9" s="71">
        <v>2</v>
      </c>
      <c r="O9" s="72">
        <f t="shared" si="3"/>
        <v>3</v>
      </c>
      <c r="P9" s="71">
        <v>3</v>
      </c>
      <c r="Q9" s="71">
        <v>3</v>
      </c>
      <c r="R9" s="72">
        <f t="shared" si="4"/>
        <v>5</v>
      </c>
      <c r="S9" s="71">
        <v>3</v>
      </c>
      <c r="T9" s="71">
        <v>3</v>
      </c>
      <c r="U9" s="72">
        <f t="shared" si="5"/>
        <v>5</v>
      </c>
    </row>
    <row r="10" spans="2:24" ht="45" customHeight="1" x14ac:dyDescent="0.4">
      <c r="B10" s="160" t="s">
        <v>146</v>
      </c>
      <c r="C10" s="161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2</v>
      </c>
      <c r="K10" s="71">
        <v>1</v>
      </c>
      <c r="L10" s="72">
        <f t="shared" si="2"/>
        <v>2</v>
      </c>
      <c r="M10" s="71">
        <v>2</v>
      </c>
      <c r="N10" s="71">
        <v>2</v>
      </c>
      <c r="O10" s="72">
        <f t="shared" si="3"/>
        <v>3</v>
      </c>
      <c r="P10" s="71">
        <v>1</v>
      </c>
      <c r="Q10" s="71">
        <v>2</v>
      </c>
      <c r="R10" s="72">
        <f t="shared" si="4"/>
        <v>2</v>
      </c>
      <c r="S10" s="71">
        <v>3</v>
      </c>
      <c r="T10" s="71">
        <v>3</v>
      </c>
      <c r="U10" s="72">
        <f t="shared" si="5"/>
        <v>5</v>
      </c>
    </row>
    <row r="11" spans="2:24" ht="45" customHeight="1" x14ac:dyDescent="0.4">
      <c r="B11" s="160" t="s">
        <v>129</v>
      </c>
      <c r="C11" s="161"/>
      <c r="D11" s="71">
        <v>2</v>
      </c>
      <c r="E11" s="71">
        <v>1</v>
      </c>
      <c r="F11" s="72">
        <f t="shared" si="0"/>
        <v>2</v>
      </c>
      <c r="G11" s="71">
        <v>2</v>
      </c>
      <c r="H11" s="71">
        <v>1</v>
      </c>
      <c r="I11" s="73">
        <f t="shared" si="1"/>
        <v>2</v>
      </c>
      <c r="J11" s="71">
        <v>1</v>
      </c>
      <c r="K11" s="71">
        <v>2</v>
      </c>
      <c r="L11" s="72">
        <f t="shared" si="2"/>
        <v>2</v>
      </c>
      <c r="M11" s="71">
        <v>2</v>
      </c>
      <c r="N11" s="71">
        <v>2</v>
      </c>
      <c r="O11" s="72">
        <f t="shared" si="3"/>
        <v>3</v>
      </c>
      <c r="P11" s="71">
        <v>3</v>
      </c>
      <c r="Q11" s="71">
        <v>3</v>
      </c>
      <c r="R11" s="72">
        <f t="shared" si="4"/>
        <v>5</v>
      </c>
      <c r="S11" s="71">
        <v>3</v>
      </c>
      <c r="T11" s="71">
        <v>3</v>
      </c>
      <c r="U11" s="72">
        <f t="shared" si="5"/>
        <v>5</v>
      </c>
    </row>
    <row r="12" spans="2:24" ht="45" customHeight="1" x14ac:dyDescent="0.4">
      <c r="B12" s="160" t="s">
        <v>60</v>
      </c>
      <c r="C12" s="161"/>
      <c r="D12" s="71">
        <v>2</v>
      </c>
      <c r="E12" s="71">
        <v>3</v>
      </c>
      <c r="F12" s="72">
        <f t="shared" si="0"/>
        <v>4</v>
      </c>
      <c r="G12" s="71">
        <v>2</v>
      </c>
      <c r="H12" s="71">
        <v>1</v>
      </c>
      <c r="I12" s="73">
        <f t="shared" si="1"/>
        <v>2</v>
      </c>
      <c r="J12" s="71">
        <v>2</v>
      </c>
      <c r="K12" s="71">
        <v>2</v>
      </c>
      <c r="L12" s="72">
        <f t="shared" si="2"/>
        <v>3</v>
      </c>
      <c r="M12" s="71">
        <v>2</v>
      </c>
      <c r="N12" s="71">
        <v>2</v>
      </c>
      <c r="O12" s="72">
        <f t="shared" si="3"/>
        <v>3</v>
      </c>
      <c r="P12" s="71">
        <v>2</v>
      </c>
      <c r="Q12" s="71">
        <v>3</v>
      </c>
      <c r="R12" s="72">
        <f t="shared" si="4"/>
        <v>4</v>
      </c>
      <c r="S12" s="71">
        <v>2</v>
      </c>
      <c r="T12" s="71">
        <v>3</v>
      </c>
      <c r="U12" s="72">
        <f t="shared" si="5"/>
        <v>4</v>
      </c>
    </row>
    <row r="13" spans="2:24" ht="45" customHeight="1" x14ac:dyDescent="0.4">
      <c r="B13" s="160" t="s">
        <v>71</v>
      </c>
      <c r="C13" s="161"/>
      <c r="D13" s="71">
        <v>2</v>
      </c>
      <c r="E13" s="71">
        <v>3</v>
      </c>
      <c r="F13" s="72">
        <f t="shared" si="0"/>
        <v>4</v>
      </c>
      <c r="G13" s="71">
        <v>2</v>
      </c>
      <c r="H13" s="71">
        <v>2</v>
      </c>
      <c r="I13" s="73">
        <f t="shared" si="1"/>
        <v>3</v>
      </c>
      <c r="J13" s="71">
        <v>2</v>
      </c>
      <c r="K13" s="71">
        <v>1</v>
      </c>
      <c r="L13" s="72">
        <f t="shared" si="2"/>
        <v>2</v>
      </c>
      <c r="M13" s="71">
        <v>2</v>
      </c>
      <c r="N13" s="71">
        <v>2</v>
      </c>
      <c r="O13" s="72">
        <f t="shared" si="3"/>
        <v>3</v>
      </c>
      <c r="P13" s="71">
        <v>2</v>
      </c>
      <c r="Q13" s="71">
        <v>3</v>
      </c>
      <c r="R13" s="72">
        <f t="shared" si="4"/>
        <v>4</v>
      </c>
      <c r="S13" s="71">
        <v>2</v>
      </c>
      <c r="T13" s="71">
        <v>3</v>
      </c>
      <c r="U13" s="72">
        <f t="shared" si="5"/>
        <v>4</v>
      </c>
    </row>
    <row r="14" spans="2:24" ht="45" customHeight="1" x14ac:dyDescent="0.4">
      <c r="B14" s="160" t="s">
        <v>48</v>
      </c>
      <c r="C14" s="161"/>
      <c r="D14" s="71">
        <v>2</v>
      </c>
      <c r="E14" s="71">
        <v>2</v>
      </c>
      <c r="F14" s="72">
        <f t="shared" si="0"/>
        <v>3</v>
      </c>
      <c r="G14" s="71">
        <v>2</v>
      </c>
      <c r="H14" s="71">
        <v>1</v>
      </c>
      <c r="I14" s="73">
        <f t="shared" si="1"/>
        <v>2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1</v>
      </c>
      <c r="Q14" s="71">
        <v>2</v>
      </c>
      <c r="R14" s="72">
        <f t="shared" si="4"/>
        <v>2</v>
      </c>
      <c r="S14" s="71">
        <v>2</v>
      </c>
      <c r="T14" s="71">
        <v>3</v>
      </c>
      <c r="U14" s="72">
        <f t="shared" si="5"/>
        <v>4</v>
      </c>
    </row>
    <row r="15" spans="2:24" ht="45" customHeight="1" x14ac:dyDescent="0.4">
      <c r="B15" s="160" t="s">
        <v>131</v>
      </c>
      <c r="C15" s="161"/>
      <c r="D15" s="71">
        <v>2</v>
      </c>
      <c r="E15" s="71">
        <v>1</v>
      </c>
      <c r="F15" s="72">
        <f>MAX(0,D15+E15-1)</f>
        <v>2</v>
      </c>
      <c r="G15" s="71">
        <v>1</v>
      </c>
      <c r="H15" s="71">
        <v>2</v>
      </c>
      <c r="I15" s="73">
        <f t="shared" si="1"/>
        <v>2</v>
      </c>
      <c r="J15" s="71">
        <v>2</v>
      </c>
      <c r="K15" s="71">
        <v>1</v>
      </c>
      <c r="L15" s="72">
        <f>MAX(0,J15+K15-1)</f>
        <v>2</v>
      </c>
      <c r="M15" s="71">
        <v>1</v>
      </c>
      <c r="N15" s="71">
        <v>2</v>
      </c>
      <c r="O15" s="72">
        <f>MAX(0,M15+N15-1)</f>
        <v>2</v>
      </c>
      <c r="P15" s="71">
        <v>1</v>
      </c>
      <c r="Q15" s="71">
        <v>2</v>
      </c>
      <c r="R15" s="72">
        <f>MAX(0,P15+Q15-1)</f>
        <v>2</v>
      </c>
      <c r="S15" s="71">
        <v>2</v>
      </c>
      <c r="T15" s="71">
        <v>3</v>
      </c>
      <c r="U15" s="72">
        <f>MAX(0,S15+T15-1)</f>
        <v>4</v>
      </c>
    </row>
    <row r="16" spans="2:24" ht="45" customHeight="1" x14ac:dyDescent="0.4">
      <c r="B16" s="160" t="s">
        <v>65</v>
      </c>
      <c r="C16" s="161"/>
      <c r="D16" s="71">
        <v>2</v>
      </c>
      <c r="E16" s="71">
        <v>2</v>
      </c>
      <c r="F16" s="72">
        <f t="shared" si="0"/>
        <v>3</v>
      </c>
      <c r="G16" s="71">
        <v>2</v>
      </c>
      <c r="H16" s="71">
        <v>2</v>
      </c>
      <c r="I16" s="73">
        <f t="shared" si="1"/>
        <v>3</v>
      </c>
      <c r="J16" s="71">
        <v>2</v>
      </c>
      <c r="K16" s="71">
        <v>3</v>
      </c>
      <c r="L16" s="72">
        <f t="shared" si="2"/>
        <v>4</v>
      </c>
      <c r="M16" s="71">
        <v>2</v>
      </c>
      <c r="N16" s="71">
        <v>2</v>
      </c>
      <c r="O16" s="72">
        <f t="shared" si="3"/>
        <v>3</v>
      </c>
      <c r="P16" s="71">
        <v>2</v>
      </c>
      <c r="Q16" s="71">
        <v>2</v>
      </c>
      <c r="R16" s="72">
        <f t="shared" si="4"/>
        <v>3</v>
      </c>
      <c r="S16" s="71">
        <v>2</v>
      </c>
      <c r="T16" s="71">
        <v>3</v>
      </c>
      <c r="U16" s="72">
        <f t="shared" si="5"/>
        <v>4</v>
      </c>
    </row>
    <row r="17" spans="2:21" ht="45" customHeight="1" x14ac:dyDescent="0.4">
      <c r="B17" s="160" t="s">
        <v>44</v>
      </c>
      <c r="C17" s="161"/>
      <c r="D17" s="71">
        <v>2</v>
      </c>
      <c r="E17" s="71">
        <v>1</v>
      </c>
      <c r="F17" s="72">
        <f t="shared" si="0"/>
        <v>2</v>
      </c>
      <c r="G17" s="71">
        <v>1</v>
      </c>
      <c r="H17" s="71">
        <v>1</v>
      </c>
      <c r="I17" s="73">
        <f t="shared" si="1"/>
        <v>1</v>
      </c>
      <c r="J17" s="71">
        <v>1</v>
      </c>
      <c r="K17" s="71">
        <v>1</v>
      </c>
      <c r="L17" s="72">
        <f t="shared" si="2"/>
        <v>1</v>
      </c>
      <c r="M17" s="71"/>
      <c r="N17" s="71"/>
      <c r="O17" s="72">
        <f t="shared" si="3"/>
        <v>0</v>
      </c>
      <c r="P17" s="71">
        <v>2</v>
      </c>
      <c r="Q17" s="71">
        <v>2</v>
      </c>
      <c r="R17" s="72">
        <f t="shared" si="4"/>
        <v>3</v>
      </c>
      <c r="S17" s="71">
        <v>2</v>
      </c>
      <c r="T17" s="71">
        <v>2</v>
      </c>
      <c r="U17" s="72">
        <f t="shared" si="5"/>
        <v>3</v>
      </c>
    </row>
    <row r="18" spans="2:21" ht="45" customHeight="1" x14ac:dyDescent="0.4">
      <c r="B18" s="160" t="s">
        <v>47</v>
      </c>
      <c r="C18" s="161"/>
      <c r="D18" s="71">
        <v>2</v>
      </c>
      <c r="E18" s="71">
        <v>1</v>
      </c>
      <c r="F18" s="72">
        <f t="shared" si="0"/>
        <v>2</v>
      </c>
      <c r="G18" s="71">
        <v>2</v>
      </c>
      <c r="H18" s="71">
        <v>2</v>
      </c>
      <c r="I18" s="73">
        <f t="shared" si="1"/>
        <v>3</v>
      </c>
      <c r="J18" s="71">
        <v>1</v>
      </c>
      <c r="K18" s="71">
        <v>1</v>
      </c>
      <c r="L18" s="72">
        <f t="shared" si="2"/>
        <v>1</v>
      </c>
      <c r="M18" s="71">
        <v>2</v>
      </c>
      <c r="N18" s="71">
        <v>2</v>
      </c>
      <c r="O18" s="72">
        <f t="shared" si="3"/>
        <v>3</v>
      </c>
      <c r="P18" s="71">
        <v>1</v>
      </c>
      <c r="Q18" s="71">
        <v>1</v>
      </c>
      <c r="R18" s="72">
        <f t="shared" si="4"/>
        <v>1</v>
      </c>
      <c r="S18" s="71">
        <v>2</v>
      </c>
      <c r="T18" s="71">
        <v>2</v>
      </c>
      <c r="U18" s="72">
        <f t="shared" si="5"/>
        <v>3</v>
      </c>
    </row>
    <row r="19" spans="2:21" ht="45" customHeight="1" x14ac:dyDescent="0.4">
      <c r="B19" s="160" t="s">
        <v>51</v>
      </c>
      <c r="C19" s="161"/>
      <c r="D19" s="71">
        <v>2</v>
      </c>
      <c r="E19" s="71">
        <v>2</v>
      </c>
      <c r="F19" s="72">
        <f t="shared" si="0"/>
        <v>3</v>
      </c>
      <c r="G19" s="71">
        <v>1</v>
      </c>
      <c r="H19" s="71">
        <v>1</v>
      </c>
      <c r="I19" s="73">
        <f t="shared" si="1"/>
        <v>1</v>
      </c>
      <c r="J19" s="71">
        <v>1</v>
      </c>
      <c r="K19" s="71">
        <v>1</v>
      </c>
      <c r="L19" s="72">
        <f t="shared" si="2"/>
        <v>1</v>
      </c>
      <c r="M19" s="71">
        <v>2</v>
      </c>
      <c r="N19" s="71">
        <v>2</v>
      </c>
      <c r="O19" s="72">
        <f t="shared" si="3"/>
        <v>3</v>
      </c>
      <c r="P19" s="71">
        <v>2</v>
      </c>
      <c r="Q19" s="71">
        <v>2</v>
      </c>
      <c r="R19" s="72">
        <f t="shared" si="4"/>
        <v>3</v>
      </c>
      <c r="S19" s="71">
        <v>2</v>
      </c>
      <c r="T19" s="71">
        <v>2</v>
      </c>
      <c r="U19" s="72">
        <f t="shared" si="5"/>
        <v>3</v>
      </c>
    </row>
    <row r="20" spans="2:21" ht="45" customHeight="1" x14ac:dyDescent="0.4">
      <c r="B20" s="160" t="s">
        <v>56</v>
      </c>
      <c r="C20" s="161"/>
      <c r="D20" s="71">
        <v>1</v>
      </c>
      <c r="E20" s="71">
        <v>1</v>
      </c>
      <c r="F20" s="72">
        <f t="shared" si="0"/>
        <v>1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2</v>
      </c>
      <c r="R20" s="72">
        <f t="shared" si="4"/>
        <v>3</v>
      </c>
      <c r="S20" s="71">
        <v>2</v>
      </c>
      <c r="T20" s="71">
        <v>2</v>
      </c>
      <c r="U20" s="72">
        <f t="shared" si="5"/>
        <v>3</v>
      </c>
    </row>
    <row r="21" spans="2:21" ht="29" customHeight="1" x14ac:dyDescent="0.4">
      <c r="B21" s="160" t="s">
        <v>58</v>
      </c>
      <c r="C21" s="161"/>
      <c r="D21" s="71">
        <v>2</v>
      </c>
      <c r="E21" s="71">
        <v>2</v>
      </c>
      <c r="F21" s="72">
        <f t="shared" si="0"/>
        <v>3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2</v>
      </c>
      <c r="Q21" s="71">
        <v>2</v>
      </c>
      <c r="R21" s="72">
        <f t="shared" si="4"/>
        <v>3</v>
      </c>
      <c r="S21" s="71">
        <v>2</v>
      </c>
      <c r="T21" s="71">
        <v>2</v>
      </c>
      <c r="U21" s="72">
        <f t="shared" si="5"/>
        <v>3</v>
      </c>
    </row>
    <row r="22" spans="2:21" ht="44" customHeight="1" x14ac:dyDescent="0.4">
      <c r="B22" s="160" t="s">
        <v>69</v>
      </c>
      <c r="C22" s="161"/>
      <c r="D22" s="71">
        <v>2</v>
      </c>
      <c r="E22" s="71">
        <v>2</v>
      </c>
      <c r="F22" s="72">
        <f t="shared" si="0"/>
        <v>3</v>
      </c>
      <c r="G22" s="71">
        <v>1</v>
      </c>
      <c r="H22" s="71">
        <v>1</v>
      </c>
      <c r="I22" s="73">
        <f t="shared" si="1"/>
        <v>1</v>
      </c>
      <c r="J22" s="71">
        <v>2</v>
      </c>
      <c r="K22" s="71">
        <v>2</v>
      </c>
      <c r="L22" s="72">
        <f t="shared" si="2"/>
        <v>3</v>
      </c>
      <c r="M22" s="71">
        <v>2</v>
      </c>
      <c r="N22" s="71">
        <v>2</v>
      </c>
      <c r="O22" s="72">
        <f t="shared" si="3"/>
        <v>3</v>
      </c>
      <c r="P22" s="71">
        <v>2</v>
      </c>
      <c r="Q22" s="71">
        <v>2</v>
      </c>
      <c r="R22" s="72">
        <f t="shared" si="4"/>
        <v>3</v>
      </c>
      <c r="S22" s="71">
        <v>2</v>
      </c>
      <c r="T22" s="71">
        <v>2</v>
      </c>
      <c r="U22" s="72">
        <f t="shared" si="5"/>
        <v>3</v>
      </c>
    </row>
    <row r="23" spans="2:21" ht="29" customHeight="1" x14ac:dyDescent="0.4">
      <c r="B23" s="160" t="s">
        <v>147</v>
      </c>
      <c r="C23" s="161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2</v>
      </c>
      <c r="N23" s="71">
        <v>2</v>
      </c>
      <c r="O23" s="72">
        <f t="shared" si="3"/>
        <v>3</v>
      </c>
      <c r="P23" s="71">
        <v>1</v>
      </c>
      <c r="Q23" s="71">
        <v>1</v>
      </c>
      <c r="R23" s="72">
        <f t="shared" si="4"/>
        <v>1</v>
      </c>
      <c r="S23" s="71">
        <v>2</v>
      </c>
      <c r="T23" s="71">
        <v>2</v>
      </c>
      <c r="U23" s="72">
        <f t="shared" si="5"/>
        <v>3</v>
      </c>
    </row>
    <row r="24" spans="2:21" ht="41" customHeight="1" x14ac:dyDescent="0.4">
      <c r="B24" s="162" t="s">
        <v>72</v>
      </c>
      <c r="C24" s="163"/>
      <c r="D24" s="71">
        <v>1</v>
      </c>
      <c r="E24" s="71">
        <v>1</v>
      </c>
      <c r="F24" s="72">
        <f t="shared" si="0"/>
        <v>1</v>
      </c>
      <c r="G24" s="71">
        <v>1</v>
      </c>
      <c r="H24" s="71">
        <v>1</v>
      </c>
      <c r="I24" s="73">
        <f t="shared" si="1"/>
        <v>1</v>
      </c>
      <c r="J24" s="71">
        <v>1</v>
      </c>
      <c r="K24" s="71">
        <v>1</v>
      </c>
      <c r="L24" s="72">
        <f t="shared" si="2"/>
        <v>1</v>
      </c>
      <c r="M24" s="71">
        <v>1</v>
      </c>
      <c r="N24" s="71">
        <v>1</v>
      </c>
      <c r="O24" s="72">
        <f t="shared" si="3"/>
        <v>1</v>
      </c>
      <c r="P24" s="71">
        <v>1</v>
      </c>
      <c r="Q24" s="71">
        <v>1</v>
      </c>
      <c r="R24" s="72">
        <f t="shared" si="4"/>
        <v>1</v>
      </c>
      <c r="S24" s="71">
        <v>1</v>
      </c>
      <c r="T24" s="71">
        <v>1</v>
      </c>
      <c r="U24" s="72">
        <f t="shared" si="5"/>
        <v>1</v>
      </c>
    </row>
    <row r="25" spans="2:21" ht="38" customHeight="1" x14ac:dyDescent="0.4">
      <c r="B25" s="160"/>
      <c r="C25" s="161"/>
      <c r="D25" s="71"/>
      <c r="E25" s="71"/>
      <c r="F25" s="72">
        <f t="shared" si="0"/>
        <v>0</v>
      </c>
      <c r="G25" s="71"/>
      <c r="H25" s="71"/>
      <c r="I25" s="73">
        <f t="shared" si="1"/>
        <v>0</v>
      </c>
      <c r="J25" s="71"/>
      <c r="K25" s="71"/>
      <c r="L25" s="72">
        <f t="shared" si="2"/>
        <v>0</v>
      </c>
      <c r="M25" s="71"/>
      <c r="N25" s="71"/>
      <c r="O25" s="72">
        <f t="shared" si="3"/>
        <v>0</v>
      </c>
      <c r="P25" s="71"/>
      <c r="Q25" s="71"/>
      <c r="R25" s="72">
        <f t="shared" si="4"/>
        <v>0</v>
      </c>
      <c r="S25" s="71"/>
      <c r="T25" s="71"/>
      <c r="U25" s="72">
        <f t="shared" si="5"/>
        <v>0</v>
      </c>
    </row>
    <row r="26" spans="2:21" ht="44" customHeight="1" x14ac:dyDescent="0.4">
      <c r="B26" s="160"/>
      <c r="C26" s="161"/>
      <c r="D26" s="71"/>
      <c r="E26" s="71"/>
      <c r="F26" s="72">
        <f t="shared" si="0"/>
        <v>0</v>
      </c>
      <c r="G26" s="71"/>
      <c r="H26" s="71"/>
      <c r="I26" s="73">
        <f t="shared" si="1"/>
        <v>0</v>
      </c>
      <c r="J26" s="71"/>
      <c r="K26" s="71"/>
      <c r="L26" s="72">
        <f t="shared" si="2"/>
        <v>0</v>
      </c>
      <c r="M26" s="71"/>
      <c r="N26" s="71"/>
      <c r="O26" s="72">
        <f t="shared" si="3"/>
        <v>0</v>
      </c>
      <c r="P26" s="71"/>
      <c r="Q26" s="71"/>
      <c r="R26" s="72">
        <f t="shared" si="4"/>
        <v>0</v>
      </c>
      <c r="S26" s="71"/>
      <c r="T26" s="71"/>
      <c r="U26" s="72">
        <f t="shared" si="5"/>
        <v>0</v>
      </c>
    </row>
  </sheetData>
  <sheetProtection sheet="1" objects="1" scenarios="1"/>
  <mergeCells count="26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8" priority="2" stopIfTrue="1" operator="greaterThan">
      <formula>5.4</formula>
    </cfRule>
    <cfRule type="cellIs" dxfId="7" priority="3" stopIfTrue="1" operator="between">
      <formula>0.6</formula>
      <formula>3.4</formula>
    </cfRule>
    <cfRule type="cellIs" dxfId="6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A28E-863B-4D1B-BA25-838BAC557C90}">
  <sheetPr codeName="Sheet14">
    <tabColor theme="3" tint="0.39997558519241921"/>
    <pageSetUpPr fitToPage="1"/>
  </sheetPr>
  <dimension ref="B1:F11"/>
  <sheetViews>
    <sheetView showGridLines="0" zoomScale="90" zoomScaleNormal="90" workbookViewId="0">
      <selection activeCell="H6" sqref="H6"/>
    </sheetView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6" width="13.6328125" style="76" customWidth="1"/>
    <col min="7" max="16384" width="12" style="70"/>
  </cols>
  <sheetData>
    <row r="1" spans="2:6" s="67" customFormat="1" ht="58.5" customHeight="1" x14ac:dyDescent="0.35">
      <c r="B1" s="164" t="s">
        <v>163</v>
      </c>
      <c r="C1" s="165"/>
      <c r="D1" s="165"/>
      <c r="E1" s="165"/>
      <c r="F1" s="166"/>
    </row>
    <row r="2" spans="2:6" ht="50.15" customHeight="1" x14ac:dyDescent="0.4">
      <c r="B2" s="159" t="s">
        <v>84</v>
      </c>
      <c r="C2" s="159"/>
      <c r="D2" s="82" t="s">
        <v>160</v>
      </c>
      <c r="E2" s="82" t="s">
        <v>161</v>
      </c>
      <c r="F2" s="82" t="s">
        <v>162</v>
      </c>
    </row>
    <row r="3" spans="2:6" ht="45" customHeight="1" x14ac:dyDescent="0.4">
      <c r="B3" s="160" t="s">
        <v>49</v>
      </c>
      <c r="C3" s="161"/>
      <c r="D3" s="87">
        <f>Calculation!L82</f>
        <v>2</v>
      </c>
      <c r="E3" s="87">
        <f>Calculation!M82</f>
        <v>1.6666666666666667</v>
      </c>
      <c r="F3" s="74">
        <f>Calculation!N82</f>
        <v>2.666666666666667</v>
      </c>
    </row>
    <row r="4" spans="2:6" ht="45" customHeight="1" x14ac:dyDescent="0.4">
      <c r="B4" s="160" t="s">
        <v>154</v>
      </c>
      <c r="C4" s="161"/>
      <c r="D4" s="87">
        <v>2</v>
      </c>
      <c r="E4" s="87">
        <v>2.6666666666666665</v>
      </c>
      <c r="F4" s="74">
        <v>3.6666666666666661</v>
      </c>
    </row>
    <row r="5" spans="2:6" ht="45" customHeight="1" x14ac:dyDescent="0.4">
      <c r="B5" s="155" t="s">
        <v>63</v>
      </c>
      <c r="C5" s="156"/>
      <c r="D5" s="87">
        <f>Calculation!L268</f>
        <v>2</v>
      </c>
      <c r="E5" s="87">
        <f>Calculation!M268</f>
        <v>2.6666666666666665</v>
      </c>
      <c r="F5" s="74">
        <f>Calculation!N268</f>
        <v>3.6666666666666661</v>
      </c>
    </row>
    <row r="6" spans="2:6" ht="45" customHeight="1" x14ac:dyDescent="0.4">
      <c r="B6" s="160" t="s">
        <v>148</v>
      </c>
      <c r="C6" s="161"/>
      <c r="D6" s="87">
        <f>Calculation!L237</f>
        <v>1.3333333333333333</v>
      </c>
      <c r="E6" s="87">
        <f>Calculation!M237</f>
        <v>1.3333333333333333</v>
      </c>
      <c r="F6" s="74">
        <f>Calculation!N237</f>
        <v>1.6666666666666665</v>
      </c>
    </row>
    <row r="7" spans="2:6" ht="45" customHeight="1" x14ac:dyDescent="0.4">
      <c r="B7" s="160" t="s">
        <v>47</v>
      </c>
      <c r="C7" s="161"/>
      <c r="D7" s="87">
        <f>Calculation!L51</f>
        <v>1.3333333333333333</v>
      </c>
      <c r="E7" s="87">
        <f>Calculation!M51</f>
        <v>1.3333333333333333</v>
      </c>
      <c r="F7" s="74">
        <f>Calculation!N51</f>
        <v>1.6666666666666665</v>
      </c>
    </row>
    <row r="8" spans="2:6" ht="45" customHeight="1" x14ac:dyDescent="0.4">
      <c r="B8" s="160" t="s">
        <v>51</v>
      </c>
      <c r="C8" s="161"/>
      <c r="D8" s="87">
        <f>Calculation!D113</f>
        <v>1.3333333333333333</v>
      </c>
      <c r="E8" s="87">
        <f>Calculation!E113</f>
        <v>1.3333333333333333</v>
      </c>
      <c r="F8" s="74">
        <f>Calculation!F113</f>
        <v>1.6666666666666665</v>
      </c>
    </row>
    <row r="9" spans="2:6" ht="45" customHeight="1" x14ac:dyDescent="0.4">
      <c r="B9" s="160" t="s">
        <v>56</v>
      </c>
      <c r="C9" s="161"/>
      <c r="D9" s="87">
        <f>Calculation!D175</f>
        <v>1.3333333333333333</v>
      </c>
      <c r="E9" s="87">
        <f>Calculation!E175</f>
        <v>1.3333333333333333</v>
      </c>
      <c r="F9" s="74">
        <f>Calculation!F175</f>
        <v>1.6666666666666665</v>
      </c>
    </row>
    <row r="10" spans="2:6" ht="41" customHeight="1" x14ac:dyDescent="0.4">
      <c r="B10" s="162" t="s">
        <v>72</v>
      </c>
      <c r="C10" s="163"/>
      <c r="D10" s="87">
        <f>Calculation!L392</f>
        <v>1.3333333333333333</v>
      </c>
      <c r="E10" s="87">
        <f>Calculation!M392</f>
        <v>1.3333333333333333</v>
      </c>
      <c r="F10" s="74">
        <f>Calculation!N392</f>
        <v>1.6666666666666665</v>
      </c>
    </row>
    <row r="11" spans="2:6" ht="38" customHeight="1" x14ac:dyDescent="0.4">
      <c r="B11" s="160" t="s">
        <v>71</v>
      </c>
      <c r="C11" s="161"/>
      <c r="D11" s="87">
        <v>2</v>
      </c>
      <c r="E11" s="87">
        <v>2.3333333333333335</v>
      </c>
      <c r="F11" s="74">
        <v>3.3333333333333339</v>
      </c>
    </row>
  </sheetData>
  <mergeCells count="11">
    <mergeCell ref="B11:C11"/>
    <mergeCell ref="B8:C8"/>
    <mergeCell ref="B9:C9"/>
    <mergeCell ref="B10:C10"/>
    <mergeCell ref="B7:C7"/>
    <mergeCell ref="B6:C6"/>
    <mergeCell ref="B1:F1"/>
    <mergeCell ref="B2:C2"/>
    <mergeCell ref="B3:C3"/>
    <mergeCell ref="B4:C4"/>
    <mergeCell ref="B5:C5"/>
  </mergeCells>
  <conditionalFormatting sqref="D3:F11">
    <cfRule type="cellIs" priority="5" operator="lessThan">
      <formula>1</formula>
    </cfRule>
  </conditionalFormatting>
  <conditionalFormatting sqref="F3:F10">
    <cfRule type="cellIs" dxfId="5" priority="6" stopIfTrue="1" operator="greaterThan">
      <formula>5.4</formula>
    </cfRule>
    <cfRule type="cellIs" dxfId="4" priority="7" stopIfTrue="1" operator="between">
      <formula>0.6</formula>
      <formula>3.4</formula>
    </cfRule>
    <cfRule type="cellIs" dxfId="3" priority="8" stopIfTrue="1" operator="between">
      <formula>3.5</formula>
      <formula>5.4</formula>
    </cfRule>
  </conditionalFormatting>
  <conditionalFormatting sqref="F11">
    <cfRule type="cellIs" dxfId="2" priority="2" stopIfTrue="1" operator="greaterThan">
      <formula>5.4</formula>
    </cfRule>
    <cfRule type="cellIs" dxfId="1" priority="3" stopIfTrue="1" operator="between">
      <formula>0.6</formula>
      <formula>3.4</formula>
    </cfRule>
    <cfRule type="cellIs" dxfId="0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51375F89-F2BE-45DF-A006-CBA7A420B1D1}"/>
</file>

<file path=customXml/itemProps2.xml><?xml version="1.0" encoding="utf-8"?>
<ds:datastoreItem xmlns:ds="http://schemas.openxmlformats.org/officeDocument/2006/customXml" ds:itemID="{0BEE83BB-EEE0-49BD-8810-35646891FA42}"/>
</file>

<file path=customXml/itemProps3.xml><?xml version="1.0" encoding="utf-8"?>
<ds:datastoreItem xmlns:ds="http://schemas.openxmlformats.org/officeDocument/2006/customXml" ds:itemID="{2470BF9F-17B5-450D-8A87-5D0AA1FE7FA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</vt:lpstr>
      <vt:lpstr>CR, AT-C and I&amp;I (RR)</vt:lpstr>
      <vt:lpstr>Calculation</vt:lpstr>
      <vt:lpstr>OFS Risk Register 2022</vt:lpstr>
      <vt:lpstr>OFS Risk Register 2024</vt:lpstr>
      <vt:lpstr>OFS Risk Register 2025</vt:lpstr>
      <vt:lpstr>OFS Life Saving Rules Risk Rank</vt:lpstr>
      <vt:lpstr>'OFS Life Saving Rules Risk Rank'!Print_Area</vt:lpstr>
      <vt:lpstr>'OFS Risk Register 2022'!Print_Area</vt:lpstr>
      <vt:lpstr>'OFS Risk Register 2024'!Print_Area</vt:lpstr>
      <vt:lpstr>'OFS Risk Register 2025'!Print_Area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Elnagdi, Mohamed (GE Vernova)</cp:lastModifiedBy>
  <cp:revision/>
  <dcterms:created xsi:type="dcterms:W3CDTF">2025-06-25T09:10:33Z</dcterms:created>
  <dcterms:modified xsi:type="dcterms:W3CDTF">2026-04-07T17:20:19Z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