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jira\Documents\"/>
    </mc:Choice>
  </mc:AlternateContent>
  <xr:revisionPtr revIDLastSave="0" documentId="13_ncr:1_{6750EC4D-E5FA-44CC-8F2D-9782D3F088B3}" xr6:coauthVersionLast="47" xr6:coauthVersionMax="47" xr10:uidLastSave="{00000000-0000-0000-0000-000000000000}"/>
  <bookViews>
    <workbookView xWindow="-120" yWindow="-120" windowWidth="38640" windowHeight="21120" activeTab="2" xr2:uid="{B775BD33-3576-4AC6-A45A-75512A4CBF6F}"/>
  </bookViews>
  <sheets>
    <sheet name="Average Views Per Week " sheetId="3" r:id="rId1"/>
    <sheet name="Average Engagement Score P.W" sheetId="6" r:id="rId2"/>
    <sheet name="Growth and Engagement Tracker" sheetId="2" r:id="rId3"/>
    <sheet name="Raw Data" sheetId="1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E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<sst xmlns="http://schemas.openxmlformats.org/spreadsheetml/2006/main" count="274" uniqueCount="106">
  <si>
    <t>Type (Video/Live)</t>
  </si>
  <si>
    <t>Date Posted</t>
  </si>
  <si>
    <t>Time Posted</t>
  </si>
  <si>
    <t>Engagement Level (Low/Med/High)</t>
  </si>
  <si>
    <t>Views</t>
  </si>
  <si>
    <t>Likes</t>
  </si>
  <si>
    <t>Comments</t>
  </si>
  <si>
    <t>Shares</t>
  </si>
  <si>
    <t>Video Topic / Live Theme</t>
  </si>
  <si>
    <t>Duration (if Live)</t>
  </si>
  <si>
    <t>Any Notable Reactions or Outcomes</t>
  </si>
  <si>
    <t>Live</t>
  </si>
  <si>
    <t>Study with us</t>
  </si>
  <si>
    <t>1hr 7mins</t>
  </si>
  <si>
    <t>1hr 11mins</t>
  </si>
  <si>
    <t>Had some engagement in the comments</t>
  </si>
  <si>
    <t>Study With Me</t>
  </si>
  <si>
    <t>59 mins</t>
  </si>
  <si>
    <t>1hr 15mins</t>
  </si>
  <si>
    <t>Really creepy person in the comments</t>
  </si>
  <si>
    <t>57 mins</t>
  </si>
  <si>
    <t>Follow</t>
  </si>
  <si>
    <t>1hr 18mins</t>
  </si>
  <si>
    <t>Gained my first follower from the live (Masha)</t>
  </si>
  <si>
    <t>Had a really cute comment by "Me" - "Thank you so much for doing this live"</t>
  </si>
  <si>
    <t>1hr 23mins</t>
  </si>
  <si>
    <t>May Followed and she was so sweet and got me to 1k likes.</t>
  </si>
  <si>
    <t>1hr 33mins</t>
  </si>
  <si>
    <t>Got really good engagement (around the time I changed my profile picture - aligns more with studying) and got a lot of nice comments.</t>
  </si>
  <si>
    <t>1hr 5mins</t>
  </si>
  <si>
    <t>It was lovely seeing everyone help each other in the comments and seeing familiar faces.</t>
  </si>
  <si>
    <t>52 mins</t>
  </si>
  <si>
    <t>Gained a new followers and I am so grateful to be able to build this community</t>
  </si>
  <si>
    <t>1hr 30mins</t>
  </si>
  <si>
    <t>I cried my eyes out after this live - I felt so loved and so supported. It was truly a transformative Live. I AM INCREDIBLY GRATEFUL.</t>
  </si>
  <si>
    <t>Gifters</t>
  </si>
  <si>
    <t>2hr 10mins</t>
  </si>
  <si>
    <t>I cried on the live because of the out pour of support and the beautiful community we are builiding. Shout out to Harry (brilliant person and really helpful)</t>
  </si>
  <si>
    <t>1hr 10 minss</t>
  </si>
  <si>
    <t>I had gained 138 Diamonds in this live</t>
  </si>
  <si>
    <t>38 mins</t>
  </si>
  <si>
    <t>16 mins</t>
  </si>
  <si>
    <t>Was actually streaming Sims 4 for the first time using TikTok Studio</t>
  </si>
  <si>
    <t>1hr 51mins</t>
  </si>
  <si>
    <t>1hr 13mins</t>
  </si>
  <si>
    <t xml:space="preserve">Live </t>
  </si>
  <si>
    <t>39 mins</t>
  </si>
  <si>
    <t>Streamed Sims - reminder to change the title of the live if i do that.</t>
  </si>
  <si>
    <t>1hr 27 mins</t>
  </si>
  <si>
    <t>Started the live late because I didn't feel like doing it - but was a successful live.</t>
  </si>
  <si>
    <t>1hr 17mins</t>
  </si>
  <si>
    <t>Another Successful live. Went on live at a different time than usual - gained new followers - also gave me an opportunity to go live again in the day = more exposure.</t>
  </si>
  <si>
    <t>Play Phasmaphobia</t>
  </si>
  <si>
    <t>1hr 39mins</t>
  </si>
  <si>
    <t>Played this because we hit the live goal and the followers wanted to see me play. But it was not very popular.</t>
  </si>
  <si>
    <t>1hr 54mins</t>
  </si>
  <si>
    <t>I forgot to change the title of the live - it's okay I do eventually change it for other lives.</t>
  </si>
  <si>
    <t>30 mins</t>
  </si>
  <si>
    <t>I changed the title of the live and it was a good overall stream. And i gained 7 diamonds aka money.</t>
  </si>
  <si>
    <t>1hr 12mins</t>
  </si>
  <si>
    <t>51mins</t>
  </si>
  <si>
    <t>2hr 11mins</t>
  </si>
  <si>
    <t>1hr 44mins</t>
  </si>
  <si>
    <t>1hr 49mins</t>
  </si>
  <si>
    <t>1hr 52mins</t>
  </si>
  <si>
    <t>Caprice and Kira joined the live it was engaing and we had a good chat about studying</t>
  </si>
  <si>
    <t>Mostly people where asking about revision tecniques and the timer on my screen. (I think I got the idea to create a "How to revise guide" from here)</t>
  </si>
  <si>
    <t>1hr 36mins</t>
  </si>
  <si>
    <t>I told the people on my live that I am thinking about making an advice sheet and there were positive responses. "yeah I would love that", "It would be great if you can add these tips"</t>
  </si>
  <si>
    <t>I actually went live for 30 mins before this but the orientation of the phone was wrong (I had to charge my phone). When that had enough charge I was able to resume a new live properly. Everyone was talking about their exams and how to revise.</t>
  </si>
  <si>
    <t>1hr 42mins</t>
  </si>
  <si>
    <t>1hr 6 mins</t>
  </si>
  <si>
    <t xml:space="preserve">Study With Me </t>
  </si>
  <si>
    <t>1hr 28mins</t>
  </si>
  <si>
    <t>1hr 20mins</t>
  </si>
  <si>
    <t>Sudy With Me</t>
  </si>
  <si>
    <t>1hr 40mins</t>
  </si>
  <si>
    <t>1hr 1min</t>
  </si>
  <si>
    <t xml:space="preserve">I linked products on my live to see if people would buy something - they didn't </t>
  </si>
  <si>
    <t xml:space="preserve">I linked products on my live to see if people would buy something - they didn't and their was less engagement (but I also went live after 3 days) </t>
  </si>
  <si>
    <t>low engament day - need to figure out why - but it could also be because of the tik otk shop links I had the last couple lives</t>
  </si>
  <si>
    <t>1hr 29mins</t>
  </si>
  <si>
    <t>Study With me</t>
  </si>
  <si>
    <t>I had the best time during tthis live and was melting due to the heat. But gained new followers and also told them due to religious reason I am unable to do any more lives until the following week.</t>
  </si>
  <si>
    <t>Engament Score %</t>
  </si>
  <si>
    <t>Cumulative Views</t>
  </si>
  <si>
    <t>% Growth</t>
  </si>
  <si>
    <t>Week Number</t>
  </si>
  <si>
    <t>1hr</t>
  </si>
  <si>
    <t xml:space="preserve">1hr </t>
  </si>
  <si>
    <t>Row Labels</t>
  </si>
  <si>
    <t>2025-W16</t>
  </si>
  <si>
    <t>2025-W17</t>
  </si>
  <si>
    <t>2025-W18</t>
  </si>
  <si>
    <t>2025-W19</t>
  </si>
  <si>
    <t>2025-W20</t>
  </si>
  <si>
    <t>2025-W21</t>
  </si>
  <si>
    <t>2025-W22</t>
  </si>
  <si>
    <t>2025-W23</t>
  </si>
  <si>
    <t>2025-W24</t>
  </si>
  <si>
    <t>2025-W25</t>
  </si>
  <si>
    <t>2025-W26</t>
  </si>
  <si>
    <t>2025-W27</t>
  </si>
  <si>
    <t>Grand Total</t>
  </si>
  <si>
    <t>Average of Engament Score %</t>
  </si>
  <si>
    <t>Total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</si>
</sst>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46" fontId="0" fillId="0" borderId="0" xfId="0" applyNumberFormat="1"/>
    <xf numFmtId="14" fontId="0" fillId="0" borderId="0" xfId="0" applyNumberFormat="1" applyAlignment="1">
      <alignment horizontal="right"/>
    </xf>
    <xf numFmtId="0" fontId="0" fillId="33" borderId="0" xfId="0" applyFill="1" applyAlignment="1">
      <alignment wrapText="1"/>
    </xf>
    <xf numFmtId="10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[TikTok_Raw_Data_Tracker Updated.xlsx]Average Views Per Week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'Average Views Per Week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Views Per Week '!$A$4:$A$16</c:f>
              <c:strCache>
                <c:ptCount val="12"/>
                <c:pt idx="0">
                  <c:v>2025-W16</c:v>
                </c:pt>
                <c:pt idx="1">
                  <c:v>2025-W17</c:v>
                </c:pt>
                <c:pt idx="2">
                  <c:v>2025-W18</c:v>
                </c:pt>
                <c:pt idx="3">
                  <c:v>2025-W19</c:v>
                </c:pt>
                <c:pt idx="4">
                  <c:v>2025-W20</c:v>
                </c:pt>
                <c:pt idx="5">
                  <c:v>2025-W21</c:v>
                </c:pt>
                <c:pt idx="6">
                  <c:v>2025-W22</c:v>
                </c:pt>
                <c:pt idx="7">
                  <c:v>2025-W23</c:v>
                </c:pt>
                <c:pt idx="8">
                  <c:v>2025-W24</c:v>
                </c:pt>
                <c:pt idx="9">
                  <c:v>2025-W25</c:v>
                </c:pt>
                <c:pt idx="10">
                  <c:v>2025-W26</c:v>
                </c:pt>
                <c:pt idx="11">
                  <c:v>2025-W27</c:v>
                </c:pt>
              </c:strCache>
            </c:strRef>
          </c:cat>
          <c:val>
            <c:numRef>
              <c:f>'Average Views Per Week '!$B$4:$B$16</c:f>
              <c:numCache>
                <c:formatCode>General</c:formatCode>
                <c:ptCount val="12"/>
                <c:pt idx="0">
                  <c:v>367</c:v>
                </c:pt>
                <c:pt idx="1">
                  <c:v>108</c:v>
                </c:pt>
                <c:pt idx="2">
                  <c:v>1875</c:v>
                </c:pt>
                <c:pt idx="3">
                  <c:v>2419</c:v>
                </c:pt>
                <c:pt idx="4">
                  <c:v>1221</c:v>
                </c:pt>
                <c:pt idx="5">
                  <c:v>1967</c:v>
                </c:pt>
                <c:pt idx="6">
                  <c:v>1428</c:v>
                </c:pt>
                <c:pt idx="7">
                  <c:v>1251</c:v>
                </c:pt>
                <c:pt idx="8">
                  <c:v>2096</c:v>
                </c:pt>
                <c:pt idx="9">
                  <c:v>1357</c:v>
                </c:pt>
                <c:pt idx="10">
                  <c:v>1288</c:v>
                </c:pt>
                <c:pt idx="11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0-4CA4-B9B3-2BAEA36E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727856"/>
        <c:axId val="612726896"/>
      </c:lineChart>
      <c:catAx>
        <c:axId val="6127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26896"/>
        <c:crosses val="autoZero"/>
        <c:auto val="1"/>
        <c:lblAlgn val="ctr"/>
        <c:lblOffset val="100"/>
        <c:noMultiLvlLbl val="0"/>
      </c:catAx>
      <c:valAx>
        <c:axId val="6127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[TikTok_Raw_Data_Tracker Updated.xlsx]Average Engagement Score P.W!PivotTable2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Engagement Score P.W'!$B$3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Engagement Score P.W'!$A$4:$A$16</c:f>
              <c:strCache>
                <c:ptCount val="12"/>
                <c:pt idx="0">
                  <c:v>2025-W16</c:v>
                </c:pt>
                <c:pt idx="1">
                  <c:v>2025-W17</c:v>
                </c:pt>
                <c:pt idx="2">
                  <c:v>2025-W18</c:v>
                </c:pt>
                <c:pt idx="3">
                  <c:v>2025-W19</c:v>
                </c:pt>
                <c:pt idx="4">
                  <c:v>2025-W20</c:v>
                </c:pt>
                <c:pt idx="5">
                  <c:v>2025-W21</c:v>
                </c:pt>
                <c:pt idx="6">
                  <c:v>2025-W22</c:v>
                </c:pt>
                <c:pt idx="7">
                  <c:v>2025-W23</c:v>
                </c:pt>
                <c:pt idx="8">
                  <c:v>2025-W24</c:v>
                </c:pt>
                <c:pt idx="9">
                  <c:v>2025-W25</c:v>
                </c:pt>
                <c:pt idx="10">
                  <c:v>2025-W26</c:v>
                </c:pt>
                <c:pt idx="11">
                  <c:v>2025-W27</c:v>
                </c:pt>
              </c:strCache>
            </c:strRef>
          </c:cat>
          <c:val>
            <c:numRef>
              <c:f>'Average Engagement Score P.W'!$B$4:$B$16</c:f>
              <c:numCache>
                <c:formatCode>0.0</c:formatCode>
                <c:ptCount val="12"/>
                <c:pt idx="0">
                  <c:v>96.94805194805194</c:v>
                </c:pt>
                <c:pt idx="1">
                  <c:v>1007.7586206896551</c:v>
                </c:pt>
                <c:pt idx="2">
                  <c:v>1846.7744387252346</c:v>
                </c:pt>
                <c:pt idx="3">
                  <c:v>1838.7545570068021</c:v>
                </c:pt>
                <c:pt idx="4">
                  <c:v>1795.8011650988901</c:v>
                </c:pt>
                <c:pt idx="5">
                  <c:v>445.61500159089383</c:v>
                </c:pt>
                <c:pt idx="6">
                  <c:v>293.03327871381543</c:v>
                </c:pt>
                <c:pt idx="7">
                  <c:v>3312.5544922913346</c:v>
                </c:pt>
                <c:pt idx="8">
                  <c:v>923.26221455701943</c:v>
                </c:pt>
                <c:pt idx="9">
                  <c:v>2429.1444724057183</c:v>
                </c:pt>
                <c:pt idx="10">
                  <c:v>304.09804666354012</c:v>
                </c:pt>
                <c:pt idx="11">
                  <c:v>784.73053892215569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A-49A7-B97B-1660B961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119951"/>
        <c:axId val="931122831"/>
      </c:barChart>
      <c:catAx>
        <c:axId val="9311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22831"/>
        <c:crosses val="autoZero"/>
        <c:auto val="1"/>
        <c:lblAlgn val="ctr"/>
        <c:lblOffset val="100"/>
        <c:noMultiLvlLbl val="0"/>
      </c:catAx>
      <c:valAx>
        <c:axId val="9311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2</xdr:row>
      <xdr:rowOff>23812</xdr:rowOff>
    </xdr:from>
    <xdr:to>
      <xdr:col>10</xdr:col>
      <xdr:colOff>166687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CD5D2-3131-0B7A-D6DB-D7C59AE63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2</xdr:row>
      <xdr:rowOff>4761</xdr:rowOff>
    </xdr:from>
    <xdr:to>
      <xdr:col>10</xdr:col>
      <xdr:colOff>323850</xdr:colOff>
      <xdr:row>17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F581F-B922-4213-786D-567EDD678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PC" refreshedDate="45841.602076736111" createdVersion="8" refreshedVersion="8" minRefreshableVersion="3" recordCount="48" xr:uid="{A2560989-07A9-40B3-BB0D-06F9E2FAB85D}">
  <cacheSource type="worksheet">
    <worksheetSource ref="B1:N49" sheet="Growth and Engagement Tracker"/>
  </cacheSource>
  <cacheFields count="13">
    <cacheField name="Date Posted" numFmtId="14">
      <sharedItems containsSemiMixedTypes="0" containsNonDate="0" containsDate="1" containsString="0" minDate="2025-04-19T00:00:00" maxDate="2025-07-01T00:00:00"/>
    </cacheField>
    <cacheField name="Engagement Level (Low/Med/High)" numFmtId="0">
      <sharedItems containsSemiMixedTypes="0" containsString="0" containsNumber="1" minValue="11.166666666666666" maxValue="4429"/>
    </cacheField>
    <cacheField name="Views" numFmtId="0">
      <sharedItems containsSemiMixedTypes="0" containsString="0" containsNumber="1" containsInteger="1" minValue="40" maxValue="855"/>
    </cacheField>
    <cacheField name="Likes" numFmtId="0">
      <sharedItems containsSemiMixedTypes="0" containsString="0" containsNumber="1" containsInteger="1" minValue="0" maxValue="26000"/>
    </cacheField>
    <cacheField name="Follow" numFmtId="0">
      <sharedItems containsSemiMixedTypes="0" containsString="0" containsNumber="1" containsInteger="1" minValue="0" maxValue="23"/>
    </cacheField>
    <cacheField name="Gifters" numFmtId="0">
      <sharedItems containsSemiMixedTypes="0" containsString="0" containsNumber="1" containsInteger="1" minValue="0" maxValue="270"/>
    </cacheField>
    <cacheField name="Comments" numFmtId="0">
      <sharedItems containsSemiMixedTypes="0" containsString="0" containsNumber="1" containsInteger="1" minValue="0" maxValue="467"/>
    </cacheField>
    <cacheField name="Shares" numFmtId="0">
      <sharedItems containsSemiMixedTypes="0" containsString="0" containsNumber="1" containsInteger="1" minValue="0" maxValue="16"/>
    </cacheField>
    <cacheField name="Duration (if Live)" numFmtId="0">
      <sharedItems/>
    </cacheField>
    <cacheField name="Engament Score %" numFmtId="164">
      <sharedItems containsSemiMixedTypes="0" containsString="0" containsNumber="1" minValue="12.857142857142856" maxValue="6681.3148788927338"/>
    </cacheField>
    <cacheField name="Cumulative Views" numFmtId="164">
      <sharedItems containsSemiMixedTypes="0" containsString="0" containsNumber="1" minValue="63.833333333333336" maxValue="31769.666666666672"/>
    </cacheField>
    <cacheField name="% Growth" numFmtId="0">
      <sharedItems containsSemiMixedTypes="0" containsString="0" containsNumber="1" minValue="-100" maxValue="934.04255319148945"/>
    </cacheField>
    <cacheField name="Week Number" numFmtId="0">
      <sharedItems count="12">
        <s v="2025-W16"/>
        <s v="2025-W17"/>
        <s v="2025-W18"/>
        <s v="2025-W19"/>
        <s v="2025-W20"/>
        <s v="2025-W21"/>
        <s v="2025-W22"/>
        <s v="2025-W23"/>
        <s v="2025-W24"/>
        <s v="2025-W25"/>
        <s v="2025-W26"/>
        <s v="2025-W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25-04-19T00:00:00"/>
    <n v="63.833333333333336"/>
    <n v="220"/>
    <n v="161"/>
    <n v="0"/>
    <n v="0"/>
    <n v="2"/>
    <n v="0"/>
    <s v="1hr 7mins"/>
    <n v="74.090909090909093"/>
    <n v="63.833333333333336"/>
    <n v="-65"/>
    <x v="0"/>
  </r>
  <r>
    <d v="2025-04-19T00:00:00"/>
    <n v="39"/>
    <n v="77"/>
    <n v="146"/>
    <n v="0"/>
    <n v="0"/>
    <n v="11"/>
    <n v="0"/>
    <s v="1hr 11mins"/>
    <n v="203.89610389610388"/>
    <n v="102.83333333333334"/>
    <n v="-9.0909090909090917"/>
    <x v="0"/>
  </r>
  <r>
    <d v="2025-04-20T00:00:00"/>
    <n v="13.166666666666666"/>
    <n v="70"/>
    <n v="0"/>
    <n v="0"/>
    <n v="0"/>
    <n v="0"/>
    <n v="9"/>
    <s v="59 mins"/>
    <n v="12.857142857142856"/>
    <n v="116.00000000000001"/>
    <n v="-17.142857142857142"/>
    <x v="0"/>
  </r>
  <r>
    <d v="2025-04-25T00:00:00"/>
    <n v="11.166666666666666"/>
    <n v="58"/>
    <n v="0"/>
    <n v="0"/>
    <n v="0"/>
    <n v="9"/>
    <n v="0"/>
    <s v="1hr 15mins"/>
    <n v="15.517241379310345"/>
    <n v="127.16666666666669"/>
    <n v="-13.793103448275861"/>
    <x v="1"/>
  </r>
  <r>
    <d v="2025-04-27T00:00:00"/>
    <n v="175"/>
    <n v="50"/>
    <n v="1000"/>
    <n v="0"/>
    <n v="0"/>
    <n v="0"/>
    <n v="0"/>
    <s v="57 mins"/>
    <n v="2000"/>
    <n v="302.16666666666669"/>
    <n v="220.00000000000003"/>
    <x v="1"/>
  </r>
  <r>
    <d v="2025-04-28T00:00:00"/>
    <n v="658.5"/>
    <n v="160"/>
    <n v="3600"/>
    <n v="1"/>
    <n v="0"/>
    <n v="190"/>
    <n v="0"/>
    <s v="1hr 18mins"/>
    <n v="2369.375"/>
    <n v="960.66666666666674"/>
    <n v="-45"/>
    <x v="2"/>
  </r>
  <r>
    <d v="2025-04-29T00:00:00"/>
    <n v="76.166666666666671"/>
    <n v="88"/>
    <n v="363"/>
    <n v="1"/>
    <n v="0"/>
    <n v="5"/>
    <n v="0"/>
    <s v="1hr 15mins"/>
    <n v="419.31818181818181"/>
    <n v="1036.8333333333335"/>
    <n v="13.636363636363635"/>
    <x v="2"/>
  </r>
  <r>
    <d v="2025-05-01T00:00:00"/>
    <n v="198.83333333333334"/>
    <n v="100"/>
    <n v="1000"/>
    <n v="2"/>
    <n v="0"/>
    <n v="88"/>
    <n v="3"/>
    <s v="1hr 23mins"/>
    <n v="1093"/>
    <n v="1235.6666666666667"/>
    <n v="56.000000000000007"/>
    <x v="2"/>
  </r>
  <r>
    <d v="2025-05-02T00:00:00"/>
    <n v="180.83333333333334"/>
    <n v="156"/>
    <n v="706"/>
    <n v="9"/>
    <n v="0"/>
    <n v="214"/>
    <n v="0"/>
    <s v="1hr 33mins"/>
    <n v="595.51282051282055"/>
    <n v="1416.5"/>
    <n v="12.179487179487179"/>
    <x v="2"/>
  </r>
  <r>
    <d v="2025-05-03T00:00:00"/>
    <n v="141.33333333333334"/>
    <n v="175"/>
    <n v="601"/>
    <n v="6"/>
    <n v="0"/>
    <n v="66"/>
    <n v="0"/>
    <s v="1hr 5mins"/>
    <n v="384.57142857142856"/>
    <n v="1557.8333333333333"/>
    <n v="17.714285714285712"/>
    <x v="2"/>
  </r>
  <r>
    <d v="2025-05-03T00:00:00"/>
    <n v="1459.6666666666667"/>
    <n v="206"/>
    <n v="8500"/>
    <n v="7"/>
    <n v="0"/>
    <n v="43"/>
    <n v="2"/>
    <s v="52 mins"/>
    <n v="4151.4563106796122"/>
    <n v="3017.5"/>
    <n v="170.87378640776697"/>
    <x v="2"/>
  </r>
  <r>
    <d v="2025-05-04T00:00:00"/>
    <n v="1869.3333333333333"/>
    <n v="558"/>
    <n v="10500"/>
    <n v="23"/>
    <n v="0"/>
    <n v="135"/>
    <n v="0"/>
    <s v="1hr 30mins"/>
    <n v="1910.0358422939066"/>
    <n v="4886.833333333333"/>
    <n v="-22.58064516129032"/>
    <x v="2"/>
  </r>
  <r>
    <d v="2025-05-04T00:00:00"/>
    <n v="2844.6666666666665"/>
    <n v="432"/>
    <n v="16400"/>
    <n v="3"/>
    <n v="9"/>
    <n v="221"/>
    <n v="3"/>
    <s v="2hr 10mins"/>
    <n v="3850.9259259259261"/>
    <n v="7731.5"/>
    <n v="18.287037037037038"/>
    <x v="2"/>
  </r>
  <r>
    <d v="2025-05-06T00:00:00"/>
    <n v="1851"/>
    <n v="511"/>
    <n v="10400"/>
    <n v="16"/>
    <n v="3"/>
    <n v="160"/>
    <n v="16"/>
    <s v="1hr 10 minss"/>
    <n v="2073.3855185909979"/>
    <n v="9582.5"/>
    <n v="-73.972602739726028"/>
    <x v="3"/>
  </r>
  <r>
    <d v="2025-05-06T00:00:00"/>
    <n v="506"/>
    <n v="133"/>
    <n v="2800"/>
    <n v="0"/>
    <n v="0"/>
    <n v="103"/>
    <n v="0"/>
    <s v="38 mins"/>
    <n v="2182.7067669172934"/>
    <n v="10088.5"/>
    <n v="-69.924812030075188"/>
    <x v="3"/>
  </r>
  <r>
    <d v="2025-05-06T00:00:00"/>
    <n v="181.33333333333334"/>
    <n v="40"/>
    <n v="1000"/>
    <n v="0"/>
    <n v="1"/>
    <n v="47"/>
    <n v="0"/>
    <s v="16 mins"/>
    <n v="2620"/>
    <n v="10269.833333333334"/>
    <n v="482.5"/>
    <x v="3"/>
  </r>
  <r>
    <d v="2025-05-07T00:00:00"/>
    <n v="1399.6666666666667"/>
    <n v="233"/>
    <n v="8000"/>
    <n v="3"/>
    <n v="0"/>
    <n v="162"/>
    <n v="0"/>
    <s v="1hr 51mins"/>
    <n v="3504.2918454935625"/>
    <n v="11669.5"/>
    <n v="39.055793991416309"/>
    <x v="3"/>
  </r>
  <r>
    <d v="2025-05-08T00:00:00"/>
    <n v="139.33333333333334"/>
    <n v="324"/>
    <n v="385"/>
    <n v="19"/>
    <n v="1"/>
    <n v="107"/>
    <n v="0"/>
    <s v="1hr 13mins"/>
    <n v="158.02469135802468"/>
    <n v="11808.833333333334"/>
    <n v="-85.493827160493822"/>
    <x v="3"/>
  </r>
  <r>
    <d v="2025-05-08T00:00:00"/>
    <n v="88.333333333333329"/>
    <n v="47"/>
    <n v="471"/>
    <n v="0"/>
    <n v="1"/>
    <n v="11"/>
    <n v="0"/>
    <s v="39 mins"/>
    <n v="1027.6595744680851"/>
    <n v="11897.166666666668"/>
    <n v="934.04255319148945"/>
    <x v="3"/>
  </r>
  <r>
    <d v="2025-05-09T00:00:00"/>
    <n v="583"/>
    <n v="486"/>
    <n v="2800"/>
    <n v="19"/>
    <n v="0"/>
    <n v="192"/>
    <n v="1"/>
    <s v="1hr 27 mins"/>
    <n v="619.75308641975312"/>
    <n v="12480.166666666668"/>
    <n v="16.049382716049383"/>
    <x v="3"/>
  </r>
  <r>
    <d v="2025-05-10T00:00:00"/>
    <n v="408.5"/>
    <n v="564"/>
    <n v="1700"/>
    <n v="12"/>
    <n v="0"/>
    <n v="175"/>
    <n v="0"/>
    <s v="1hr 17mins"/>
    <n v="334.57446808510639"/>
    <n v="12888.666666666668"/>
    <n v="-85.638297872340431"/>
    <x v="3"/>
  </r>
  <r>
    <d v="2025-05-10T00:00:00"/>
    <n v="557.33333333333337"/>
    <n v="81"/>
    <n v="3200"/>
    <n v="0"/>
    <n v="0"/>
    <n v="63"/>
    <n v="0"/>
    <s v="1hr 39mins"/>
    <n v="4028.3950617283949"/>
    <n v="13446.000000000002"/>
    <n v="551.85185185185185"/>
    <x v="3"/>
  </r>
  <r>
    <d v="2025-05-12T00:00:00"/>
    <n v="1318"/>
    <n v="528"/>
    <n v="6900"/>
    <n v="13"/>
    <n v="0"/>
    <n v="467"/>
    <n v="0"/>
    <s v="1hr 54mins"/>
    <n v="1397.7272727272727"/>
    <n v="14764.000000000002"/>
    <n v="-80.871212121212125"/>
    <x v="4"/>
  </r>
  <r>
    <d v="2025-05-13T00:00:00"/>
    <n v="207.16666666666666"/>
    <n v="101"/>
    <n v="1100"/>
    <n v="3"/>
    <n v="0"/>
    <n v="39"/>
    <n v="0"/>
    <s v="30 mins"/>
    <n v="1130.6930693069307"/>
    <n v="14971.166666666668"/>
    <n v="17.82178217821782"/>
    <x v="4"/>
  </r>
  <r>
    <d v="2025-05-13T00:00:00"/>
    <n v="895.5"/>
    <n v="119"/>
    <n v="5200"/>
    <n v="4"/>
    <n v="1"/>
    <n v="49"/>
    <n v="0"/>
    <s v="1hr "/>
    <n v="4415.1260504201682"/>
    <n v="15866.666666666668"/>
    <n v="186.55462184873949"/>
    <x v="4"/>
  </r>
  <r>
    <d v="2025-05-14T00:00:00"/>
    <n v="906.66666666666663"/>
    <n v="341"/>
    <n v="4900"/>
    <n v="13"/>
    <n v="0"/>
    <n v="182"/>
    <n v="4"/>
    <s v="1hr 12mins"/>
    <n v="1495.307917888563"/>
    <n v="16773.333333333336"/>
    <n v="-61.29032258064516"/>
    <x v="4"/>
  </r>
  <r>
    <d v="2025-05-15T00:00:00"/>
    <n v="140.83333333333334"/>
    <n v="132"/>
    <n v="601"/>
    <n v="7"/>
    <n v="0"/>
    <n v="105"/>
    <n v="0"/>
    <s v="51mins"/>
    <n v="540.15151515151513"/>
    <n v="16914.166666666668"/>
    <n v="287.87878787878788"/>
    <x v="4"/>
  </r>
  <r>
    <d v="2025-05-19T00:00:00"/>
    <n v="642.5"/>
    <n v="512"/>
    <n v="3100"/>
    <n v="16"/>
    <n v="0"/>
    <n v="227"/>
    <n v="0"/>
    <s v="2hr 11mins"/>
    <n v="652.9296875"/>
    <n v="17556.666666666668"/>
    <n v="66.9921875"/>
    <x v="5"/>
  </r>
  <r>
    <d v="2025-05-20T00:00:00"/>
    <n v="469.66666666666669"/>
    <n v="855"/>
    <n v="1700"/>
    <n v="3"/>
    <n v="0"/>
    <n v="260"/>
    <n v="0"/>
    <s v="1hr 44mins"/>
    <n v="229.59064327485379"/>
    <n v="18026.333333333336"/>
    <n v="-67.485380116959064"/>
    <x v="5"/>
  </r>
  <r>
    <d v="2025-05-21T00:00:00"/>
    <n v="331.5"/>
    <n v="278"/>
    <n v="1600"/>
    <n v="0"/>
    <n v="0"/>
    <n v="111"/>
    <n v="0"/>
    <s v="1hr 5mins"/>
    <n v="615.46762589928062"/>
    <n v="18357.833333333336"/>
    <n v="15.827338129496402"/>
    <x v="5"/>
  </r>
  <r>
    <d v="2025-05-22T00:00:00"/>
    <n v="206.33333333333334"/>
    <n v="322"/>
    <n v="580"/>
    <n v="3"/>
    <n v="0"/>
    <n v="333"/>
    <n v="0"/>
    <s v="1hr 49mins"/>
    <n v="284.47204968944095"/>
    <n v="18564.166666666668"/>
    <n v="95.031055900621126"/>
    <x v="5"/>
  </r>
  <r>
    <d v="2025-05-28T00:00:00"/>
    <n v="506"/>
    <n v="628"/>
    <n v="2100"/>
    <n v="17"/>
    <n v="2"/>
    <n v="289"/>
    <n v="0"/>
    <s v="1hr 52mins"/>
    <n v="383.43949044585986"/>
    <n v="19070.166666666668"/>
    <n v="-19.585987261146499"/>
    <x v="6"/>
  </r>
  <r>
    <d v="2025-05-30T00:00:00"/>
    <n v="309.33333333333331"/>
    <n v="505"/>
    <n v="1100"/>
    <n v="6"/>
    <n v="0"/>
    <n v="243"/>
    <n v="2"/>
    <s v="1hr 51mins"/>
    <n v="267.52475247524757"/>
    <n v="19379.5"/>
    <n v="-41.584158415841586"/>
    <x v="6"/>
  </r>
  <r>
    <d v="2025-05-31T00:00:00"/>
    <n v="161.33333333333334"/>
    <n v="295"/>
    <n v="657"/>
    <n v="2"/>
    <n v="0"/>
    <n v="14"/>
    <n v="0"/>
    <s v="1hr 23mins"/>
    <n v="228.13559322033896"/>
    <n v="19540.833333333332"/>
    <n v="34.237288135593218"/>
    <x v="6"/>
  </r>
  <r>
    <d v="2025-06-02T00:00:00"/>
    <n v="4429"/>
    <n v="396"/>
    <n v="26000"/>
    <n v="7"/>
    <n v="1"/>
    <n v="169"/>
    <n v="1"/>
    <s v="1hr 27 mins"/>
    <n v="6610.606060606061"/>
    <n v="23969.833333333332"/>
    <n v="115.90909090909092"/>
    <x v="7"/>
  </r>
  <r>
    <d v="2025-06-05T00:00:00"/>
    <n v="163.16666666666666"/>
    <n v="855"/>
    <n v="12"/>
    <n v="1"/>
    <n v="0"/>
    <n v="111"/>
    <n v="0"/>
    <s v="1hr 36mins"/>
    <n v="14.502923976608187"/>
    <n v="24133"/>
    <n v="-38.830409356725148"/>
    <x v="7"/>
  </r>
  <r>
    <d v="2025-06-09T00:00:00"/>
    <n v="206.33333333333334"/>
    <n v="523"/>
    <n v="169"/>
    <n v="6"/>
    <n v="270"/>
    <n v="270"/>
    <n v="0"/>
    <s v="1hr 7mins"/>
    <n v="136.71128107074571"/>
    <n v="24339.333333333332"/>
    <n v="-4.5889101338432123"/>
    <x v="8"/>
  </r>
  <r>
    <d v="2025-06-10T00:00:00"/>
    <n v="139.66666666666666"/>
    <n v="499"/>
    <n v="131"/>
    <n v="9"/>
    <n v="0"/>
    <n v="199"/>
    <n v="0"/>
    <s v="1hr 42mins"/>
    <n v="67.93587174348697"/>
    <n v="24479"/>
    <n v="-51.102204408817627"/>
    <x v="8"/>
  </r>
  <r>
    <d v="2025-06-11T00:00:00"/>
    <n v="190.5"/>
    <n v="244"/>
    <n v="708"/>
    <n v="8"/>
    <n v="2"/>
    <n v="181"/>
    <n v="0"/>
    <s v="1hr 6 mins"/>
    <n v="368.44262295081967"/>
    <n v="24669.5"/>
    <n v="124.18032786885247"/>
    <x v="8"/>
  </r>
  <r>
    <d v="2025-06-12T00:00:00"/>
    <n v="190.16666666666666"/>
    <n v="547"/>
    <n v="415"/>
    <n v="8"/>
    <n v="0"/>
    <n v="171"/>
    <n v="0"/>
    <s v="1hr 28mins"/>
    <n v="108.59232175502743"/>
    <n v="24859.666666666668"/>
    <n v="-48.263254113345525"/>
    <x v="8"/>
  </r>
  <r>
    <d v="2025-06-13T00:00:00"/>
    <n v="1903"/>
    <n v="283"/>
    <n v="11000"/>
    <n v="4"/>
    <n v="0"/>
    <n v="130"/>
    <n v="1"/>
    <s v="1hr 15mins"/>
    <n v="3934.6289752650177"/>
    <n v="26762.666666666668"/>
    <n v="133.21554770318019"/>
    <x v="8"/>
  </r>
  <r>
    <d v="2025-06-17T00:00:00"/>
    <n v="181.16666666666666"/>
    <n v="660"/>
    <n v="217"/>
    <n v="3"/>
    <n v="2"/>
    <n v="205"/>
    <n v="0"/>
    <s v="1hr 20mins"/>
    <n v="64.696969696969703"/>
    <n v="26943.833333333336"/>
    <n v="-38.181818181818187"/>
    <x v="9"/>
  </r>
  <r>
    <d v="2025-06-18T00:00:00"/>
    <n v="436.16666666666669"/>
    <n v="408"/>
    <n v="2000"/>
    <n v="3"/>
    <n v="0"/>
    <n v="206"/>
    <n v="0"/>
    <s v="1hr 36mins"/>
    <n v="541.42156862745094"/>
    <n v="27380.000000000004"/>
    <n v="-29.166666666666668"/>
    <x v="9"/>
  </r>
  <r>
    <d v="2025-06-20T00:00:00"/>
    <n v="3266.3333333333335"/>
    <n v="289"/>
    <n v="19000"/>
    <n v="2"/>
    <n v="2"/>
    <n v="305"/>
    <n v="0"/>
    <s v="1hr 27 mins"/>
    <n v="6681.3148788927338"/>
    <n v="30646.333333333336"/>
    <n v="82.006920415224911"/>
    <x v="9"/>
  </r>
  <r>
    <d v="2025-06-23T00:00:00"/>
    <n v="355.16666666666669"/>
    <n v="526"/>
    <n v="1400"/>
    <n v="2"/>
    <n v="0"/>
    <n v="203"/>
    <n v="0"/>
    <s v="1hr 40mins"/>
    <n v="305.13307984790873"/>
    <n v="31001.500000000004"/>
    <n v="24.334600760456272"/>
    <x v="10"/>
  </r>
  <r>
    <d v="2025-06-26T00:00:00"/>
    <n v="156.16666666666666"/>
    <n v="654"/>
    <n v="215"/>
    <n v="1"/>
    <n v="0"/>
    <n v="67"/>
    <n v="0"/>
    <s v="1hr 1min"/>
    <n v="43.272171253822627"/>
    <n v="31157.666666666672"/>
    <n v="-83.486238532110093"/>
    <x v="10"/>
  </r>
  <r>
    <d v="2025-06-27T00:00:00"/>
    <n v="119.5"/>
    <n v="108"/>
    <n v="500"/>
    <n v="0"/>
    <n v="0"/>
    <n v="109"/>
    <n v="0"/>
    <s v="1hr 13mins"/>
    <n v="563.88888888888891"/>
    <n v="31277.166666666672"/>
    <n v="209.25925925925927"/>
    <x v="10"/>
  </r>
  <r>
    <d v="2025-06-30T00:00:00"/>
    <n v="492.5"/>
    <n v="334"/>
    <n v="2400"/>
    <n v="12"/>
    <n v="3"/>
    <n v="205"/>
    <n v="1"/>
    <s v="1hr 29mins"/>
    <n v="784.73053892215569"/>
    <n v="31769.666666666672"/>
    <n v="-1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ACF09-ADF4-4A5A-A2DD-D302C16CB5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3"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Views" fld="2" baseField="1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9E9B9-E563-4216-B580-98CDDB341E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6" firstHeaderRow="1" firstDataRow="1" firstDataCol="1"/>
  <pivotFields count="13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ngament Score %" fld="9" subtotal="average" baseField="12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FD72-7CBD-4B52-A52C-C18C5F006041}">
  <dimension ref="A3:B16"/>
  <sheetViews>
    <sheetView workbookViewId="0">
      <selection activeCell="Q43" sqref="Q43"/>
    </sheetView>
  </sheetViews>
  <sheetFormatPr defaultRowHeight="15" x14ac:dyDescent="0.25"/>
  <cols>
    <col min="1" max="1" width="13.140625" bestFit="1" customWidth="1"/>
    <col min="2" max="2" width="11.28515625" bestFit="1" customWidth="1"/>
  </cols>
  <sheetData>
    <row r="3" spans="1:2" x14ac:dyDescent="0.25">
      <c r="A3" s="11" t="s">
        <v>90</v>
      </c>
      <c r="B3" t="s">
        <v>105</v>
      </c>
    </row>
    <row r="4" spans="1:2" x14ac:dyDescent="0.25">
      <c r="A4" s="12" t="s">
        <v>91</v>
      </c>
      <c r="B4">
        <v>367</v>
      </c>
    </row>
    <row r="5" spans="1:2" x14ac:dyDescent="0.25">
      <c r="A5" s="12" t="s">
        <v>92</v>
      </c>
      <c r="B5">
        <v>108</v>
      </c>
    </row>
    <row r="6" spans="1:2" x14ac:dyDescent="0.25">
      <c r="A6" s="12" t="s">
        <v>93</v>
      </c>
      <c r="B6">
        <v>1875</v>
      </c>
    </row>
    <row r="7" spans="1:2" x14ac:dyDescent="0.25">
      <c r="A7" s="12" t="s">
        <v>94</v>
      </c>
      <c r="B7">
        <v>2419</v>
      </c>
    </row>
    <row r="8" spans="1:2" x14ac:dyDescent="0.25">
      <c r="A8" s="12" t="s">
        <v>95</v>
      </c>
      <c r="B8">
        <v>1221</v>
      </c>
    </row>
    <row r="9" spans="1:2" x14ac:dyDescent="0.25">
      <c r="A9" s="12" t="s">
        <v>96</v>
      </c>
      <c r="B9">
        <v>1967</v>
      </c>
    </row>
    <row r="10" spans="1:2" x14ac:dyDescent="0.25">
      <c r="A10" s="12" t="s">
        <v>97</v>
      </c>
      <c r="B10">
        <v>1428</v>
      </c>
    </row>
    <row r="11" spans="1:2" x14ac:dyDescent="0.25">
      <c r="A11" s="12" t="s">
        <v>98</v>
      </c>
      <c r="B11">
        <v>1251</v>
      </c>
    </row>
    <row r="12" spans="1:2" x14ac:dyDescent="0.25">
      <c r="A12" s="12" t="s">
        <v>99</v>
      </c>
      <c r="B12">
        <v>2096</v>
      </c>
    </row>
    <row r="13" spans="1:2" x14ac:dyDescent="0.25">
      <c r="A13" s="12" t="s">
        <v>100</v>
      </c>
      <c r="B13">
        <v>1357</v>
      </c>
    </row>
    <row r="14" spans="1:2" x14ac:dyDescent="0.25">
      <c r="A14" s="12" t="s">
        <v>101</v>
      </c>
      <c r="B14">
        <v>1288</v>
      </c>
    </row>
    <row r="15" spans="1:2" x14ac:dyDescent="0.25">
      <c r="A15" s="12" t="s">
        <v>102</v>
      </c>
      <c r="B15">
        <v>334</v>
      </c>
    </row>
    <row r="16" spans="1:2" x14ac:dyDescent="0.25">
      <c r="A16" s="12" t="s">
        <v>103</v>
      </c>
      <c r="B16">
        <v>15711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589F-7F5E-419B-AC67-2DF4E6822A78}">
  <dimension ref="A3:B16"/>
  <sheetViews>
    <sheetView workbookViewId="0">
      <selection activeCell="D21" sqref="D21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11" t="s">
        <v>90</v>
      </c>
      <c r="B3" t="s">
        <v>104</v>
      </c>
    </row>
    <row r="4" spans="1:2" x14ac:dyDescent="0.25">
      <c r="A4" s="12" t="s">
        <v>91</v>
      </c>
      <c r="B4" s="13">
        <v>96.94805194805194</v>
      </c>
    </row>
    <row r="5" spans="1:2" x14ac:dyDescent="0.25">
      <c r="A5" s="12" t="s">
        <v>92</v>
      </c>
      <c r="B5" s="13">
        <v>1007.7586206896551</v>
      </c>
    </row>
    <row r="6" spans="1:2" x14ac:dyDescent="0.25">
      <c r="A6" s="12" t="s">
        <v>93</v>
      </c>
      <c r="B6" s="13">
        <v>1846.7744387252346</v>
      </c>
    </row>
    <row r="7" spans="1:2" x14ac:dyDescent="0.25">
      <c r="A7" s="12" t="s">
        <v>94</v>
      </c>
      <c r="B7" s="13">
        <v>1838.7545570068021</v>
      </c>
    </row>
    <row r="8" spans="1:2" x14ac:dyDescent="0.25">
      <c r="A8" s="12" t="s">
        <v>95</v>
      </c>
      <c r="B8" s="13">
        <v>1795.8011650988901</v>
      </c>
    </row>
    <row r="9" spans="1:2" x14ac:dyDescent="0.25">
      <c r="A9" s="12" t="s">
        <v>96</v>
      </c>
      <c r="B9" s="13">
        <v>445.61500159089383</v>
      </c>
    </row>
    <row r="10" spans="1:2" x14ac:dyDescent="0.25">
      <c r="A10" s="12" t="s">
        <v>97</v>
      </c>
      <c r="B10" s="13">
        <v>293.03327871381543</v>
      </c>
    </row>
    <row r="11" spans="1:2" x14ac:dyDescent="0.25">
      <c r="A11" s="12" t="s">
        <v>98</v>
      </c>
      <c r="B11" s="13">
        <v>3312.5544922913346</v>
      </c>
    </row>
    <row r="12" spans="1:2" x14ac:dyDescent="0.25">
      <c r="A12" s="12" t="s">
        <v>99</v>
      </c>
      <c r="B12" s="13">
        <v>923.26221455701943</v>
      </c>
    </row>
    <row r="13" spans="1:2" x14ac:dyDescent="0.25">
      <c r="A13" s="12" t="s">
        <v>100</v>
      </c>
      <c r="B13" s="13">
        <v>2429.1444724057183</v>
      </c>
    </row>
    <row r="14" spans="1:2" x14ac:dyDescent="0.25">
      <c r="A14" s="12" t="s">
        <v>101</v>
      </c>
      <c r="B14" s="13">
        <v>304.09804666354012</v>
      </c>
    </row>
    <row r="15" spans="1:2" x14ac:dyDescent="0.25">
      <c r="A15" s="12" t="s">
        <v>102</v>
      </c>
      <c r="B15" s="13">
        <v>784.73053892215569</v>
      </c>
    </row>
    <row r="16" spans="1:2" x14ac:dyDescent="0.25">
      <c r="A16" s="12" t="s">
        <v>103</v>
      </c>
      <c r="B16" s="13">
        <v>1364.4956612829944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8133-7EEE-4164-BE55-36FB8C47F757}">
  <dimension ref="B1:N50"/>
  <sheetViews>
    <sheetView tabSelected="1" workbookViewId="0">
      <pane ySplit="1" topLeftCell="A2" activePane="bottomLeft" state="frozen"/>
      <selection activeCell="N24" sqref="N24"/>
      <selection pane="bottomLeft" activeCell="S15" sqref="S15"/>
    </sheetView>
  </sheetViews>
  <sheetFormatPr defaultRowHeight="15" x14ac:dyDescent="0.25"/>
  <cols>
    <col min="1" max="1" width="2.140625" customWidth="1"/>
    <col min="2" max="2" width="11.28515625" customWidth="1"/>
    <col min="3" max="3" width="17.5703125" style="4" customWidth="1"/>
    <col min="8" max="8" width="11.140625" customWidth="1"/>
    <col min="10" max="10" width="15.140625" customWidth="1"/>
    <col min="11" max="11" width="17.42578125" bestFit="1" customWidth="1"/>
    <col min="12" max="12" width="17.28515625" bestFit="1" customWidth="1"/>
    <col min="13" max="13" width="9.5703125" bestFit="1" customWidth="1"/>
    <col min="14" max="14" width="14" bestFit="1" customWidth="1"/>
  </cols>
  <sheetData>
    <row r="1" spans="2:14" ht="30" x14ac:dyDescent="0.25">
      <c r="B1" s="1" t="s">
        <v>1</v>
      </c>
      <c r="C1" s="7" t="s">
        <v>3</v>
      </c>
      <c r="D1" s="1" t="s">
        <v>4</v>
      </c>
      <c r="E1" s="1" t="s">
        <v>5</v>
      </c>
      <c r="F1" s="1" t="s">
        <v>21</v>
      </c>
      <c r="G1" s="1" t="s">
        <v>35</v>
      </c>
      <c r="H1" s="1" t="s">
        <v>6</v>
      </c>
      <c r="I1" s="1" t="s">
        <v>7</v>
      </c>
      <c r="J1" s="1" t="s">
        <v>9</v>
      </c>
      <c r="K1" s="1" t="s">
        <v>84</v>
      </c>
      <c r="L1" s="1" t="s">
        <v>85</v>
      </c>
      <c r="M1" s="1" t="s">
        <v>86</v>
      </c>
      <c r="N1" s="1" t="s">
        <v>87</v>
      </c>
    </row>
    <row r="2" spans="2:14" x14ac:dyDescent="0.25">
      <c r="B2" s="2">
        <v>45766</v>
      </c>
      <c r="C2" s="10">
        <f>AVERAGE(D2:I2)</f>
        <v>63.833333333333336</v>
      </c>
      <c r="D2">
        <v>220</v>
      </c>
      <c r="E2">
        <v>161</v>
      </c>
      <c r="F2">
        <v>0</v>
      </c>
      <c r="G2">
        <v>0</v>
      </c>
      <c r="H2">
        <v>2</v>
      </c>
      <c r="I2">
        <v>0</v>
      </c>
      <c r="J2" t="s">
        <v>13</v>
      </c>
      <c r="K2" s="9">
        <f>IF(D2=0, 0, (E2 + F2 + G2 + H2 + I2) / D2 * 100)</f>
        <v>74.090909090909093</v>
      </c>
      <c r="L2" s="9">
        <f>SUM($C$2:C2)</f>
        <v>63.833333333333336</v>
      </c>
      <c r="M2">
        <f>IF(D2=0, 0, (D3 - D2) / D2 * 100)</f>
        <v>-65</v>
      </c>
      <c r="N2" t="str">
        <f>YEAR(B2) &amp; "-W" &amp; TEXT(WEEKNUM(B2, 2), "00")</f>
        <v>2025-W16</v>
      </c>
    </row>
    <row r="3" spans="2:14" x14ac:dyDescent="0.25">
      <c r="B3" s="2">
        <v>45766</v>
      </c>
      <c r="C3" s="8">
        <f t="shared" ref="C3:C49" si="0">AVERAGE(D3:I3)</f>
        <v>39</v>
      </c>
      <c r="D3">
        <v>77</v>
      </c>
      <c r="E3">
        <v>146</v>
      </c>
      <c r="F3">
        <v>0</v>
      </c>
      <c r="G3">
        <v>0</v>
      </c>
      <c r="H3">
        <v>11</v>
      </c>
      <c r="I3">
        <v>0</v>
      </c>
      <c r="J3" t="s">
        <v>14</v>
      </c>
      <c r="K3" s="9">
        <f t="shared" ref="K3:K49" si="1">IF(D3=0, 0, (E3 + F3 + G3 + H3 + I3) / D3 * 100)</f>
        <v>203.89610389610388</v>
      </c>
      <c r="L3" s="9">
        <f>SUM($C$2:C3)</f>
        <v>102.83333333333334</v>
      </c>
      <c r="M3">
        <f t="shared" ref="M3:M49" si="2">IF(D3=0, 0, (D4 - D3) / D3 * 100)</f>
        <v>-9.0909090909090917</v>
      </c>
      <c r="N3" t="str">
        <f t="shared" ref="N3:N49" si="3">YEAR(B3) &amp; "-W" &amp; TEXT(WEEKNUM(B3, 2), "00")</f>
        <v>2025-W16</v>
      </c>
    </row>
    <row r="4" spans="2:14" x14ac:dyDescent="0.25">
      <c r="B4" s="2">
        <v>45767</v>
      </c>
      <c r="C4" s="8">
        <f t="shared" si="0"/>
        <v>13.166666666666666</v>
      </c>
      <c r="D4">
        <v>70</v>
      </c>
      <c r="E4">
        <v>0</v>
      </c>
      <c r="F4">
        <v>0</v>
      </c>
      <c r="G4">
        <v>0</v>
      </c>
      <c r="H4">
        <v>0</v>
      </c>
      <c r="I4">
        <v>9</v>
      </c>
      <c r="J4" t="s">
        <v>17</v>
      </c>
      <c r="K4" s="9">
        <f t="shared" si="1"/>
        <v>12.857142857142856</v>
      </c>
      <c r="L4" s="9">
        <f>SUM($C$2:C4)</f>
        <v>116.00000000000001</v>
      </c>
      <c r="M4">
        <f t="shared" si="2"/>
        <v>-17.142857142857142</v>
      </c>
      <c r="N4" t="str">
        <f t="shared" si="3"/>
        <v>2025-W16</v>
      </c>
    </row>
    <row r="5" spans="2:14" x14ac:dyDescent="0.25">
      <c r="B5" s="6">
        <v>45772</v>
      </c>
      <c r="C5" s="8">
        <f t="shared" si="0"/>
        <v>11.166666666666666</v>
      </c>
      <c r="D5">
        <v>58</v>
      </c>
      <c r="E5">
        <v>0</v>
      </c>
      <c r="F5">
        <v>0</v>
      </c>
      <c r="G5">
        <v>0</v>
      </c>
      <c r="H5">
        <v>9</v>
      </c>
      <c r="I5">
        <v>0</v>
      </c>
      <c r="J5" t="s">
        <v>18</v>
      </c>
      <c r="K5" s="9">
        <f t="shared" si="1"/>
        <v>15.517241379310345</v>
      </c>
      <c r="L5" s="9">
        <f>SUM($C$2:C5)</f>
        <v>127.16666666666669</v>
      </c>
      <c r="M5">
        <f t="shared" si="2"/>
        <v>-13.793103448275861</v>
      </c>
      <c r="N5" t="str">
        <f t="shared" si="3"/>
        <v>2025-W17</v>
      </c>
    </row>
    <row r="6" spans="2:14" x14ac:dyDescent="0.25">
      <c r="B6" s="2">
        <v>45774</v>
      </c>
      <c r="C6" s="8">
        <f t="shared" si="0"/>
        <v>175</v>
      </c>
      <c r="D6">
        <v>50</v>
      </c>
      <c r="E6">
        <v>1000</v>
      </c>
      <c r="F6">
        <v>0</v>
      </c>
      <c r="G6">
        <v>0</v>
      </c>
      <c r="H6">
        <v>0</v>
      </c>
      <c r="I6">
        <v>0</v>
      </c>
      <c r="J6" t="s">
        <v>20</v>
      </c>
      <c r="K6" s="9">
        <f t="shared" si="1"/>
        <v>2000</v>
      </c>
      <c r="L6" s="9">
        <f>SUM($C$2:C6)</f>
        <v>302.16666666666669</v>
      </c>
      <c r="M6">
        <f t="shared" si="2"/>
        <v>220.00000000000003</v>
      </c>
      <c r="N6" t="str">
        <f t="shared" si="3"/>
        <v>2025-W17</v>
      </c>
    </row>
    <row r="7" spans="2:14" x14ac:dyDescent="0.25">
      <c r="B7" s="2">
        <v>45775</v>
      </c>
      <c r="C7" s="8">
        <f t="shared" si="0"/>
        <v>658.5</v>
      </c>
      <c r="D7">
        <v>160</v>
      </c>
      <c r="E7">
        <v>3600</v>
      </c>
      <c r="F7">
        <v>1</v>
      </c>
      <c r="G7">
        <v>0</v>
      </c>
      <c r="H7">
        <v>190</v>
      </c>
      <c r="I7">
        <v>0</v>
      </c>
      <c r="J7" t="s">
        <v>22</v>
      </c>
      <c r="K7" s="9">
        <f t="shared" si="1"/>
        <v>2369.375</v>
      </c>
      <c r="L7" s="9">
        <f>SUM($C$2:C7)</f>
        <v>960.66666666666674</v>
      </c>
      <c r="M7">
        <f t="shared" si="2"/>
        <v>-45</v>
      </c>
      <c r="N7" t="str">
        <f t="shared" si="3"/>
        <v>2025-W18</v>
      </c>
    </row>
    <row r="8" spans="2:14" x14ac:dyDescent="0.25">
      <c r="B8" s="2">
        <v>45776</v>
      </c>
      <c r="C8" s="8">
        <f t="shared" si="0"/>
        <v>76.166666666666671</v>
      </c>
      <c r="D8">
        <v>88</v>
      </c>
      <c r="E8">
        <v>363</v>
      </c>
      <c r="F8">
        <v>1</v>
      </c>
      <c r="G8">
        <v>0</v>
      </c>
      <c r="H8">
        <v>5</v>
      </c>
      <c r="I8">
        <v>0</v>
      </c>
      <c r="J8" t="s">
        <v>18</v>
      </c>
      <c r="K8" s="9">
        <f t="shared" si="1"/>
        <v>419.31818181818181</v>
      </c>
      <c r="L8" s="9">
        <f>SUM($C$2:C8)</f>
        <v>1036.8333333333335</v>
      </c>
      <c r="M8">
        <f t="shared" si="2"/>
        <v>13.636363636363635</v>
      </c>
      <c r="N8" t="str">
        <f t="shared" si="3"/>
        <v>2025-W18</v>
      </c>
    </row>
    <row r="9" spans="2:14" x14ac:dyDescent="0.25">
      <c r="B9" s="2">
        <v>45778</v>
      </c>
      <c r="C9" s="8">
        <f t="shared" si="0"/>
        <v>198.83333333333334</v>
      </c>
      <c r="D9">
        <v>100</v>
      </c>
      <c r="E9">
        <v>1000</v>
      </c>
      <c r="F9">
        <v>2</v>
      </c>
      <c r="G9">
        <v>0</v>
      </c>
      <c r="H9">
        <v>88</v>
      </c>
      <c r="I9">
        <v>3</v>
      </c>
      <c r="J9" t="s">
        <v>25</v>
      </c>
      <c r="K9" s="9">
        <f t="shared" si="1"/>
        <v>1093</v>
      </c>
      <c r="L9" s="9">
        <f>SUM($C$2:C9)</f>
        <v>1235.6666666666667</v>
      </c>
      <c r="M9">
        <f t="shared" si="2"/>
        <v>56.000000000000007</v>
      </c>
      <c r="N9" t="str">
        <f t="shared" si="3"/>
        <v>2025-W18</v>
      </c>
    </row>
    <row r="10" spans="2:14" x14ac:dyDescent="0.25">
      <c r="B10" s="2">
        <v>45779</v>
      </c>
      <c r="C10" s="8">
        <f t="shared" si="0"/>
        <v>180.83333333333334</v>
      </c>
      <c r="D10">
        <v>156</v>
      </c>
      <c r="E10">
        <v>706</v>
      </c>
      <c r="F10">
        <v>9</v>
      </c>
      <c r="G10">
        <v>0</v>
      </c>
      <c r="H10">
        <v>214</v>
      </c>
      <c r="I10">
        <v>0</v>
      </c>
      <c r="J10" t="s">
        <v>27</v>
      </c>
      <c r="K10" s="9">
        <f t="shared" si="1"/>
        <v>595.51282051282055</v>
      </c>
      <c r="L10" s="9">
        <f>SUM($C$2:C10)</f>
        <v>1416.5</v>
      </c>
      <c r="M10">
        <f t="shared" si="2"/>
        <v>12.179487179487179</v>
      </c>
      <c r="N10" t="str">
        <f t="shared" si="3"/>
        <v>2025-W18</v>
      </c>
    </row>
    <row r="11" spans="2:14" x14ac:dyDescent="0.25">
      <c r="B11" s="2">
        <v>45780</v>
      </c>
      <c r="C11" s="8">
        <f t="shared" si="0"/>
        <v>141.33333333333334</v>
      </c>
      <c r="D11">
        <v>175</v>
      </c>
      <c r="E11">
        <v>601</v>
      </c>
      <c r="F11">
        <v>6</v>
      </c>
      <c r="G11">
        <v>0</v>
      </c>
      <c r="H11">
        <v>66</v>
      </c>
      <c r="I11">
        <v>0</v>
      </c>
      <c r="J11" t="s">
        <v>29</v>
      </c>
      <c r="K11" s="9">
        <f t="shared" si="1"/>
        <v>384.57142857142856</v>
      </c>
      <c r="L11" s="9">
        <f>SUM($C$2:C11)</f>
        <v>1557.8333333333333</v>
      </c>
      <c r="M11">
        <f t="shared" si="2"/>
        <v>17.714285714285712</v>
      </c>
      <c r="N11" t="str">
        <f t="shared" si="3"/>
        <v>2025-W18</v>
      </c>
    </row>
    <row r="12" spans="2:14" x14ac:dyDescent="0.25">
      <c r="B12" s="2">
        <v>45780</v>
      </c>
      <c r="C12" s="8">
        <f t="shared" si="0"/>
        <v>1459.6666666666667</v>
      </c>
      <c r="D12">
        <v>206</v>
      </c>
      <c r="E12">
        <v>8500</v>
      </c>
      <c r="F12">
        <v>7</v>
      </c>
      <c r="G12">
        <v>0</v>
      </c>
      <c r="H12">
        <v>43</v>
      </c>
      <c r="I12">
        <v>2</v>
      </c>
      <c r="J12" t="s">
        <v>31</v>
      </c>
      <c r="K12" s="9">
        <f t="shared" si="1"/>
        <v>4151.4563106796122</v>
      </c>
      <c r="L12" s="9">
        <f>SUM($C$2:C12)</f>
        <v>3017.5</v>
      </c>
      <c r="M12">
        <f t="shared" si="2"/>
        <v>170.87378640776697</v>
      </c>
      <c r="N12" t="str">
        <f t="shared" si="3"/>
        <v>2025-W18</v>
      </c>
    </row>
    <row r="13" spans="2:14" x14ac:dyDescent="0.25">
      <c r="B13" s="2">
        <v>45781</v>
      </c>
      <c r="C13" s="8">
        <f t="shared" si="0"/>
        <v>1869.3333333333333</v>
      </c>
      <c r="D13">
        <v>558</v>
      </c>
      <c r="E13">
        <v>10500</v>
      </c>
      <c r="F13">
        <v>23</v>
      </c>
      <c r="G13">
        <v>0</v>
      </c>
      <c r="H13">
        <v>135</v>
      </c>
      <c r="I13">
        <v>0</v>
      </c>
      <c r="J13" t="s">
        <v>33</v>
      </c>
      <c r="K13" s="9">
        <f t="shared" si="1"/>
        <v>1910.0358422939066</v>
      </c>
      <c r="L13" s="9">
        <f>SUM($C$2:C13)</f>
        <v>4886.833333333333</v>
      </c>
      <c r="M13">
        <f t="shared" si="2"/>
        <v>-22.58064516129032</v>
      </c>
      <c r="N13" t="str">
        <f t="shared" si="3"/>
        <v>2025-W18</v>
      </c>
    </row>
    <row r="14" spans="2:14" x14ac:dyDescent="0.25">
      <c r="B14" s="2">
        <v>45781</v>
      </c>
      <c r="C14" s="8">
        <f t="shared" si="0"/>
        <v>2844.6666666666665</v>
      </c>
      <c r="D14">
        <v>432</v>
      </c>
      <c r="E14">
        <v>16400</v>
      </c>
      <c r="F14">
        <v>3</v>
      </c>
      <c r="G14">
        <v>9</v>
      </c>
      <c r="H14">
        <v>221</v>
      </c>
      <c r="I14">
        <v>3</v>
      </c>
      <c r="J14" t="s">
        <v>36</v>
      </c>
      <c r="K14" s="9">
        <f t="shared" si="1"/>
        <v>3850.9259259259261</v>
      </c>
      <c r="L14" s="9">
        <f>SUM($C$2:C14)</f>
        <v>7731.5</v>
      </c>
      <c r="M14">
        <f t="shared" si="2"/>
        <v>18.287037037037038</v>
      </c>
      <c r="N14" t="str">
        <f t="shared" si="3"/>
        <v>2025-W18</v>
      </c>
    </row>
    <row r="15" spans="2:14" x14ac:dyDescent="0.25">
      <c r="B15" s="2">
        <v>45783</v>
      </c>
      <c r="C15" s="8">
        <f t="shared" si="0"/>
        <v>1851</v>
      </c>
      <c r="D15">
        <v>511</v>
      </c>
      <c r="E15">
        <v>10400</v>
      </c>
      <c r="F15">
        <v>16</v>
      </c>
      <c r="G15">
        <v>3</v>
      </c>
      <c r="H15">
        <v>160</v>
      </c>
      <c r="I15">
        <v>16</v>
      </c>
      <c r="J15" t="s">
        <v>38</v>
      </c>
      <c r="K15" s="9">
        <f t="shared" si="1"/>
        <v>2073.3855185909979</v>
      </c>
      <c r="L15" s="9">
        <f>SUM($C$2:C15)</f>
        <v>9582.5</v>
      </c>
      <c r="M15">
        <f t="shared" si="2"/>
        <v>-73.972602739726028</v>
      </c>
      <c r="N15" t="str">
        <f t="shared" si="3"/>
        <v>2025-W19</v>
      </c>
    </row>
    <row r="16" spans="2:14" x14ac:dyDescent="0.25">
      <c r="B16" s="2">
        <v>45783</v>
      </c>
      <c r="C16" s="8">
        <f t="shared" si="0"/>
        <v>506</v>
      </c>
      <c r="D16">
        <v>133</v>
      </c>
      <c r="E16">
        <v>2800</v>
      </c>
      <c r="F16">
        <v>0</v>
      </c>
      <c r="G16">
        <v>0</v>
      </c>
      <c r="H16">
        <v>103</v>
      </c>
      <c r="I16">
        <v>0</v>
      </c>
      <c r="J16" t="s">
        <v>40</v>
      </c>
      <c r="K16" s="9">
        <f t="shared" si="1"/>
        <v>2182.7067669172934</v>
      </c>
      <c r="L16" s="9">
        <f>SUM($C$2:C16)</f>
        <v>10088.5</v>
      </c>
      <c r="M16">
        <f t="shared" si="2"/>
        <v>-69.924812030075188</v>
      </c>
      <c r="N16" t="str">
        <f t="shared" si="3"/>
        <v>2025-W19</v>
      </c>
    </row>
    <row r="17" spans="2:14" x14ac:dyDescent="0.25">
      <c r="B17" s="2">
        <v>45783</v>
      </c>
      <c r="C17" s="8">
        <f t="shared" si="0"/>
        <v>181.33333333333334</v>
      </c>
      <c r="D17">
        <v>40</v>
      </c>
      <c r="E17">
        <v>1000</v>
      </c>
      <c r="F17">
        <v>0</v>
      </c>
      <c r="G17">
        <v>1</v>
      </c>
      <c r="H17">
        <v>47</v>
      </c>
      <c r="I17">
        <v>0</v>
      </c>
      <c r="J17" t="s">
        <v>41</v>
      </c>
      <c r="K17" s="9">
        <f t="shared" si="1"/>
        <v>2620</v>
      </c>
      <c r="L17" s="9">
        <f>SUM($C$2:C17)</f>
        <v>10269.833333333334</v>
      </c>
      <c r="M17">
        <f t="shared" si="2"/>
        <v>482.5</v>
      </c>
      <c r="N17" t="str">
        <f t="shared" si="3"/>
        <v>2025-W19</v>
      </c>
    </row>
    <row r="18" spans="2:14" x14ac:dyDescent="0.25">
      <c r="B18" s="2">
        <v>45784</v>
      </c>
      <c r="C18" s="8">
        <f t="shared" si="0"/>
        <v>1399.6666666666667</v>
      </c>
      <c r="D18">
        <v>233</v>
      </c>
      <c r="E18">
        <v>8000</v>
      </c>
      <c r="F18">
        <v>3</v>
      </c>
      <c r="G18">
        <v>0</v>
      </c>
      <c r="H18">
        <v>162</v>
      </c>
      <c r="I18">
        <v>0</v>
      </c>
      <c r="J18" t="s">
        <v>43</v>
      </c>
      <c r="K18" s="9">
        <f t="shared" si="1"/>
        <v>3504.2918454935625</v>
      </c>
      <c r="L18" s="9">
        <f>SUM($C$2:C18)</f>
        <v>11669.5</v>
      </c>
      <c r="M18">
        <f t="shared" si="2"/>
        <v>39.055793991416309</v>
      </c>
      <c r="N18" t="str">
        <f t="shared" si="3"/>
        <v>2025-W19</v>
      </c>
    </row>
    <row r="19" spans="2:14" x14ac:dyDescent="0.25">
      <c r="B19" s="2">
        <v>45785</v>
      </c>
      <c r="C19" s="8">
        <f t="shared" si="0"/>
        <v>139.33333333333334</v>
      </c>
      <c r="D19">
        <v>324</v>
      </c>
      <c r="E19">
        <v>385</v>
      </c>
      <c r="F19">
        <v>19</v>
      </c>
      <c r="G19">
        <v>1</v>
      </c>
      <c r="H19">
        <v>107</v>
      </c>
      <c r="I19">
        <v>0</v>
      </c>
      <c r="J19" t="s">
        <v>44</v>
      </c>
      <c r="K19" s="9">
        <f t="shared" si="1"/>
        <v>158.02469135802468</v>
      </c>
      <c r="L19" s="9">
        <f>SUM($C$2:C19)</f>
        <v>11808.833333333334</v>
      </c>
      <c r="M19">
        <f t="shared" si="2"/>
        <v>-85.493827160493822</v>
      </c>
      <c r="N19" t="str">
        <f t="shared" si="3"/>
        <v>2025-W19</v>
      </c>
    </row>
    <row r="20" spans="2:14" x14ac:dyDescent="0.25">
      <c r="B20" s="2">
        <v>45785</v>
      </c>
      <c r="C20" s="8">
        <f t="shared" si="0"/>
        <v>88.333333333333329</v>
      </c>
      <c r="D20">
        <v>47</v>
      </c>
      <c r="E20">
        <v>471</v>
      </c>
      <c r="F20">
        <v>0</v>
      </c>
      <c r="G20">
        <v>1</v>
      </c>
      <c r="H20">
        <v>11</v>
      </c>
      <c r="I20">
        <v>0</v>
      </c>
      <c r="J20" t="s">
        <v>46</v>
      </c>
      <c r="K20" s="9">
        <f t="shared" si="1"/>
        <v>1027.6595744680851</v>
      </c>
      <c r="L20" s="9">
        <f>SUM($C$2:C20)</f>
        <v>11897.166666666668</v>
      </c>
      <c r="M20">
        <f t="shared" si="2"/>
        <v>934.04255319148945</v>
      </c>
      <c r="N20" t="str">
        <f t="shared" si="3"/>
        <v>2025-W19</v>
      </c>
    </row>
    <row r="21" spans="2:14" x14ac:dyDescent="0.25">
      <c r="B21" s="2">
        <v>45786</v>
      </c>
      <c r="C21" s="8">
        <f t="shared" si="0"/>
        <v>583</v>
      </c>
      <c r="D21">
        <v>486</v>
      </c>
      <c r="E21">
        <v>2800</v>
      </c>
      <c r="F21">
        <v>19</v>
      </c>
      <c r="G21">
        <v>0</v>
      </c>
      <c r="H21">
        <v>192</v>
      </c>
      <c r="I21">
        <v>1</v>
      </c>
      <c r="J21" t="s">
        <v>48</v>
      </c>
      <c r="K21" s="9">
        <f t="shared" si="1"/>
        <v>619.75308641975312</v>
      </c>
      <c r="L21" s="9">
        <f>SUM($C$2:C21)</f>
        <v>12480.166666666668</v>
      </c>
      <c r="M21">
        <f t="shared" si="2"/>
        <v>16.049382716049383</v>
      </c>
      <c r="N21" t="str">
        <f t="shared" si="3"/>
        <v>2025-W19</v>
      </c>
    </row>
    <row r="22" spans="2:14" x14ac:dyDescent="0.25">
      <c r="B22" s="2">
        <v>45787</v>
      </c>
      <c r="C22" s="8">
        <f t="shared" si="0"/>
        <v>408.5</v>
      </c>
      <c r="D22">
        <v>564</v>
      </c>
      <c r="E22">
        <v>1700</v>
      </c>
      <c r="F22">
        <v>12</v>
      </c>
      <c r="G22">
        <v>0</v>
      </c>
      <c r="H22">
        <v>175</v>
      </c>
      <c r="I22">
        <v>0</v>
      </c>
      <c r="J22" t="s">
        <v>50</v>
      </c>
      <c r="K22" s="9">
        <f t="shared" si="1"/>
        <v>334.57446808510639</v>
      </c>
      <c r="L22" s="9">
        <f>SUM($C$2:C22)</f>
        <v>12888.666666666668</v>
      </c>
      <c r="M22">
        <f t="shared" si="2"/>
        <v>-85.638297872340431</v>
      </c>
      <c r="N22" t="str">
        <f t="shared" si="3"/>
        <v>2025-W19</v>
      </c>
    </row>
    <row r="23" spans="2:14" x14ac:dyDescent="0.25">
      <c r="B23" s="2">
        <v>45787</v>
      </c>
      <c r="C23" s="8">
        <f t="shared" si="0"/>
        <v>557.33333333333337</v>
      </c>
      <c r="D23">
        <v>81</v>
      </c>
      <c r="E23">
        <v>3200</v>
      </c>
      <c r="F23">
        <v>0</v>
      </c>
      <c r="G23">
        <v>0</v>
      </c>
      <c r="H23">
        <v>63</v>
      </c>
      <c r="I23">
        <v>0</v>
      </c>
      <c r="J23" t="s">
        <v>53</v>
      </c>
      <c r="K23" s="9">
        <f t="shared" si="1"/>
        <v>4028.3950617283949</v>
      </c>
      <c r="L23" s="9">
        <f>SUM($C$2:C23)</f>
        <v>13446.000000000002</v>
      </c>
      <c r="M23">
        <f t="shared" si="2"/>
        <v>551.85185185185185</v>
      </c>
      <c r="N23" t="str">
        <f t="shared" si="3"/>
        <v>2025-W19</v>
      </c>
    </row>
    <row r="24" spans="2:14" x14ac:dyDescent="0.25">
      <c r="B24" s="2">
        <v>45789</v>
      </c>
      <c r="C24" s="8">
        <f t="shared" si="0"/>
        <v>1318</v>
      </c>
      <c r="D24">
        <v>528</v>
      </c>
      <c r="E24">
        <v>6900</v>
      </c>
      <c r="F24">
        <v>13</v>
      </c>
      <c r="G24">
        <v>0</v>
      </c>
      <c r="H24">
        <v>467</v>
      </c>
      <c r="I24">
        <v>0</v>
      </c>
      <c r="J24" t="s">
        <v>55</v>
      </c>
      <c r="K24" s="9">
        <f t="shared" si="1"/>
        <v>1397.7272727272727</v>
      </c>
      <c r="L24" s="9">
        <f>SUM($C$2:C24)</f>
        <v>14764.000000000002</v>
      </c>
      <c r="M24">
        <f t="shared" si="2"/>
        <v>-80.871212121212125</v>
      </c>
      <c r="N24" t="str">
        <f t="shared" si="3"/>
        <v>2025-W20</v>
      </c>
    </row>
    <row r="25" spans="2:14" x14ac:dyDescent="0.25">
      <c r="B25" s="2">
        <v>45790</v>
      </c>
      <c r="C25" s="8">
        <f t="shared" si="0"/>
        <v>207.16666666666666</v>
      </c>
      <c r="D25">
        <v>101</v>
      </c>
      <c r="E25">
        <v>1100</v>
      </c>
      <c r="F25">
        <v>3</v>
      </c>
      <c r="G25">
        <v>0</v>
      </c>
      <c r="H25">
        <v>39</v>
      </c>
      <c r="I25">
        <v>0</v>
      </c>
      <c r="J25" t="s">
        <v>57</v>
      </c>
      <c r="K25" s="9">
        <f t="shared" si="1"/>
        <v>1130.6930693069307</v>
      </c>
      <c r="L25" s="9">
        <f>SUM($C$2:C25)</f>
        <v>14971.166666666668</v>
      </c>
      <c r="M25">
        <f t="shared" si="2"/>
        <v>17.82178217821782</v>
      </c>
      <c r="N25" t="str">
        <f t="shared" si="3"/>
        <v>2025-W20</v>
      </c>
    </row>
    <row r="26" spans="2:14" x14ac:dyDescent="0.25">
      <c r="B26" s="2">
        <v>45790</v>
      </c>
      <c r="C26" s="8">
        <f t="shared" si="0"/>
        <v>895.5</v>
      </c>
      <c r="D26">
        <v>119</v>
      </c>
      <c r="E26">
        <v>5200</v>
      </c>
      <c r="F26">
        <v>4</v>
      </c>
      <c r="G26">
        <v>1</v>
      </c>
      <c r="H26">
        <v>49</v>
      </c>
      <c r="I26">
        <v>0</v>
      </c>
      <c r="J26" t="s">
        <v>89</v>
      </c>
      <c r="K26" s="9">
        <f t="shared" si="1"/>
        <v>4415.1260504201682</v>
      </c>
      <c r="L26" s="9">
        <f>SUM($C$2:C26)</f>
        <v>15866.666666666668</v>
      </c>
      <c r="M26">
        <f t="shared" si="2"/>
        <v>186.55462184873949</v>
      </c>
      <c r="N26" t="str">
        <f t="shared" si="3"/>
        <v>2025-W20</v>
      </c>
    </row>
    <row r="27" spans="2:14" x14ac:dyDescent="0.25">
      <c r="B27" s="2">
        <v>45791</v>
      </c>
      <c r="C27" s="8">
        <f t="shared" si="0"/>
        <v>906.66666666666663</v>
      </c>
      <c r="D27">
        <v>341</v>
      </c>
      <c r="E27">
        <v>4900</v>
      </c>
      <c r="F27">
        <v>13</v>
      </c>
      <c r="G27">
        <v>0</v>
      </c>
      <c r="H27">
        <v>182</v>
      </c>
      <c r="I27">
        <v>4</v>
      </c>
      <c r="J27" t="s">
        <v>59</v>
      </c>
      <c r="K27" s="9">
        <f t="shared" si="1"/>
        <v>1495.307917888563</v>
      </c>
      <c r="L27" s="9">
        <f>SUM($C$2:C27)</f>
        <v>16773.333333333336</v>
      </c>
      <c r="M27">
        <f t="shared" si="2"/>
        <v>-61.29032258064516</v>
      </c>
      <c r="N27" t="str">
        <f t="shared" si="3"/>
        <v>2025-W20</v>
      </c>
    </row>
    <row r="28" spans="2:14" x14ac:dyDescent="0.25">
      <c r="B28" s="2">
        <v>45792</v>
      </c>
      <c r="C28" s="8">
        <f t="shared" si="0"/>
        <v>140.83333333333334</v>
      </c>
      <c r="D28">
        <v>132</v>
      </c>
      <c r="E28">
        <v>601</v>
      </c>
      <c r="F28">
        <v>7</v>
      </c>
      <c r="G28">
        <v>0</v>
      </c>
      <c r="H28">
        <v>105</v>
      </c>
      <c r="I28">
        <v>0</v>
      </c>
      <c r="J28" t="s">
        <v>60</v>
      </c>
      <c r="K28" s="9">
        <f t="shared" si="1"/>
        <v>540.15151515151513</v>
      </c>
      <c r="L28" s="9">
        <f>SUM($C$2:C28)</f>
        <v>16914.166666666668</v>
      </c>
      <c r="M28">
        <f t="shared" si="2"/>
        <v>287.87878787878788</v>
      </c>
      <c r="N28" t="str">
        <f t="shared" si="3"/>
        <v>2025-W20</v>
      </c>
    </row>
    <row r="29" spans="2:14" x14ac:dyDescent="0.25">
      <c r="B29" s="2">
        <v>45796</v>
      </c>
      <c r="C29" s="8">
        <f t="shared" si="0"/>
        <v>642.5</v>
      </c>
      <c r="D29">
        <v>512</v>
      </c>
      <c r="E29">
        <v>3100</v>
      </c>
      <c r="F29">
        <v>16</v>
      </c>
      <c r="G29">
        <v>0</v>
      </c>
      <c r="H29">
        <v>227</v>
      </c>
      <c r="I29">
        <v>0</v>
      </c>
      <c r="J29" t="s">
        <v>61</v>
      </c>
      <c r="K29" s="9">
        <f t="shared" si="1"/>
        <v>652.9296875</v>
      </c>
      <c r="L29" s="9">
        <f>SUM($C$2:C29)</f>
        <v>17556.666666666668</v>
      </c>
      <c r="M29">
        <f t="shared" si="2"/>
        <v>66.9921875</v>
      </c>
      <c r="N29" t="str">
        <f t="shared" si="3"/>
        <v>2025-W21</v>
      </c>
    </row>
    <row r="30" spans="2:14" x14ac:dyDescent="0.25">
      <c r="B30" s="2">
        <v>45797</v>
      </c>
      <c r="C30" s="8">
        <f t="shared" si="0"/>
        <v>469.66666666666669</v>
      </c>
      <c r="D30">
        <v>855</v>
      </c>
      <c r="E30">
        <v>1700</v>
      </c>
      <c r="F30">
        <v>3</v>
      </c>
      <c r="G30">
        <v>0</v>
      </c>
      <c r="H30">
        <v>260</v>
      </c>
      <c r="I30">
        <v>0</v>
      </c>
      <c r="J30" t="s">
        <v>62</v>
      </c>
      <c r="K30" s="9">
        <f t="shared" si="1"/>
        <v>229.59064327485379</v>
      </c>
      <c r="L30" s="9">
        <f>SUM($C$2:C30)</f>
        <v>18026.333333333336</v>
      </c>
      <c r="M30">
        <f t="shared" si="2"/>
        <v>-67.485380116959064</v>
      </c>
      <c r="N30" t="str">
        <f t="shared" si="3"/>
        <v>2025-W21</v>
      </c>
    </row>
    <row r="31" spans="2:14" x14ac:dyDescent="0.25">
      <c r="B31" s="2">
        <v>45798</v>
      </c>
      <c r="C31" s="8">
        <f t="shared" si="0"/>
        <v>331.5</v>
      </c>
      <c r="D31">
        <v>278</v>
      </c>
      <c r="E31">
        <v>1600</v>
      </c>
      <c r="F31">
        <v>0</v>
      </c>
      <c r="G31">
        <v>0</v>
      </c>
      <c r="H31">
        <v>111</v>
      </c>
      <c r="I31">
        <v>0</v>
      </c>
      <c r="J31" t="s">
        <v>29</v>
      </c>
      <c r="K31" s="9">
        <f t="shared" si="1"/>
        <v>615.46762589928062</v>
      </c>
      <c r="L31" s="9">
        <f>SUM($C$2:C31)</f>
        <v>18357.833333333336</v>
      </c>
      <c r="M31">
        <f t="shared" si="2"/>
        <v>15.827338129496402</v>
      </c>
      <c r="N31" t="str">
        <f t="shared" si="3"/>
        <v>2025-W21</v>
      </c>
    </row>
    <row r="32" spans="2:14" x14ac:dyDescent="0.25">
      <c r="B32" s="2">
        <v>45799</v>
      </c>
      <c r="C32" s="8">
        <f t="shared" si="0"/>
        <v>206.33333333333334</v>
      </c>
      <c r="D32">
        <v>322</v>
      </c>
      <c r="E32">
        <v>580</v>
      </c>
      <c r="F32">
        <v>3</v>
      </c>
      <c r="G32">
        <v>0</v>
      </c>
      <c r="H32">
        <v>333</v>
      </c>
      <c r="I32">
        <v>0</v>
      </c>
      <c r="J32" t="s">
        <v>63</v>
      </c>
      <c r="K32" s="9">
        <f t="shared" si="1"/>
        <v>284.47204968944095</v>
      </c>
      <c r="L32" s="9">
        <f>SUM($C$2:C32)</f>
        <v>18564.166666666668</v>
      </c>
      <c r="M32">
        <f t="shared" si="2"/>
        <v>95.031055900621126</v>
      </c>
      <c r="N32" t="str">
        <f t="shared" si="3"/>
        <v>2025-W21</v>
      </c>
    </row>
    <row r="33" spans="2:14" x14ac:dyDescent="0.25">
      <c r="B33" s="2">
        <v>45805</v>
      </c>
      <c r="C33" s="8">
        <f t="shared" si="0"/>
        <v>506</v>
      </c>
      <c r="D33">
        <v>628</v>
      </c>
      <c r="E33">
        <v>2100</v>
      </c>
      <c r="F33">
        <v>17</v>
      </c>
      <c r="G33">
        <v>2</v>
      </c>
      <c r="H33">
        <v>289</v>
      </c>
      <c r="I33">
        <v>0</v>
      </c>
      <c r="J33" t="s">
        <v>64</v>
      </c>
      <c r="K33" s="9">
        <f t="shared" si="1"/>
        <v>383.43949044585986</v>
      </c>
      <c r="L33" s="9">
        <f>SUM($C$2:C33)</f>
        <v>19070.166666666668</v>
      </c>
      <c r="M33">
        <f t="shared" si="2"/>
        <v>-19.585987261146499</v>
      </c>
      <c r="N33" t="str">
        <f t="shared" si="3"/>
        <v>2025-W22</v>
      </c>
    </row>
    <row r="34" spans="2:14" x14ac:dyDescent="0.25">
      <c r="B34" s="2">
        <v>45807</v>
      </c>
      <c r="C34" s="8">
        <f t="shared" si="0"/>
        <v>309.33333333333331</v>
      </c>
      <c r="D34">
        <v>505</v>
      </c>
      <c r="E34">
        <v>1100</v>
      </c>
      <c r="F34">
        <v>6</v>
      </c>
      <c r="G34">
        <v>0</v>
      </c>
      <c r="H34">
        <v>243</v>
      </c>
      <c r="I34">
        <v>2</v>
      </c>
      <c r="J34" t="s">
        <v>43</v>
      </c>
      <c r="K34" s="9">
        <f t="shared" si="1"/>
        <v>267.52475247524757</v>
      </c>
      <c r="L34" s="9">
        <f>SUM($C$2:C34)</f>
        <v>19379.5</v>
      </c>
      <c r="M34">
        <f t="shared" si="2"/>
        <v>-41.584158415841586</v>
      </c>
      <c r="N34" t="str">
        <f t="shared" si="3"/>
        <v>2025-W22</v>
      </c>
    </row>
    <row r="35" spans="2:14" x14ac:dyDescent="0.25">
      <c r="B35" s="2">
        <v>45808</v>
      </c>
      <c r="C35" s="8">
        <f t="shared" si="0"/>
        <v>161.33333333333334</v>
      </c>
      <c r="D35">
        <v>295</v>
      </c>
      <c r="E35">
        <v>657</v>
      </c>
      <c r="F35">
        <v>2</v>
      </c>
      <c r="G35">
        <v>0</v>
      </c>
      <c r="H35">
        <v>14</v>
      </c>
      <c r="I35">
        <v>0</v>
      </c>
      <c r="J35" t="s">
        <v>25</v>
      </c>
      <c r="K35" s="9">
        <f t="shared" si="1"/>
        <v>228.13559322033896</v>
      </c>
      <c r="L35" s="9">
        <f>SUM($C$2:C35)</f>
        <v>19540.833333333332</v>
      </c>
      <c r="M35">
        <f t="shared" si="2"/>
        <v>34.237288135593218</v>
      </c>
      <c r="N35" t="str">
        <f t="shared" si="3"/>
        <v>2025-W22</v>
      </c>
    </row>
    <row r="36" spans="2:14" x14ac:dyDescent="0.25">
      <c r="B36" s="2">
        <v>45810</v>
      </c>
      <c r="C36" s="8">
        <f t="shared" si="0"/>
        <v>4429</v>
      </c>
      <c r="D36">
        <v>396</v>
      </c>
      <c r="E36">
        <v>26000</v>
      </c>
      <c r="F36">
        <v>7</v>
      </c>
      <c r="G36">
        <v>1</v>
      </c>
      <c r="H36">
        <v>169</v>
      </c>
      <c r="I36">
        <v>1</v>
      </c>
      <c r="J36" t="s">
        <v>48</v>
      </c>
      <c r="K36" s="9">
        <f t="shared" si="1"/>
        <v>6610.606060606061</v>
      </c>
      <c r="L36" s="9">
        <f>SUM($C$2:C36)</f>
        <v>23969.833333333332</v>
      </c>
      <c r="M36">
        <f t="shared" si="2"/>
        <v>115.90909090909092</v>
      </c>
      <c r="N36" t="str">
        <f t="shared" si="3"/>
        <v>2025-W23</v>
      </c>
    </row>
    <row r="37" spans="2:14" x14ac:dyDescent="0.25">
      <c r="B37" s="2">
        <v>45813</v>
      </c>
      <c r="C37" s="8">
        <f t="shared" si="0"/>
        <v>163.16666666666666</v>
      </c>
      <c r="D37">
        <v>855</v>
      </c>
      <c r="E37">
        <v>12</v>
      </c>
      <c r="F37">
        <v>1</v>
      </c>
      <c r="G37">
        <v>0</v>
      </c>
      <c r="H37">
        <v>111</v>
      </c>
      <c r="I37">
        <v>0</v>
      </c>
      <c r="J37" t="s">
        <v>67</v>
      </c>
      <c r="K37" s="9">
        <f t="shared" si="1"/>
        <v>14.502923976608187</v>
      </c>
      <c r="L37" s="9">
        <f>SUM($C$2:C37)</f>
        <v>24133</v>
      </c>
      <c r="M37">
        <f t="shared" si="2"/>
        <v>-38.830409356725148</v>
      </c>
      <c r="N37" t="str">
        <f t="shared" si="3"/>
        <v>2025-W23</v>
      </c>
    </row>
    <row r="38" spans="2:14" x14ac:dyDescent="0.25">
      <c r="B38" s="2">
        <v>45817</v>
      </c>
      <c r="C38" s="8">
        <f t="shared" si="0"/>
        <v>206.33333333333334</v>
      </c>
      <c r="D38">
        <v>523</v>
      </c>
      <c r="E38">
        <v>169</v>
      </c>
      <c r="F38">
        <v>6</v>
      </c>
      <c r="G38">
        <v>270</v>
      </c>
      <c r="H38">
        <v>270</v>
      </c>
      <c r="I38">
        <v>0</v>
      </c>
      <c r="J38" t="s">
        <v>13</v>
      </c>
      <c r="K38" s="9">
        <f t="shared" si="1"/>
        <v>136.71128107074571</v>
      </c>
      <c r="L38" s="9">
        <f>SUM($C$2:C38)</f>
        <v>24339.333333333332</v>
      </c>
      <c r="M38">
        <f t="shared" si="2"/>
        <v>-4.5889101338432123</v>
      </c>
      <c r="N38" t="str">
        <f t="shared" si="3"/>
        <v>2025-W24</v>
      </c>
    </row>
    <row r="39" spans="2:14" x14ac:dyDescent="0.25">
      <c r="B39" s="2">
        <v>45818</v>
      </c>
      <c r="C39" s="8">
        <f t="shared" si="0"/>
        <v>139.66666666666666</v>
      </c>
      <c r="D39">
        <v>499</v>
      </c>
      <c r="E39">
        <v>131</v>
      </c>
      <c r="F39">
        <v>9</v>
      </c>
      <c r="G39">
        <v>0</v>
      </c>
      <c r="H39">
        <v>199</v>
      </c>
      <c r="I39">
        <v>0</v>
      </c>
      <c r="J39" t="s">
        <v>70</v>
      </c>
      <c r="K39" s="9">
        <f t="shared" si="1"/>
        <v>67.93587174348697</v>
      </c>
      <c r="L39" s="9">
        <f>SUM($C$2:C39)</f>
        <v>24479</v>
      </c>
      <c r="M39">
        <f t="shared" si="2"/>
        <v>-51.102204408817627</v>
      </c>
      <c r="N39" t="str">
        <f t="shared" si="3"/>
        <v>2025-W24</v>
      </c>
    </row>
    <row r="40" spans="2:14" x14ac:dyDescent="0.25">
      <c r="B40" s="2">
        <v>45819</v>
      </c>
      <c r="C40" s="8">
        <f t="shared" si="0"/>
        <v>190.5</v>
      </c>
      <c r="D40">
        <v>244</v>
      </c>
      <c r="E40">
        <v>708</v>
      </c>
      <c r="F40">
        <v>8</v>
      </c>
      <c r="G40">
        <v>2</v>
      </c>
      <c r="H40">
        <v>181</v>
      </c>
      <c r="I40">
        <v>0</v>
      </c>
      <c r="J40" t="s">
        <v>71</v>
      </c>
      <c r="K40" s="9">
        <f t="shared" si="1"/>
        <v>368.44262295081967</v>
      </c>
      <c r="L40" s="9">
        <f>SUM($C$2:C40)</f>
        <v>24669.5</v>
      </c>
      <c r="M40">
        <f t="shared" si="2"/>
        <v>124.18032786885247</v>
      </c>
      <c r="N40" t="str">
        <f t="shared" si="3"/>
        <v>2025-W24</v>
      </c>
    </row>
    <row r="41" spans="2:14" x14ac:dyDescent="0.25">
      <c r="B41" s="2">
        <v>45820</v>
      </c>
      <c r="C41" s="8">
        <f t="shared" si="0"/>
        <v>190.16666666666666</v>
      </c>
      <c r="D41">
        <v>547</v>
      </c>
      <c r="E41">
        <v>415</v>
      </c>
      <c r="F41">
        <v>8</v>
      </c>
      <c r="G41">
        <v>0</v>
      </c>
      <c r="H41">
        <v>171</v>
      </c>
      <c r="I41">
        <v>0</v>
      </c>
      <c r="J41" t="s">
        <v>73</v>
      </c>
      <c r="K41" s="9">
        <f t="shared" si="1"/>
        <v>108.59232175502743</v>
      </c>
      <c r="L41" s="9">
        <f>SUM($C$2:C41)</f>
        <v>24859.666666666668</v>
      </c>
      <c r="M41">
        <f t="shared" si="2"/>
        <v>-48.263254113345525</v>
      </c>
      <c r="N41" t="str">
        <f t="shared" si="3"/>
        <v>2025-W24</v>
      </c>
    </row>
    <row r="42" spans="2:14" x14ac:dyDescent="0.25">
      <c r="B42" s="2">
        <v>45821</v>
      </c>
      <c r="C42" s="8">
        <f t="shared" si="0"/>
        <v>1903</v>
      </c>
      <c r="D42">
        <v>283</v>
      </c>
      <c r="E42">
        <v>11000</v>
      </c>
      <c r="F42">
        <v>4</v>
      </c>
      <c r="G42">
        <v>0</v>
      </c>
      <c r="H42">
        <v>130</v>
      </c>
      <c r="I42">
        <v>1</v>
      </c>
      <c r="J42" t="s">
        <v>18</v>
      </c>
      <c r="K42" s="9">
        <f t="shared" si="1"/>
        <v>3934.6289752650177</v>
      </c>
      <c r="L42" s="9">
        <f>SUM($C$2:C42)</f>
        <v>26762.666666666668</v>
      </c>
      <c r="M42">
        <f t="shared" si="2"/>
        <v>133.21554770318019</v>
      </c>
      <c r="N42" t="str">
        <f t="shared" si="3"/>
        <v>2025-W24</v>
      </c>
    </row>
    <row r="43" spans="2:14" x14ac:dyDescent="0.25">
      <c r="B43" s="2">
        <v>45825</v>
      </c>
      <c r="C43" s="8">
        <f t="shared" si="0"/>
        <v>181.16666666666666</v>
      </c>
      <c r="D43">
        <v>660</v>
      </c>
      <c r="E43">
        <v>217</v>
      </c>
      <c r="F43">
        <v>3</v>
      </c>
      <c r="G43">
        <v>2</v>
      </c>
      <c r="H43">
        <v>205</v>
      </c>
      <c r="I43">
        <v>0</v>
      </c>
      <c r="J43" t="s">
        <v>74</v>
      </c>
      <c r="K43" s="9">
        <f t="shared" si="1"/>
        <v>64.696969696969703</v>
      </c>
      <c r="L43" s="9">
        <f>SUM($C$2:C43)</f>
        <v>26943.833333333336</v>
      </c>
      <c r="M43">
        <f t="shared" si="2"/>
        <v>-38.181818181818187</v>
      </c>
      <c r="N43" t="str">
        <f t="shared" si="3"/>
        <v>2025-W25</v>
      </c>
    </row>
    <row r="44" spans="2:14" x14ac:dyDescent="0.25">
      <c r="B44" s="2">
        <v>45826</v>
      </c>
      <c r="C44" s="8">
        <f t="shared" si="0"/>
        <v>436.16666666666669</v>
      </c>
      <c r="D44">
        <v>408</v>
      </c>
      <c r="E44">
        <v>2000</v>
      </c>
      <c r="F44">
        <v>3</v>
      </c>
      <c r="G44">
        <v>0</v>
      </c>
      <c r="H44">
        <v>206</v>
      </c>
      <c r="I44">
        <v>0</v>
      </c>
      <c r="J44" t="s">
        <v>67</v>
      </c>
      <c r="K44" s="9">
        <f t="shared" si="1"/>
        <v>541.42156862745094</v>
      </c>
      <c r="L44" s="9">
        <f>SUM($C$2:C44)</f>
        <v>27380.000000000004</v>
      </c>
      <c r="M44">
        <f t="shared" si="2"/>
        <v>-29.166666666666668</v>
      </c>
      <c r="N44" t="str">
        <f t="shared" si="3"/>
        <v>2025-W25</v>
      </c>
    </row>
    <row r="45" spans="2:14" x14ac:dyDescent="0.25">
      <c r="B45" s="2">
        <v>45828</v>
      </c>
      <c r="C45" s="8">
        <f t="shared" si="0"/>
        <v>3266.3333333333335</v>
      </c>
      <c r="D45">
        <v>289</v>
      </c>
      <c r="E45">
        <v>19000</v>
      </c>
      <c r="F45">
        <v>2</v>
      </c>
      <c r="G45">
        <v>2</v>
      </c>
      <c r="H45">
        <v>305</v>
      </c>
      <c r="I45">
        <v>0</v>
      </c>
      <c r="J45" t="s">
        <v>48</v>
      </c>
      <c r="K45" s="9">
        <f t="shared" si="1"/>
        <v>6681.3148788927338</v>
      </c>
      <c r="L45" s="9">
        <f>SUM($C$2:C45)</f>
        <v>30646.333333333336</v>
      </c>
      <c r="M45">
        <f t="shared" si="2"/>
        <v>82.006920415224911</v>
      </c>
      <c r="N45" t="str">
        <f t="shared" si="3"/>
        <v>2025-W25</v>
      </c>
    </row>
    <row r="46" spans="2:14" x14ac:dyDescent="0.25">
      <c r="B46" s="2">
        <v>45831</v>
      </c>
      <c r="C46" s="8">
        <f t="shared" si="0"/>
        <v>355.16666666666669</v>
      </c>
      <c r="D46">
        <v>526</v>
      </c>
      <c r="E46">
        <v>1400</v>
      </c>
      <c r="F46">
        <v>2</v>
      </c>
      <c r="G46">
        <v>0</v>
      </c>
      <c r="H46">
        <v>203</v>
      </c>
      <c r="I46">
        <v>0</v>
      </c>
      <c r="J46" t="s">
        <v>76</v>
      </c>
      <c r="K46" s="9">
        <f t="shared" si="1"/>
        <v>305.13307984790873</v>
      </c>
      <c r="L46" s="9">
        <f>SUM($C$2:C46)</f>
        <v>31001.500000000004</v>
      </c>
      <c r="M46">
        <f t="shared" si="2"/>
        <v>24.334600760456272</v>
      </c>
      <c r="N46" t="str">
        <f t="shared" si="3"/>
        <v>2025-W26</v>
      </c>
    </row>
    <row r="47" spans="2:14" x14ac:dyDescent="0.25">
      <c r="B47" s="2">
        <v>45834</v>
      </c>
      <c r="C47" s="8">
        <f t="shared" si="0"/>
        <v>156.16666666666666</v>
      </c>
      <c r="D47">
        <v>654</v>
      </c>
      <c r="E47">
        <v>215</v>
      </c>
      <c r="F47">
        <v>1</v>
      </c>
      <c r="G47">
        <v>0</v>
      </c>
      <c r="H47">
        <v>67</v>
      </c>
      <c r="I47">
        <v>0</v>
      </c>
      <c r="J47" t="s">
        <v>77</v>
      </c>
      <c r="K47" s="9">
        <f t="shared" si="1"/>
        <v>43.272171253822627</v>
      </c>
      <c r="L47" s="9">
        <f>SUM($C$2:C47)</f>
        <v>31157.666666666672</v>
      </c>
      <c r="M47">
        <f t="shared" si="2"/>
        <v>-83.486238532110093</v>
      </c>
      <c r="N47" t="str">
        <f t="shared" si="3"/>
        <v>2025-W26</v>
      </c>
    </row>
    <row r="48" spans="2:14" x14ac:dyDescent="0.25">
      <c r="B48" s="2">
        <v>45835</v>
      </c>
      <c r="C48" s="8">
        <f t="shared" si="0"/>
        <v>119.5</v>
      </c>
      <c r="D48">
        <v>108</v>
      </c>
      <c r="E48">
        <v>500</v>
      </c>
      <c r="F48">
        <v>0</v>
      </c>
      <c r="G48">
        <v>0</v>
      </c>
      <c r="H48">
        <v>109</v>
      </c>
      <c r="I48">
        <v>0</v>
      </c>
      <c r="J48" t="s">
        <v>44</v>
      </c>
      <c r="K48" s="9">
        <f t="shared" si="1"/>
        <v>563.88888888888891</v>
      </c>
      <c r="L48" s="9">
        <f>SUM($C$2:C48)</f>
        <v>31277.166666666672</v>
      </c>
      <c r="M48">
        <f t="shared" si="2"/>
        <v>209.25925925925927</v>
      </c>
      <c r="N48" t="str">
        <f t="shared" si="3"/>
        <v>2025-W26</v>
      </c>
    </row>
    <row r="49" spans="2:14" x14ac:dyDescent="0.25">
      <c r="B49" s="2">
        <v>45838</v>
      </c>
      <c r="C49" s="8">
        <f t="shared" si="0"/>
        <v>492.5</v>
      </c>
      <c r="D49">
        <v>334</v>
      </c>
      <c r="E49">
        <v>2400</v>
      </c>
      <c r="F49">
        <v>12</v>
      </c>
      <c r="G49">
        <v>3</v>
      </c>
      <c r="H49">
        <v>205</v>
      </c>
      <c r="I49">
        <v>1</v>
      </c>
      <c r="J49" t="s">
        <v>81</v>
      </c>
      <c r="K49" s="9">
        <f t="shared" si="1"/>
        <v>784.73053892215569</v>
      </c>
      <c r="L49" s="9">
        <f>SUM($C$2:C49)</f>
        <v>31769.666666666672</v>
      </c>
      <c r="M49">
        <f t="shared" si="2"/>
        <v>-100</v>
      </c>
      <c r="N49" t="str">
        <f t="shared" si="3"/>
        <v>2025-W27</v>
      </c>
    </row>
    <row r="50" spans="2:14" x14ac:dyDescent="0.25">
      <c r="B50" s="2"/>
    </row>
  </sheetData>
  <conditionalFormatting sqref="C2:C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5A86-6438-41B9-82B1-E6933048213E}">
  <dimension ref="B1:N49"/>
  <sheetViews>
    <sheetView workbookViewId="0">
      <pane ySplit="1" topLeftCell="A11" activePane="bottomLeft" state="frozen"/>
      <selection activeCell="N24" sqref="N24"/>
      <selection pane="bottomLeft" activeCell="M11" sqref="M11"/>
    </sheetView>
  </sheetViews>
  <sheetFormatPr defaultRowHeight="15" x14ac:dyDescent="0.25"/>
  <cols>
    <col min="1" max="1" width="2.140625" customWidth="1"/>
    <col min="2" max="2" width="17.28515625" customWidth="1"/>
    <col min="3" max="3" width="11.28515625" customWidth="1"/>
    <col min="4" max="4" width="10.7109375" customWidth="1"/>
    <col min="5" max="5" width="17.5703125" style="4" customWidth="1"/>
    <col min="10" max="10" width="11.140625" customWidth="1"/>
    <col min="12" max="12" width="21.42578125" customWidth="1"/>
    <col min="13" max="13" width="15.140625" customWidth="1"/>
    <col min="14" max="14" width="30.85546875" customWidth="1"/>
  </cols>
  <sheetData>
    <row r="1" spans="2:14" ht="30" x14ac:dyDescent="0.25">
      <c r="B1" s="1" t="s">
        <v>0</v>
      </c>
      <c r="C1" s="1" t="s">
        <v>1</v>
      </c>
      <c r="D1" s="1" t="s">
        <v>2</v>
      </c>
      <c r="E1" s="7" t="s">
        <v>3</v>
      </c>
      <c r="F1" s="1" t="s">
        <v>4</v>
      </c>
      <c r="G1" s="1" t="s">
        <v>5</v>
      </c>
      <c r="H1" s="1" t="s">
        <v>21</v>
      </c>
      <c r="I1" s="1" t="s">
        <v>35</v>
      </c>
      <c r="J1" s="1" t="s">
        <v>6</v>
      </c>
      <c r="K1" s="1" t="s">
        <v>7</v>
      </c>
      <c r="L1" s="7" t="s">
        <v>8</v>
      </c>
      <c r="M1" s="1" t="s">
        <v>9</v>
      </c>
      <c r="N1" s="7" t="s">
        <v>10</v>
      </c>
    </row>
    <row r="2" spans="2:14" x14ac:dyDescent="0.25">
      <c r="B2" t="s">
        <v>11</v>
      </c>
      <c r="C2" s="2">
        <v>45766</v>
      </c>
      <c r="D2" s="3">
        <v>0.74513888888888891</v>
      </c>
      <c r="E2" s="4">
        <f>AVERAGE(F2:K2)</f>
        <v>63.833333333333336</v>
      </c>
      <c r="F2">
        <v>220</v>
      </c>
      <c r="G2">
        <v>161</v>
      </c>
      <c r="H2">
        <v>0</v>
      </c>
      <c r="I2">
        <v>0</v>
      </c>
      <c r="J2">
        <v>2</v>
      </c>
      <c r="K2">
        <v>0</v>
      </c>
      <c r="L2" t="s">
        <v>12</v>
      </c>
      <c r="M2" t="s">
        <v>13</v>
      </c>
    </row>
    <row r="3" spans="2:14" ht="30" x14ac:dyDescent="0.25">
      <c r="B3" t="s">
        <v>11</v>
      </c>
      <c r="C3" s="2">
        <v>45766</v>
      </c>
      <c r="D3" s="3">
        <v>0.86944444444444446</v>
      </c>
      <c r="E3" s="4">
        <f t="shared" ref="E3:E49" si="0">AVERAGE(F3:K3)</f>
        <v>39</v>
      </c>
      <c r="F3">
        <v>77</v>
      </c>
      <c r="G3">
        <v>146</v>
      </c>
      <c r="H3">
        <v>0</v>
      </c>
      <c r="I3">
        <v>0</v>
      </c>
      <c r="J3">
        <v>11</v>
      </c>
      <c r="K3">
        <v>0</v>
      </c>
      <c r="L3" t="s">
        <v>12</v>
      </c>
      <c r="M3" t="s">
        <v>14</v>
      </c>
      <c r="N3" s="4" t="s">
        <v>15</v>
      </c>
    </row>
    <row r="4" spans="2:14" x14ac:dyDescent="0.25">
      <c r="B4" t="s">
        <v>11</v>
      </c>
      <c r="C4" s="2">
        <v>45767</v>
      </c>
      <c r="D4" s="5">
        <v>0.65694444444444444</v>
      </c>
      <c r="E4" s="4">
        <f t="shared" si="0"/>
        <v>13.166666666666666</v>
      </c>
      <c r="F4">
        <v>70</v>
      </c>
      <c r="G4">
        <v>0</v>
      </c>
      <c r="H4">
        <v>0</v>
      </c>
      <c r="I4">
        <v>0</v>
      </c>
      <c r="J4">
        <v>0</v>
      </c>
      <c r="K4">
        <v>9</v>
      </c>
      <c r="L4" t="s">
        <v>16</v>
      </c>
      <c r="M4" t="s">
        <v>17</v>
      </c>
    </row>
    <row r="5" spans="2:14" ht="30" x14ac:dyDescent="0.25">
      <c r="B5" t="s">
        <v>11</v>
      </c>
      <c r="C5" s="6">
        <v>45772</v>
      </c>
      <c r="D5" s="3">
        <v>0.88263888888888886</v>
      </c>
      <c r="E5" s="4">
        <f t="shared" si="0"/>
        <v>11.166666666666666</v>
      </c>
      <c r="F5">
        <v>58</v>
      </c>
      <c r="G5">
        <v>0</v>
      </c>
      <c r="H5">
        <v>0</v>
      </c>
      <c r="I5">
        <v>0</v>
      </c>
      <c r="J5">
        <v>9</v>
      </c>
      <c r="K5">
        <v>0</v>
      </c>
      <c r="L5" t="s">
        <v>12</v>
      </c>
      <c r="M5" t="s">
        <v>18</v>
      </c>
      <c r="N5" s="4" t="s">
        <v>19</v>
      </c>
    </row>
    <row r="6" spans="2:14" x14ac:dyDescent="0.25">
      <c r="B6" t="s">
        <v>11</v>
      </c>
      <c r="C6" s="2">
        <v>45774</v>
      </c>
      <c r="D6" s="3">
        <v>0.75277777777777777</v>
      </c>
      <c r="E6" s="4">
        <f t="shared" si="0"/>
        <v>175</v>
      </c>
      <c r="F6">
        <v>50</v>
      </c>
      <c r="G6">
        <v>1000</v>
      </c>
      <c r="H6">
        <v>0</v>
      </c>
      <c r="I6">
        <v>0</v>
      </c>
      <c r="J6">
        <v>0</v>
      </c>
      <c r="K6">
        <v>0</v>
      </c>
      <c r="L6" t="s">
        <v>12</v>
      </c>
      <c r="M6" t="s">
        <v>20</v>
      </c>
    </row>
    <row r="7" spans="2:14" ht="30" x14ac:dyDescent="0.25">
      <c r="B7" t="s">
        <v>11</v>
      </c>
      <c r="C7" s="2">
        <v>45775</v>
      </c>
      <c r="D7" s="3">
        <v>0.85069444444444442</v>
      </c>
      <c r="E7" s="4">
        <f t="shared" si="0"/>
        <v>658.5</v>
      </c>
      <c r="F7">
        <v>160</v>
      </c>
      <c r="G7">
        <v>3600</v>
      </c>
      <c r="H7">
        <v>1</v>
      </c>
      <c r="I7">
        <v>0</v>
      </c>
      <c r="J7">
        <v>190</v>
      </c>
      <c r="K7">
        <v>0</v>
      </c>
      <c r="L7" t="s">
        <v>16</v>
      </c>
      <c r="M7" t="s">
        <v>22</v>
      </c>
      <c r="N7" s="4" t="s">
        <v>23</v>
      </c>
    </row>
    <row r="8" spans="2:14" ht="45" x14ac:dyDescent="0.25">
      <c r="B8" t="s">
        <v>11</v>
      </c>
      <c r="C8" s="2">
        <v>45776</v>
      </c>
      <c r="D8" s="3">
        <v>0.83333333333333337</v>
      </c>
      <c r="E8" s="4">
        <f t="shared" si="0"/>
        <v>76.166666666666671</v>
      </c>
      <c r="F8">
        <v>88</v>
      </c>
      <c r="G8">
        <v>363</v>
      </c>
      <c r="H8">
        <v>1</v>
      </c>
      <c r="I8">
        <v>0</v>
      </c>
      <c r="J8">
        <v>5</v>
      </c>
      <c r="K8">
        <v>0</v>
      </c>
      <c r="L8" t="s">
        <v>16</v>
      </c>
      <c r="M8" t="s">
        <v>18</v>
      </c>
      <c r="N8" s="4" t="s">
        <v>24</v>
      </c>
    </row>
    <row r="9" spans="2:14" ht="30" x14ac:dyDescent="0.25">
      <c r="B9" t="s">
        <v>11</v>
      </c>
      <c r="C9" s="2">
        <v>45778</v>
      </c>
      <c r="D9" s="3">
        <v>0.83402777777777781</v>
      </c>
      <c r="E9" s="4">
        <f t="shared" si="0"/>
        <v>198.83333333333334</v>
      </c>
      <c r="F9">
        <v>100</v>
      </c>
      <c r="G9">
        <v>1000</v>
      </c>
      <c r="H9">
        <v>2</v>
      </c>
      <c r="I9">
        <v>0</v>
      </c>
      <c r="J9">
        <v>88</v>
      </c>
      <c r="K9">
        <v>3</v>
      </c>
      <c r="L9" t="s">
        <v>16</v>
      </c>
      <c r="M9" t="s">
        <v>25</v>
      </c>
      <c r="N9" s="4" t="s">
        <v>26</v>
      </c>
    </row>
    <row r="10" spans="2:14" ht="75" x14ac:dyDescent="0.25">
      <c r="B10" t="s">
        <v>11</v>
      </c>
      <c r="C10" s="2">
        <v>45779</v>
      </c>
      <c r="D10" s="3">
        <v>0.87430555555555556</v>
      </c>
      <c r="E10" s="4">
        <f t="shared" si="0"/>
        <v>180.83333333333334</v>
      </c>
      <c r="F10">
        <v>156</v>
      </c>
      <c r="G10">
        <v>706</v>
      </c>
      <c r="H10">
        <v>9</v>
      </c>
      <c r="I10">
        <v>0</v>
      </c>
      <c r="J10">
        <v>214</v>
      </c>
      <c r="K10">
        <v>0</v>
      </c>
      <c r="L10" t="s">
        <v>16</v>
      </c>
      <c r="M10" t="s">
        <v>27</v>
      </c>
      <c r="N10" s="4" t="s">
        <v>28</v>
      </c>
    </row>
    <row r="11" spans="2:14" ht="45" x14ac:dyDescent="0.25">
      <c r="B11" t="s">
        <v>11</v>
      </c>
      <c r="C11" s="2">
        <v>45780</v>
      </c>
      <c r="D11" s="3">
        <v>0.72986111111111107</v>
      </c>
      <c r="E11" s="4">
        <f t="shared" si="0"/>
        <v>141.33333333333334</v>
      </c>
      <c r="F11">
        <v>175</v>
      </c>
      <c r="G11">
        <v>601</v>
      </c>
      <c r="H11">
        <v>6</v>
      </c>
      <c r="I11">
        <v>0</v>
      </c>
      <c r="J11">
        <v>66</v>
      </c>
      <c r="K11">
        <v>0</v>
      </c>
      <c r="L11" t="s">
        <v>16</v>
      </c>
      <c r="M11" t="s">
        <v>29</v>
      </c>
      <c r="N11" s="4" t="s">
        <v>30</v>
      </c>
    </row>
    <row r="12" spans="2:14" ht="45" x14ac:dyDescent="0.25">
      <c r="B12" t="s">
        <v>11</v>
      </c>
      <c r="C12" s="2">
        <v>45780</v>
      </c>
      <c r="D12" s="3">
        <v>0.85555555555555551</v>
      </c>
      <c r="E12" s="4">
        <f t="shared" si="0"/>
        <v>1459.6666666666667</v>
      </c>
      <c r="F12">
        <v>206</v>
      </c>
      <c r="G12">
        <v>8500</v>
      </c>
      <c r="H12">
        <v>7</v>
      </c>
      <c r="I12">
        <v>0</v>
      </c>
      <c r="J12">
        <v>43</v>
      </c>
      <c r="K12">
        <v>2</v>
      </c>
      <c r="L12" t="s">
        <v>16</v>
      </c>
      <c r="M12" t="s">
        <v>31</v>
      </c>
      <c r="N12" s="4" t="s">
        <v>32</v>
      </c>
    </row>
    <row r="13" spans="2:14" ht="60" x14ac:dyDescent="0.25">
      <c r="B13" t="s">
        <v>11</v>
      </c>
      <c r="C13" s="2">
        <v>45781</v>
      </c>
      <c r="D13" s="3">
        <v>0.62430555555555556</v>
      </c>
      <c r="E13" s="4">
        <f t="shared" si="0"/>
        <v>1869.3333333333333</v>
      </c>
      <c r="F13">
        <v>558</v>
      </c>
      <c r="G13">
        <v>10500</v>
      </c>
      <c r="H13">
        <v>23</v>
      </c>
      <c r="I13">
        <v>0</v>
      </c>
      <c r="J13">
        <v>135</v>
      </c>
      <c r="K13">
        <v>0</v>
      </c>
      <c r="L13" t="s">
        <v>16</v>
      </c>
      <c r="M13" t="s">
        <v>33</v>
      </c>
      <c r="N13" s="4" t="s">
        <v>34</v>
      </c>
    </row>
    <row r="14" spans="2:14" ht="90" x14ac:dyDescent="0.25">
      <c r="B14" t="s">
        <v>11</v>
      </c>
      <c r="C14" s="2">
        <v>45781</v>
      </c>
      <c r="D14" s="3">
        <v>0.83333333333333337</v>
      </c>
      <c r="E14" s="4">
        <f t="shared" si="0"/>
        <v>2844.6666666666665</v>
      </c>
      <c r="F14">
        <v>432</v>
      </c>
      <c r="G14">
        <v>16400</v>
      </c>
      <c r="H14">
        <v>3</v>
      </c>
      <c r="I14">
        <v>9</v>
      </c>
      <c r="J14">
        <v>221</v>
      </c>
      <c r="K14">
        <v>3</v>
      </c>
      <c r="L14" t="s">
        <v>16</v>
      </c>
      <c r="M14" t="s">
        <v>36</v>
      </c>
      <c r="N14" s="4" t="s">
        <v>37</v>
      </c>
    </row>
    <row r="15" spans="2:14" ht="30" x14ac:dyDescent="0.25">
      <c r="B15" t="s">
        <v>11</v>
      </c>
      <c r="C15" s="2">
        <v>45783</v>
      </c>
      <c r="D15" s="3">
        <v>0.83333333333333337</v>
      </c>
      <c r="E15" s="4">
        <f t="shared" si="0"/>
        <v>1851</v>
      </c>
      <c r="F15">
        <v>511</v>
      </c>
      <c r="G15">
        <v>10400</v>
      </c>
      <c r="H15">
        <v>16</v>
      </c>
      <c r="I15">
        <v>3</v>
      </c>
      <c r="J15">
        <v>160</v>
      </c>
      <c r="K15">
        <v>16</v>
      </c>
      <c r="L15" t="s">
        <v>16</v>
      </c>
      <c r="M15" t="s">
        <v>38</v>
      </c>
      <c r="N15" s="4" t="s">
        <v>39</v>
      </c>
    </row>
    <row r="16" spans="2:14" x14ac:dyDescent="0.25">
      <c r="B16" t="s">
        <v>11</v>
      </c>
      <c r="C16" s="2">
        <v>45783</v>
      </c>
      <c r="D16" s="3">
        <v>0.88194444444444442</v>
      </c>
      <c r="E16" s="4">
        <f t="shared" si="0"/>
        <v>506</v>
      </c>
      <c r="F16">
        <v>133</v>
      </c>
      <c r="G16">
        <v>2800</v>
      </c>
      <c r="H16">
        <v>0</v>
      </c>
      <c r="I16">
        <v>0</v>
      </c>
      <c r="J16">
        <v>103</v>
      </c>
      <c r="K16">
        <v>0</v>
      </c>
      <c r="L16" t="s">
        <v>16</v>
      </c>
      <c r="M16" t="s">
        <v>40</v>
      </c>
    </row>
    <row r="17" spans="2:14" ht="45" x14ac:dyDescent="0.25">
      <c r="B17" t="s">
        <v>11</v>
      </c>
      <c r="C17" s="2">
        <v>45783</v>
      </c>
      <c r="D17" s="3">
        <v>0.90902777777777777</v>
      </c>
      <c r="E17" s="4">
        <f t="shared" si="0"/>
        <v>181.33333333333334</v>
      </c>
      <c r="F17">
        <v>40</v>
      </c>
      <c r="G17">
        <v>1000</v>
      </c>
      <c r="H17">
        <v>0</v>
      </c>
      <c r="I17">
        <v>1</v>
      </c>
      <c r="J17">
        <v>47</v>
      </c>
      <c r="K17">
        <v>0</v>
      </c>
      <c r="L17" t="s">
        <v>16</v>
      </c>
      <c r="M17" t="s">
        <v>41</v>
      </c>
      <c r="N17" s="4" t="s">
        <v>42</v>
      </c>
    </row>
    <row r="18" spans="2:14" x14ac:dyDescent="0.25">
      <c r="B18" t="s">
        <v>11</v>
      </c>
      <c r="C18" s="2">
        <v>45784</v>
      </c>
      <c r="D18" s="3">
        <v>0.83333333333333337</v>
      </c>
      <c r="E18" s="4">
        <f t="shared" si="0"/>
        <v>1399.6666666666667</v>
      </c>
      <c r="F18">
        <v>233</v>
      </c>
      <c r="G18">
        <v>8000</v>
      </c>
      <c r="H18">
        <v>3</v>
      </c>
      <c r="I18">
        <v>0</v>
      </c>
      <c r="J18">
        <v>162</v>
      </c>
      <c r="K18">
        <v>0</v>
      </c>
      <c r="L18" t="s">
        <v>16</v>
      </c>
      <c r="M18" t="s">
        <v>43</v>
      </c>
    </row>
    <row r="19" spans="2:14" x14ac:dyDescent="0.25">
      <c r="B19" t="s">
        <v>11</v>
      </c>
      <c r="C19" s="2">
        <v>45785</v>
      </c>
      <c r="D19" s="3">
        <v>0.83472222222222225</v>
      </c>
      <c r="E19" s="4">
        <f t="shared" si="0"/>
        <v>139.33333333333334</v>
      </c>
      <c r="F19">
        <v>324</v>
      </c>
      <c r="G19">
        <v>385</v>
      </c>
      <c r="H19">
        <v>19</v>
      </c>
      <c r="I19">
        <v>1</v>
      </c>
      <c r="J19">
        <v>107</v>
      </c>
      <c r="K19">
        <v>0</v>
      </c>
      <c r="L19" t="s">
        <v>16</v>
      </c>
      <c r="M19" t="s">
        <v>44</v>
      </c>
    </row>
    <row r="20" spans="2:14" ht="45" x14ac:dyDescent="0.25">
      <c r="B20" t="s">
        <v>45</v>
      </c>
      <c r="C20" s="2">
        <v>45785</v>
      </c>
      <c r="D20" s="3">
        <v>0.88958333333333328</v>
      </c>
      <c r="E20" s="4">
        <f t="shared" si="0"/>
        <v>88.333333333333329</v>
      </c>
      <c r="F20">
        <v>47</v>
      </c>
      <c r="G20">
        <v>471</v>
      </c>
      <c r="H20">
        <v>0</v>
      </c>
      <c r="I20">
        <v>1</v>
      </c>
      <c r="J20">
        <v>11</v>
      </c>
      <c r="K20">
        <v>0</v>
      </c>
      <c r="L20" t="s">
        <v>16</v>
      </c>
      <c r="M20" t="s">
        <v>46</v>
      </c>
      <c r="N20" s="4" t="s">
        <v>47</v>
      </c>
    </row>
    <row r="21" spans="2:14" ht="45" x14ac:dyDescent="0.25">
      <c r="B21" t="s">
        <v>11</v>
      </c>
      <c r="C21" s="2">
        <v>45786</v>
      </c>
      <c r="D21" s="3">
        <v>0.86388888888888893</v>
      </c>
      <c r="E21" s="4">
        <f t="shared" si="0"/>
        <v>583</v>
      </c>
      <c r="F21">
        <v>486</v>
      </c>
      <c r="G21">
        <v>2800</v>
      </c>
      <c r="H21">
        <v>19</v>
      </c>
      <c r="I21">
        <v>0</v>
      </c>
      <c r="J21">
        <v>192</v>
      </c>
      <c r="K21">
        <v>1</v>
      </c>
      <c r="L21" t="s">
        <v>16</v>
      </c>
      <c r="M21" t="s">
        <v>48</v>
      </c>
      <c r="N21" s="4" t="s">
        <v>49</v>
      </c>
    </row>
    <row r="22" spans="2:14" ht="90" x14ac:dyDescent="0.25">
      <c r="B22" t="s">
        <v>11</v>
      </c>
      <c r="C22" s="2">
        <v>45787</v>
      </c>
      <c r="D22" s="3">
        <v>0.70763888888888893</v>
      </c>
      <c r="E22" s="4">
        <f t="shared" si="0"/>
        <v>408.5</v>
      </c>
      <c r="F22">
        <v>564</v>
      </c>
      <c r="G22">
        <v>1700</v>
      </c>
      <c r="H22">
        <v>12</v>
      </c>
      <c r="I22">
        <v>0</v>
      </c>
      <c r="J22">
        <v>175</v>
      </c>
      <c r="K22">
        <v>0</v>
      </c>
      <c r="L22" t="s">
        <v>16</v>
      </c>
      <c r="M22" t="s">
        <v>50</v>
      </c>
      <c r="N22" s="4" t="s">
        <v>51</v>
      </c>
    </row>
    <row r="23" spans="2:14" ht="60" x14ac:dyDescent="0.25">
      <c r="B23" t="s">
        <v>11</v>
      </c>
      <c r="C23" s="2">
        <v>45787</v>
      </c>
      <c r="D23" s="3">
        <v>0.85347222222222219</v>
      </c>
      <c r="E23" s="4">
        <f t="shared" si="0"/>
        <v>557.33333333333337</v>
      </c>
      <c r="F23">
        <v>81</v>
      </c>
      <c r="G23">
        <v>3200</v>
      </c>
      <c r="H23">
        <v>0</v>
      </c>
      <c r="I23">
        <v>0</v>
      </c>
      <c r="J23">
        <v>63</v>
      </c>
      <c r="K23">
        <v>0</v>
      </c>
      <c r="L23" t="s">
        <v>52</v>
      </c>
      <c r="M23" t="s">
        <v>53</v>
      </c>
      <c r="N23" s="4" t="s">
        <v>54</v>
      </c>
    </row>
    <row r="24" spans="2:14" ht="45" x14ac:dyDescent="0.25">
      <c r="B24" t="s">
        <v>11</v>
      </c>
      <c r="C24" s="2">
        <v>45789</v>
      </c>
      <c r="D24" s="3">
        <v>0.83472222222222225</v>
      </c>
      <c r="E24" s="4">
        <f t="shared" si="0"/>
        <v>1318</v>
      </c>
      <c r="F24">
        <v>528</v>
      </c>
      <c r="G24">
        <v>6900</v>
      </c>
      <c r="H24">
        <v>13</v>
      </c>
      <c r="I24">
        <v>0</v>
      </c>
      <c r="J24">
        <v>467</v>
      </c>
      <c r="K24">
        <v>0</v>
      </c>
      <c r="L24" t="s">
        <v>52</v>
      </c>
      <c r="M24" t="s">
        <v>55</v>
      </c>
      <c r="N24" s="4" t="s">
        <v>56</v>
      </c>
    </row>
    <row r="25" spans="2:14" x14ac:dyDescent="0.25">
      <c r="B25" t="s">
        <v>11</v>
      </c>
      <c r="C25" s="2">
        <v>45790</v>
      </c>
      <c r="D25" s="3">
        <v>0.83611111111111114</v>
      </c>
      <c r="E25" s="4">
        <f t="shared" si="0"/>
        <v>207.16666666666666</v>
      </c>
      <c r="F25">
        <v>101</v>
      </c>
      <c r="G25">
        <v>1100</v>
      </c>
      <c r="H25">
        <v>3</v>
      </c>
      <c r="I25">
        <v>0</v>
      </c>
      <c r="J25">
        <v>39</v>
      </c>
      <c r="K25">
        <v>0</v>
      </c>
      <c r="L25" t="s">
        <v>52</v>
      </c>
      <c r="M25" t="s">
        <v>57</v>
      </c>
    </row>
    <row r="26" spans="2:14" ht="45" x14ac:dyDescent="0.25">
      <c r="B26" t="s">
        <v>11</v>
      </c>
      <c r="C26" s="2">
        <v>45790</v>
      </c>
      <c r="D26" s="3">
        <v>0.8569444444444444</v>
      </c>
      <c r="E26" s="4">
        <f t="shared" si="0"/>
        <v>895.5</v>
      </c>
      <c r="F26">
        <v>119</v>
      </c>
      <c r="G26">
        <v>5200</v>
      </c>
      <c r="H26">
        <v>4</v>
      </c>
      <c r="I26">
        <v>1</v>
      </c>
      <c r="J26">
        <v>49</v>
      </c>
      <c r="K26">
        <v>0</v>
      </c>
      <c r="L26" t="s">
        <v>16</v>
      </c>
      <c r="M26" t="s">
        <v>88</v>
      </c>
      <c r="N26" s="4" t="s">
        <v>58</v>
      </c>
    </row>
    <row r="27" spans="2:14" x14ac:dyDescent="0.25">
      <c r="B27" t="s">
        <v>11</v>
      </c>
      <c r="C27" s="2">
        <v>45791</v>
      </c>
      <c r="D27" s="3">
        <v>0.83263888888888893</v>
      </c>
      <c r="E27" s="4">
        <f t="shared" si="0"/>
        <v>906.66666666666663</v>
      </c>
      <c r="F27">
        <v>341</v>
      </c>
      <c r="G27">
        <v>4900</v>
      </c>
      <c r="H27">
        <v>13</v>
      </c>
      <c r="I27">
        <v>0</v>
      </c>
      <c r="J27">
        <v>182</v>
      </c>
      <c r="K27">
        <v>4</v>
      </c>
      <c r="L27" t="s">
        <v>16</v>
      </c>
      <c r="M27" t="s">
        <v>59</v>
      </c>
    </row>
    <row r="28" spans="2:14" x14ac:dyDescent="0.25">
      <c r="B28" t="s">
        <v>11</v>
      </c>
      <c r="C28" s="2">
        <v>45792</v>
      </c>
      <c r="D28" s="3">
        <v>0.83402777777777781</v>
      </c>
      <c r="E28" s="4">
        <f t="shared" si="0"/>
        <v>140.83333333333334</v>
      </c>
      <c r="F28">
        <v>132</v>
      </c>
      <c r="G28">
        <v>601</v>
      </c>
      <c r="H28">
        <v>7</v>
      </c>
      <c r="I28">
        <v>0</v>
      </c>
      <c r="J28">
        <v>105</v>
      </c>
      <c r="K28">
        <v>0</v>
      </c>
      <c r="L28" t="s">
        <v>16</v>
      </c>
      <c r="M28" t="s">
        <v>60</v>
      </c>
    </row>
    <row r="29" spans="2:14" x14ac:dyDescent="0.25">
      <c r="B29" t="s">
        <v>11</v>
      </c>
      <c r="C29" s="2">
        <v>45796</v>
      </c>
      <c r="D29" s="3">
        <v>0.83263888888888893</v>
      </c>
      <c r="E29" s="4">
        <f t="shared" si="0"/>
        <v>642.5</v>
      </c>
      <c r="F29">
        <v>512</v>
      </c>
      <c r="G29">
        <v>3100</v>
      </c>
      <c r="H29">
        <v>16</v>
      </c>
      <c r="I29">
        <v>0</v>
      </c>
      <c r="J29">
        <v>227</v>
      </c>
      <c r="K29">
        <v>0</v>
      </c>
      <c r="L29" t="s">
        <v>16</v>
      </c>
      <c r="M29" t="s">
        <v>61</v>
      </c>
    </row>
    <row r="30" spans="2:14" x14ac:dyDescent="0.25">
      <c r="B30" t="s">
        <v>45</v>
      </c>
      <c r="C30" s="2">
        <v>45797</v>
      </c>
      <c r="D30" s="3">
        <v>0.85138888888888886</v>
      </c>
      <c r="E30" s="4">
        <f t="shared" si="0"/>
        <v>469.66666666666669</v>
      </c>
      <c r="F30">
        <v>855</v>
      </c>
      <c r="G30">
        <v>1700</v>
      </c>
      <c r="H30">
        <v>3</v>
      </c>
      <c r="I30">
        <v>0</v>
      </c>
      <c r="J30">
        <v>260</v>
      </c>
      <c r="K30">
        <v>0</v>
      </c>
      <c r="L30" t="s">
        <v>16</v>
      </c>
      <c r="M30" t="s">
        <v>62</v>
      </c>
    </row>
    <row r="31" spans="2:14" ht="45" x14ac:dyDescent="0.25">
      <c r="B31" t="s">
        <v>11</v>
      </c>
      <c r="C31" s="2">
        <v>45798</v>
      </c>
      <c r="D31" s="3">
        <v>0.83333333333333337</v>
      </c>
      <c r="E31" s="4">
        <f t="shared" si="0"/>
        <v>331.5</v>
      </c>
      <c r="F31">
        <v>278</v>
      </c>
      <c r="G31">
        <v>1600</v>
      </c>
      <c r="H31">
        <v>0</v>
      </c>
      <c r="I31">
        <v>0</v>
      </c>
      <c r="J31">
        <v>111</v>
      </c>
      <c r="K31">
        <v>0</v>
      </c>
      <c r="L31" t="s">
        <v>16</v>
      </c>
      <c r="M31" t="s">
        <v>29</v>
      </c>
      <c r="N31" s="4" t="s">
        <v>65</v>
      </c>
    </row>
    <row r="32" spans="2:14" x14ac:dyDescent="0.25">
      <c r="B32" t="s">
        <v>11</v>
      </c>
      <c r="C32" s="2">
        <v>45799</v>
      </c>
      <c r="D32" s="3">
        <v>0.83402777777777781</v>
      </c>
      <c r="E32" s="4">
        <f t="shared" si="0"/>
        <v>206.33333333333334</v>
      </c>
      <c r="F32">
        <v>322</v>
      </c>
      <c r="G32">
        <v>580</v>
      </c>
      <c r="H32">
        <v>3</v>
      </c>
      <c r="I32">
        <v>0</v>
      </c>
      <c r="J32">
        <v>333</v>
      </c>
      <c r="K32">
        <v>0</v>
      </c>
      <c r="L32" t="s">
        <v>16</v>
      </c>
      <c r="M32" t="s">
        <v>63</v>
      </c>
    </row>
    <row r="33" spans="2:14" x14ac:dyDescent="0.25">
      <c r="B33" t="s">
        <v>11</v>
      </c>
      <c r="C33" s="2">
        <v>45805</v>
      </c>
      <c r="D33" s="3">
        <v>0.83194444444444449</v>
      </c>
      <c r="E33" s="4">
        <f t="shared" si="0"/>
        <v>506</v>
      </c>
      <c r="F33">
        <v>628</v>
      </c>
      <c r="G33">
        <v>2100</v>
      </c>
      <c r="H33">
        <v>17</v>
      </c>
      <c r="I33">
        <v>2</v>
      </c>
      <c r="J33">
        <v>289</v>
      </c>
      <c r="K33">
        <v>0</v>
      </c>
      <c r="L33" t="s">
        <v>16</v>
      </c>
      <c r="M33" t="s">
        <v>64</v>
      </c>
    </row>
    <row r="34" spans="2:14" x14ac:dyDescent="0.25">
      <c r="B34" t="s">
        <v>11</v>
      </c>
      <c r="C34" s="2">
        <v>45807</v>
      </c>
      <c r="D34" s="3">
        <v>0.83402777777777781</v>
      </c>
      <c r="E34" s="4">
        <f t="shared" si="0"/>
        <v>309.33333333333331</v>
      </c>
      <c r="F34">
        <v>505</v>
      </c>
      <c r="G34">
        <v>1100</v>
      </c>
      <c r="H34">
        <v>6</v>
      </c>
      <c r="I34">
        <v>0</v>
      </c>
      <c r="J34">
        <v>243</v>
      </c>
      <c r="K34">
        <v>2</v>
      </c>
      <c r="L34" t="s">
        <v>16</v>
      </c>
      <c r="M34" t="s">
        <v>43</v>
      </c>
    </row>
    <row r="35" spans="2:14" x14ac:dyDescent="0.25">
      <c r="B35" t="s">
        <v>11</v>
      </c>
      <c r="C35" s="2">
        <v>45808</v>
      </c>
      <c r="D35" s="3">
        <v>0.85</v>
      </c>
      <c r="E35" s="4">
        <f t="shared" si="0"/>
        <v>161.33333333333334</v>
      </c>
      <c r="F35">
        <v>295</v>
      </c>
      <c r="G35">
        <v>657</v>
      </c>
      <c r="H35">
        <v>2</v>
      </c>
      <c r="I35">
        <v>0</v>
      </c>
      <c r="J35">
        <v>14</v>
      </c>
      <c r="K35">
        <v>0</v>
      </c>
      <c r="L35" t="s">
        <v>16</v>
      </c>
      <c r="M35" t="s">
        <v>25</v>
      </c>
    </row>
    <row r="36" spans="2:14" ht="75" x14ac:dyDescent="0.25">
      <c r="B36" t="s">
        <v>11</v>
      </c>
      <c r="C36" s="2">
        <v>45810</v>
      </c>
      <c r="D36" s="3">
        <v>0.83333333333333337</v>
      </c>
      <c r="E36" s="4">
        <f t="shared" si="0"/>
        <v>4429</v>
      </c>
      <c r="F36">
        <v>396</v>
      </c>
      <c r="G36">
        <v>26000</v>
      </c>
      <c r="H36">
        <v>7</v>
      </c>
      <c r="I36">
        <v>1</v>
      </c>
      <c r="J36">
        <v>169</v>
      </c>
      <c r="K36">
        <v>1</v>
      </c>
      <c r="L36" t="s">
        <v>16</v>
      </c>
      <c r="M36" t="s">
        <v>48</v>
      </c>
      <c r="N36" s="4" t="s">
        <v>66</v>
      </c>
    </row>
    <row r="37" spans="2:14" ht="90" x14ac:dyDescent="0.25">
      <c r="B37" t="s">
        <v>11</v>
      </c>
      <c r="C37" s="2">
        <v>45813</v>
      </c>
      <c r="D37" s="3">
        <v>0.8354166666666667</v>
      </c>
      <c r="E37" s="4">
        <f t="shared" si="0"/>
        <v>163.16666666666666</v>
      </c>
      <c r="F37">
        <v>855</v>
      </c>
      <c r="G37">
        <v>12</v>
      </c>
      <c r="H37">
        <v>1</v>
      </c>
      <c r="I37">
        <v>0</v>
      </c>
      <c r="J37">
        <v>111</v>
      </c>
      <c r="K37">
        <v>0</v>
      </c>
      <c r="L37" t="s">
        <v>16</v>
      </c>
      <c r="M37" t="s">
        <v>67</v>
      </c>
      <c r="N37" s="4" t="s">
        <v>68</v>
      </c>
    </row>
    <row r="38" spans="2:14" ht="120" x14ac:dyDescent="0.25">
      <c r="B38" t="s">
        <v>11</v>
      </c>
      <c r="C38" s="2">
        <v>45817</v>
      </c>
      <c r="D38" s="3">
        <v>0.8569444444444444</v>
      </c>
      <c r="E38" s="4">
        <f t="shared" si="0"/>
        <v>206.33333333333334</v>
      </c>
      <c r="F38">
        <v>523</v>
      </c>
      <c r="G38">
        <v>169</v>
      </c>
      <c r="H38">
        <v>6</v>
      </c>
      <c r="I38">
        <v>270</v>
      </c>
      <c r="J38">
        <v>270</v>
      </c>
      <c r="K38">
        <v>0</v>
      </c>
      <c r="L38" t="s">
        <v>16</v>
      </c>
      <c r="M38" t="s">
        <v>13</v>
      </c>
      <c r="N38" s="4" t="s">
        <v>69</v>
      </c>
    </row>
    <row r="39" spans="2:14" x14ac:dyDescent="0.25">
      <c r="B39" t="s">
        <v>11</v>
      </c>
      <c r="C39" s="2">
        <v>45818</v>
      </c>
      <c r="D39" s="3">
        <v>0.83333333333333337</v>
      </c>
      <c r="E39" s="4">
        <f t="shared" si="0"/>
        <v>139.66666666666666</v>
      </c>
      <c r="F39">
        <v>499</v>
      </c>
      <c r="G39">
        <v>131</v>
      </c>
      <c r="H39">
        <v>9</v>
      </c>
      <c r="I39">
        <v>0</v>
      </c>
      <c r="J39">
        <v>199</v>
      </c>
      <c r="K39">
        <v>0</v>
      </c>
      <c r="L39" t="s">
        <v>16</v>
      </c>
      <c r="M39" t="s">
        <v>70</v>
      </c>
    </row>
    <row r="40" spans="2:14" x14ac:dyDescent="0.25">
      <c r="B40" t="s">
        <v>11</v>
      </c>
      <c r="C40" s="2">
        <v>45819</v>
      </c>
      <c r="D40" s="3">
        <v>0.83333333333333337</v>
      </c>
      <c r="E40" s="4">
        <f t="shared" si="0"/>
        <v>190.5</v>
      </c>
      <c r="F40">
        <v>244</v>
      </c>
      <c r="G40">
        <v>708</v>
      </c>
      <c r="H40">
        <v>8</v>
      </c>
      <c r="I40">
        <v>2</v>
      </c>
      <c r="J40">
        <v>181</v>
      </c>
      <c r="K40">
        <v>0</v>
      </c>
      <c r="L40" t="s">
        <v>16</v>
      </c>
      <c r="M40" t="s">
        <v>71</v>
      </c>
    </row>
    <row r="41" spans="2:14" x14ac:dyDescent="0.25">
      <c r="B41" t="s">
        <v>11</v>
      </c>
      <c r="C41" s="2">
        <v>45820</v>
      </c>
      <c r="D41" s="3">
        <v>0.8305555555555556</v>
      </c>
      <c r="E41" s="4">
        <f t="shared" si="0"/>
        <v>190.16666666666666</v>
      </c>
      <c r="F41">
        <v>547</v>
      </c>
      <c r="G41">
        <v>415</v>
      </c>
      <c r="H41">
        <v>8</v>
      </c>
      <c r="I41">
        <v>0</v>
      </c>
      <c r="J41">
        <v>171</v>
      </c>
      <c r="K41">
        <v>0</v>
      </c>
      <c r="L41" t="s">
        <v>72</v>
      </c>
      <c r="M41" t="s">
        <v>73</v>
      </c>
    </row>
    <row r="42" spans="2:14" x14ac:dyDescent="0.25">
      <c r="B42" t="s">
        <v>11</v>
      </c>
      <c r="C42" s="2">
        <v>45821</v>
      </c>
      <c r="D42" s="3">
        <v>0.84375</v>
      </c>
      <c r="E42" s="4">
        <f t="shared" si="0"/>
        <v>1903</v>
      </c>
      <c r="F42">
        <v>283</v>
      </c>
      <c r="G42">
        <v>11000</v>
      </c>
      <c r="H42">
        <v>4</v>
      </c>
      <c r="I42">
        <v>0</v>
      </c>
      <c r="J42">
        <v>130</v>
      </c>
      <c r="K42">
        <v>1</v>
      </c>
      <c r="L42" t="s">
        <v>16</v>
      </c>
      <c r="M42" t="s">
        <v>18</v>
      </c>
    </row>
    <row r="43" spans="2:14" x14ac:dyDescent="0.25">
      <c r="B43" t="s">
        <v>11</v>
      </c>
      <c r="C43" s="2">
        <v>45825</v>
      </c>
      <c r="D43" s="3">
        <v>0.85763888888888884</v>
      </c>
      <c r="E43" s="4">
        <f t="shared" si="0"/>
        <v>181.16666666666666</v>
      </c>
      <c r="F43">
        <v>660</v>
      </c>
      <c r="G43">
        <v>217</v>
      </c>
      <c r="H43">
        <v>3</v>
      </c>
      <c r="I43">
        <v>2</v>
      </c>
      <c r="J43">
        <v>205</v>
      </c>
      <c r="K43">
        <v>0</v>
      </c>
      <c r="L43" t="s">
        <v>16</v>
      </c>
      <c r="M43" t="s">
        <v>74</v>
      </c>
    </row>
    <row r="44" spans="2:14" x14ac:dyDescent="0.25">
      <c r="B44" t="s">
        <v>11</v>
      </c>
      <c r="C44" s="2">
        <v>45826</v>
      </c>
      <c r="D44" s="3">
        <v>0.83472222222222225</v>
      </c>
      <c r="E44" s="4">
        <f t="shared" si="0"/>
        <v>436.16666666666669</v>
      </c>
      <c r="F44">
        <v>408</v>
      </c>
      <c r="G44">
        <v>2000</v>
      </c>
      <c r="H44">
        <v>3</v>
      </c>
      <c r="I44">
        <v>0</v>
      </c>
      <c r="J44">
        <v>206</v>
      </c>
      <c r="K44">
        <v>0</v>
      </c>
      <c r="L44" t="s">
        <v>16</v>
      </c>
      <c r="M44" t="s">
        <v>67</v>
      </c>
    </row>
    <row r="45" spans="2:14" x14ac:dyDescent="0.25">
      <c r="B45" t="s">
        <v>45</v>
      </c>
      <c r="C45" s="2">
        <v>45828</v>
      </c>
      <c r="D45" s="3">
        <v>0.83888888888888891</v>
      </c>
      <c r="E45" s="4">
        <f t="shared" si="0"/>
        <v>3266.3333333333335</v>
      </c>
      <c r="F45">
        <v>289</v>
      </c>
      <c r="G45">
        <v>19000</v>
      </c>
      <c r="H45">
        <v>2</v>
      </c>
      <c r="I45">
        <v>2</v>
      </c>
      <c r="J45">
        <v>305</v>
      </c>
      <c r="K45">
        <v>0</v>
      </c>
      <c r="L45" t="s">
        <v>16</v>
      </c>
      <c r="M45" t="s">
        <v>48</v>
      </c>
    </row>
    <row r="46" spans="2:14" ht="45" x14ac:dyDescent="0.25">
      <c r="B46" t="s">
        <v>45</v>
      </c>
      <c r="C46" s="2">
        <v>45831</v>
      </c>
      <c r="D46" s="3">
        <v>0.84791666666666665</v>
      </c>
      <c r="E46" s="4">
        <f t="shared" si="0"/>
        <v>355.16666666666669</v>
      </c>
      <c r="F46">
        <v>526</v>
      </c>
      <c r="G46">
        <v>1400</v>
      </c>
      <c r="H46">
        <v>2</v>
      </c>
      <c r="I46">
        <v>0</v>
      </c>
      <c r="J46">
        <v>203</v>
      </c>
      <c r="K46">
        <v>0</v>
      </c>
      <c r="L46" t="s">
        <v>75</v>
      </c>
      <c r="M46" t="s">
        <v>76</v>
      </c>
      <c r="N46" s="4" t="s">
        <v>78</v>
      </c>
    </row>
    <row r="47" spans="2:14" ht="75" x14ac:dyDescent="0.25">
      <c r="B47" t="s">
        <v>11</v>
      </c>
      <c r="C47" s="2">
        <v>45834</v>
      </c>
      <c r="D47" s="3">
        <v>0.75</v>
      </c>
      <c r="E47" s="4">
        <f t="shared" si="0"/>
        <v>156.16666666666666</v>
      </c>
      <c r="F47">
        <v>654</v>
      </c>
      <c r="G47">
        <v>215</v>
      </c>
      <c r="H47">
        <v>1</v>
      </c>
      <c r="I47">
        <v>0</v>
      </c>
      <c r="J47">
        <v>67</v>
      </c>
      <c r="K47">
        <v>0</v>
      </c>
      <c r="L47" t="s">
        <v>16</v>
      </c>
      <c r="M47" t="s">
        <v>77</v>
      </c>
      <c r="N47" s="4" t="s">
        <v>79</v>
      </c>
    </row>
    <row r="48" spans="2:14" ht="60" x14ac:dyDescent="0.25">
      <c r="B48" t="s">
        <v>11</v>
      </c>
      <c r="C48" s="2">
        <v>45835</v>
      </c>
      <c r="D48" s="3">
        <v>0.83194444444444449</v>
      </c>
      <c r="E48" s="4">
        <f t="shared" si="0"/>
        <v>119.5</v>
      </c>
      <c r="F48">
        <v>108</v>
      </c>
      <c r="G48">
        <v>500</v>
      </c>
      <c r="H48">
        <v>0</v>
      </c>
      <c r="I48">
        <v>0</v>
      </c>
      <c r="J48">
        <v>109</v>
      </c>
      <c r="K48">
        <v>0</v>
      </c>
      <c r="L48" t="s">
        <v>16</v>
      </c>
      <c r="M48" t="s">
        <v>44</v>
      </c>
      <c r="N48" s="4" t="s">
        <v>80</v>
      </c>
    </row>
    <row r="49" spans="2:14" ht="105" x14ac:dyDescent="0.25">
      <c r="B49" t="s">
        <v>11</v>
      </c>
      <c r="C49" s="2">
        <v>45838</v>
      </c>
      <c r="D49" s="3">
        <v>0.83194444444444449</v>
      </c>
      <c r="E49" s="4">
        <f t="shared" si="0"/>
        <v>492.5</v>
      </c>
      <c r="F49">
        <v>334</v>
      </c>
      <c r="G49">
        <v>2400</v>
      </c>
      <c r="H49">
        <v>12</v>
      </c>
      <c r="I49">
        <v>3</v>
      </c>
      <c r="J49">
        <v>205</v>
      </c>
      <c r="K49">
        <v>1</v>
      </c>
      <c r="L49" t="s">
        <v>82</v>
      </c>
      <c r="M49" t="s">
        <v>81</v>
      </c>
      <c r="N49" s="4" t="s">
        <v>83</v>
      </c>
    </row>
  </sheetData>
  <conditionalFormatting sqref="E2:E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Views Per Week </vt:lpstr>
      <vt:lpstr>Average Engagement Score P.W</vt:lpstr>
      <vt:lpstr>Growth and Engagement Tracker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Hajira Ammen Mir</dc:creator>
  <cp:lastModifiedBy>Hajira Ammen Mir</cp:lastModifiedBy>
  <dcterms:created xsi:type="dcterms:W3CDTF">2025-05-06T11:08:58Z</dcterms:created>
  <dcterms:modified xsi:type="dcterms:W3CDTF">2025-07-03T14:05:33Z</dcterms:modified>
</cp:coreProperties>
</file>