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mk0\Downloads\MK\mQ\LovelyCos\"/>
    </mc:Choice>
  </mc:AlternateContent>
  <xr:revisionPtr revIDLastSave="0" documentId="13_ncr:1_{49872683-E306-428A-923B-8F40EE9C93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720" sheetId="4" r:id="rId1"/>
    <sheet name="0709" sheetId="3" r:id="rId2"/>
    <sheet name="0705" sheetId="1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4" i="4" l="1"/>
  <c r="N94" i="4"/>
  <c r="I94" i="4"/>
  <c r="R94" i="4" s="1"/>
  <c r="P93" i="4"/>
  <c r="N93" i="4"/>
  <c r="I93" i="4"/>
  <c r="R93" i="4" s="1"/>
  <c r="P92" i="4"/>
  <c r="N92" i="4"/>
  <c r="I92" i="4"/>
  <c r="R92" i="4" s="1"/>
  <c r="P91" i="4"/>
  <c r="N91" i="4"/>
  <c r="I91" i="4"/>
  <c r="R91" i="4" s="1"/>
  <c r="P90" i="4"/>
  <c r="N90" i="4"/>
  <c r="I90" i="4"/>
  <c r="R90" i="4" s="1"/>
  <c r="P89" i="4"/>
  <c r="N89" i="4"/>
  <c r="I89" i="4"/>
  <c r="R89" i="4" s="1"/>
  <c r="P88" i="4"/>
  <c r="N88" i="4"/>
  <c r="I88" i="4"/>
  <c r="R88" i="4" s="1"/>
  <c r="P87" i="4"/>
  <c r="N87" i="4"/>
  <c r="I87" i="4"/>
  <c r="R87" i="4" s="1"/>
  <c r="P86" i="4"/>
  <c r="N86" i="4"/>
  <c r="I86" i="4"/>
  <c r="R86" i="4" s="1"/>
  <c r="P85" i="4"/>
  <c r="N85" i="4"/>
  <c r="I85" i="4"/>
  <c r="R85" i="4" s="1"/>
  <c r="P84" i="4"/>
  <c r="N84" i="4"/>
  <c r="I84" i="4"/>
  <c r="R84" i="4" s="1"/>
  <c r="P83" i="4"/>
  <c r="N83" i="4"/>
  <c r="I83" i="4"/>
  <c r="R83" i="4" s="1"/>
  <c r="P82" i="4"/>
  <c r="N82" i="4"/>
  <c r="I82" i="4"/>
  <c r="R82" i="4" s="1"/>
  <c r="P81" i="4"/>
  <c r="N81" i="4"/>
  <c r="I81" i="4"/>
  <c r="R81" i="4" s="1"/>
  <c r="P80" i="4"/>
  <c r="N80" i="4"/>
  <c r="I80" i="4"/>
  <c r="R80" i="4" s="1"/>
  <c r="P79" i="4"/>
  <c r="N79" i="4"/>
  <c r="I79" i="4"/>
  <c r="R79" i="4" s="1"/>
  <c r="P78" i="4"/>
  <c r="N78" i="4"/>
  <c r="I78" i="4"/>
  <c r="R78" i="4" s="1"/>
  <c r="P77" i="4"/>
  <c r="N77" i="4"/>
  <c r="I77" i="4"/>
  <c r="R77" i="4" s="1"/>
  <c r="P76" i="4"/>
  <c r="N76" i="4"/>
  <c r="I76" i="4"/>
  <c r="R76" i="4" s="1"/>
  <c r="P75" i="4"/>
  <c r="N75" i="4"/>
  <c r="I75" i="4"/>
  <c r="R75" i="4" s="1"/>
  <c r="P74" i="4"/>
  <c r="N74" i="4"/>
  <c r="I74" i="4"/>
  <c r="R74" i="4" s="1"/>
  <c r="P73" i="4"/>
  <c r="N73" i="4"/>
  <c r="I73" i="4"/>
  <c r="R73" i="4" s="1"/>
  <c r="R72" i="4"/>
  <c r="P72" i="4"/>
  <c r="Q72" i="4" s="1"/>
  <c r="S72" i="4" s="1"/>
  <c r="K72" i="4"/>
  <c r="I72" i="4"/>
  <c r="P71" i="4"/>
  <c r="R71" i="4" s="1"/>
  <c r="N71" i="4"/>
  <c r="I71" i="4"/>
  <c r="P70" i="4"/>
  <c r="R70" i="4" s="1"/>
  <c r="N70" i="4"/>
  <c r="I70" i="4"/>
  <c r="P69" i="4"/>
  <c r="R69" i="4" s="1"/>
  <c r="K69" i="4"/>
  <c r="I69" i="4"/>
  <c r="P68" i="4"/>
  <c r="N68" i="4"/>
  <c r="I68" i="4"/>
  <c r="P67" i="4"/>
  <c r="N67" i="4"/>
  <c r="I67" i="4"/>
  <c r="P66" i="4"/>
  <c r="K66" i="4"/>
  <c r="I66" i="4"/>
  <c r="Q65" i="4"/>
  <c r="S65" i="4" s="1"/>
  <c r="P65" i="4"/>
  <c r="N65" i="4"/>
  <c r="I65" i="4"/>
  <c r="R65" i="4" s="1"/>
  <c r="Q64" i="4"/>
  <c r="S64" i="4" s="1"/>
  <c r="P64" i="4"/>
  <c r="N64" i="4"/>
  <c r="I64" i="4"/>
  <c r="R64" i="4" s="1"/>
  <c r="P63" i="4"/>
  <c r="K63" i="4"/>
  <c r="I63" i="4"/>
  <c r="P62" i="4"/>
  <c r="N62" i="4"/>
  <c r="I62" i="4"/>
  <c r="R62" i="4" s="1"/>
  <c r="P61" i="4"/>
  <c r="N61" i="4"/>
  <c r="I61" i="4"/>
  <c r="R61" i="4" s="1"/>
  <c r="R60" i="4"/>
  <c r="P60" i="4"/>
  <c r="Q60" i="4" s="1"/>
  <c r="S60" i="4" s="1"/>
  <c r="K60" i="4"/>
  <c r="I60" i="4"/>
  <c r="S59" i="4"/>
  <c r="Q59" i="4"/>
  <c r="P59" i="4"/>
  <c r="R59" i="4" s="1"/>
  <c r="N59" i="4"/>
  <c r="I59" i="4"/>
  <c r="S58" i="4"/>
  <c r="Q58" i="4"/>
  <c r="P58" i="4"/>
  <c r="R58" i="4" s="1"/>
  <c r="N58" i="4"/>
  <c r="I58" i="4"/>
  <c r="P57" i="4"/>
  <c r="R57" i="4" s="1"/>
  <c r="K57" i="4"/>
  <c r="I57" i="4"/>
  <c r="Q57" i="4" s="1"/>
  <c r="S57" i="4" s="1"/>
  <c r="P56" i="4"/>
  <c r="N56" i="4"/>
  <c r="I56" i="4"/>
  <c r="P55" i="4"/>
  <c r="N55" i="4"/>
  <c r="I55" i="4"/>
  <c r="P54" i="4"/>
  <c r="K54" i="4"/>
  <c r="I54" i="4"/>
  <c r="Q53" i="4"/>
  <c r="S53" i="4" s="1"/>
  <c r="P53" i="4"/>
  <c r="N53" i="4"/>
  <c r="I53" i="4"/>
  <c r="R53" i="4" s="1"/>
  <c r="Q52" i="4"/>
  <c r="S52" i="4" s="1"/>
  <c r="P52" i="4"/>
  <c r="N52" i="4"/>
  <c r="I52" i="4"/>
  <c r="R52" i="4" s="1"/>
  <c r="P51" i="4"/>
  <c r="K51" i="4"/>
  <c r="I51" i="4"/>
  <c r="R51" i="4" s="1"/>
  <c r="K42" i="4"/>
  <c r="I42" i="4"/>
  <c r="K41" i="4"/>
  <c r="I41" i="4"/>
  <c r="K40" i="4"/>
  <c r="I40" i="4"/>
  <c r="K39" i="4"/>
  <c r="I39" i="4"/>
  <c r="K38" i="4"/>
  <c r="I38" i="4"/>
  <c r="K37" i="4"/>
  <c r="I37" i="4"/>
  <c r="K36" i="4"/>
  <c r="I36" i="4"/>
  <c r="K35" i="4"/>
  <c r="I35" i="4"/>
  <c r="K34" i="4"/>
  <c r="I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N20" i="4" s="1"/>
  <c r="I20" i="4"/>
  <c r="K19" i="4"/>
  <c r="I19" i="4"/>
  <c r="K18" i="4"/>
  <c r="I18" i="4"/>
  <c r="K17" i="4"/>
  <c r="I17" i="4"/>
  <c r="K16" i="4"/>
  <c r="N16" i="4" s="1"/>
  <c r="I16" i="4"/>
  <c r="K15" i="4"/>
  <c r="I15" i="4"/>
  <c r="K14" i="4"/>
  <c r="I14" i="4"/>
  <c r="K13" i="4"/>
  <c r="I13" i="4"/>
  <c r="K12" i="4"/>
  <c r="N12" i="4" s="1"/>
  <c r="I12" i="4"/>
  <c r="K11" i="4"/>
  <c r="I11" i="4"/>
  <c r="K10" i="4"/>
  <c r="I10" i="4"/>
  <c r="K9" i="4"/>
  <c r="I9" i="4"/>
  <c r="K8" i="4"/>
  <c r="N8" i="4" s="1"/>
  <c r="I8" i="4"/>
  <c r="A8" i="4"/>
  <c r="K7" i="4"/>
  <c r="I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A7" i="4"/>
  <c r="K6" i="4"/>
  <c r="N6" i="4" s="1"/>
  <c r="I6" i="4"/>
  <c r="B6" i="4"/>
  <c r="A6" i="4"/>
  <c r="K5" i="4"/>
  <c r="I5" i="4"/>
  <c r="A5" i="4"/>
  <c r="W1" i="4"/>
  <c r="T1" i="4"/>
  <c r="T56" i="4" s="1"/>
  <c r="U56" i="4" s="1"/>
  <c r="N1" i="4"/>
  <c r="H1" i="4"/>
  <c r="A8" i="3"/>
  <c r="A7" i="3"/>
  <c r="A6" i="3"/>
  <c r="A5" i="3"/>
  <c r="N1" i="3"/>
  <c r="T1" i="3"/>
  <c r="K5" i="3"/>
  <c r="N5" i="3" s="1"/>
  <c r="K6" i="3"/>
  <c r="K7" i="3"/>
  <c r="N7" i="3"/>
  <c r="K8" i="3"/>
  <c r="N8" i="3" s="1"/>
  <c r="K9" i="3"/>
  <c r="K10" i="3"/>
  <c r="N10" i="3" s="1"/>
  <c r="K11" i="3"/>
  <c r="N11" i="3" s="1"/>
  <c r="K12" i="3"/>
  <c r="N12" i="3"/>
  <c r="K13" i="3"/>
  <c r="N13" i="3"/>
  <c r="K14" i="3"/>
  <c r="K15" i="3"/>
  <c r="N15" i="3" s="1"/>
  <c r="K16" i="3"/>
  <c r="N16" i="3"/>
  <c r="K17" i="3"/>
  <c r="K18" i="3"/>
  <c r="N18" i="3"/>
  <c r="K19" i="3"/>
  <c r="N19" i="3" s="1"/>
  <c r="K20" i="3"/>
  <c r="N20" i="3" s="1"/>
  <c r="K21" i="3"/>
  <c r="N21" i="3"/>
  <c r="K22" i="3"/>
  <c r="K23" i="3"/>
  <c r="N23" i="3"/>
  <c r="K24" i="3"/>
  <c r="N24" i="3"/>
  <c r="K25" i="3"/>
  <c r="K26" i="3"/>
  <c r="N26" i="3"/>
  <c r="K27" i="3"/>
  <c r="N27" i="3" s="1"/>
  <c r="K28" i="3"/>
  <c r="N28" i="3"/>
  <c r="K29" i="3"/>
  <c r="N29" i="3"/>
  <c r="K30" i="3"/>
  <c r="K31" i="3"/>
  <c r="N31" i="3"/>
  <c r="K32" i="3"/>
  <c r="N32" i="3" s="1"/>
  <c r="K33" i="3"/>
  <c r="K34" i="3"/>
  <c r="N34" i="3"/>
  <c r="K35" i="3"/>
  <c r="N35" i="3" s="1"/>
  <c r="K36" i="3"/>
  <c r="N36" i="3"/>
  <c r="K37" i="3"/>
  <c r="N37" i="3" s="1"/>
  <c r="K38" i="3"/>
  <c r="K39" i="3"/>
  <c r="K40" i="3"/>
  <c r="N40" i="3" s="1"/>
  <c r="K41" i="3"/>
  <c r="K42" i="3"/>
  <c r="N42" i="3"/>
  <c r="K51" i="3"/>
  <c r="N51" i="3" s="1"/>
  <c r="P51" i="3"/>
  <c r="T51" i="3"/>
  <c r="N52" i="3"/>
  <c r="P52" i="3"/>
  <c r="N53" i="3"/>
  <c r="P53" i="3"/>
  <c r="K54" i="3"/>
  <c r="N54" i="3" s="1"/>
  <c r="P54" i="3"/>
  <c r="N55" i="3"/>
  <c r="P55" i="3"/>
  <c r="N56" i="3"/>
  <c r="P56" i="3"/>
  <c r="K57" i="3"/>
  <c r="N57" i="3" s="1"/>
  <c r="P57" i="3"/>
  <c r="N58" i="3"/>
  <c r="P58" i="3"/>
  <c r="Q58" i="3"/>
  <c r="S58" i="3" s="1"/>
  <c r="R58" i="3"/>
  <c r="N59" i="3"/>
  <c r="P59" i="3"/>
  <c r="T59" i="3"/>
  <c r="U59" i="3" s="1"/>
  <c r="K60" i="3"/>
  <c r="N60" i="3" s="1"/>
  <c r="P60" i="3"/>
  <c r="T60" i="3"/>
  <c r="N61" i="3"/>
  <c r="P61" i="3"/>
  <c r="N62" i="3"/>
  <c r="P62" i="3"/>
  <c r="Q62" i="3" s="1"/>
  <c r="S62" i="3" s="1"/>
  <c r="K63" i="3"/>
  <c r="N63" i="3" s="1"/>
  <c r="P63" i="3"/>
  <c r="Q63" i="3" s="1"/>
  <c r="S63" i="3" s="1"/>
  <c r="T63" i="3"/>
  <c r="U63" i="3" s="1"/>
  <c r="N64" i="3"/>
  <c r="P64" i="3"/>
  <c r="T64" i="3"/>
  <c r="U64" i="3" s="1"/>
  <c r="N65" i="3"/>
  <c r="P65" i="3"/>
  <c r="K66" i="3"/>
  <c r="N66" i="3" s="1"/>
  <c r="P66" i="3"/>
  <c r="N67" i="3"/>
  <c r="P67" i="3"/>
  <c r="N68" i="3"/>
  <c r="P68" i="3"/>
  <c r="K69" i="3"/>
  <c r="N69" i="3" s="1"/>
  <c r="P69" i="3"/>
  <c r="N70" i="3"/>
  <c r="P70" i="3"/>
  <c r="Q70" i="3"/>
  <c r="S70" i="3" s="1"/>
  <c r="R70" i="3"/>
  <c r="N71" i="3"/>
  <c r="P71" i="3"/>
  <c r="T71" i="3" s="1"/>
  <c r="U71" i="3" s="1"/>
  <c r="R71" i="3"/>
  <c r="K72" i="3"/>
  <c r="N72" i="3" s="1"/>
  <c r="P72" i="3"/>
  <c r="R72" i="3"/>
  <c r="N73" i="3"/>
  <c r="P73" i="3"/>
  <c r="N74" i="3"/>
  <c r="P74" i="3"/>
  <c r="Q74" i="3" s="1"/>
  <c r="S74" i="3" s="1"/>
  <c r="N75" i="3"/>
  <c r="P75" i="3"/>
  <c r="T75" i="3" s="1"/>
  <c r="U75" i="3" s="1"/>
  <c r="N76" i="3"/>
  <c r="P76" i="3"/>
  <c r="N77" i="3"/>
  <c r="P77" i="3"/>
  <c r="N78" i="3"/>
  <c r="P78" i="3"/>
  <c r="Q78" i="3" s="1"/>
  <c r="S78" i="3" s="1"/>
  <c r="N79" i="3"/>
  <c r="P79" i="3"/>
  <c r="R79" i="3"/>
  <c r="N80" i="3"/>
  <c r="P80" i="3"/>
  <c r="T80" i="3"/>
  <c r="N81" i="3"/>
  <c r="P81" i="3"/>
  <c r="N82" i="3"/>
  <c r="P82" i="3"/>
  <c r="Q82" i="3" s="1"/>
  <c r="S82" i="3" s="1"/>
  <c r="N83" i="3"/>
  <c r="P83" i="3"/>
  <c r="T83" i="3" s="1"/>
  <c r="U83" i="3" s="1"/>
  <c r="N84" i="3"/>
  <c r="P84" i="3"/>
  <c r="N85" i="3"/>
  <c r="P85" i="3"/>
  <c r="N86" i="3"/>
  <c r="P86" i="3"/>
  <c r="N87" i="3"/>
  <c r="P87" i="3"/>
  <c r="R87" i="3" s="1"/>
  <c r="N88" i="3"/>
  <c r="P88" i="3"/>
  <c r="T88" i="3"/>
  <c r="N89" i="3"/>
  <c r="P89" i="3"/>
  <c r="N90" i="3"/>
  <c r="P90" i="3"/>
  <c r="T90" i="3" s="1"/>
  <c r="U90" i="3" s="1"/>
  <c r="N91" i="3"/>
  <c r="P91" i="3"/>
  <c r="Q91" i="3" s="1"/>
  <c r="S91" i="3" s="1"/>
  <c r="N92" i="3"/>
  <c r="P92" i="3"/>
  <c r="N93" i="3"/>
  <c r="P93" i="3"/>
  <c r="N94" i="3"/>
  <c r="P94" i="3"/>
  <c r="Q94" i="3"/>
  <c r="S94" i="3" s="1"/>
  <c r="H1" i="3"/>
  <c r="W1" i="3"/>
  <c r="I51" i="3"/>
  <c r="I52" i="3"/>
  <c r="I53" i="3"/>
  <c r="I54" i="3"/>
  <c r="I55" i="3"/>
  <c r="I56" i="3"/>
  <c r="I57" i="3"/>
  <c r="Q57" i="3" s="1"/>
  <c r="S57" i="3" s="1"/>
  <c r="I58" i="3"/>
  <c r="I59" i="3"/>
  <c r="R59" i="3" s="1"/>
  <c r="I60" i="3"/>
  <c r="I61" i="3"/>
  <c r="Q61" i="3" s="1"/>
  <c r="S61" i="3" s="1"/>
  <c r="I62" i="3"/>
  <c r="I63" i="3"/>
  <c r="I64" i="3"/>
  <c r="Q64" i="3" s="1"/>
  <c r="S64" i="3" s="1"/>
  <c r="I65" i="3"/>
  <c r="I66" i="3"/>
  <c r="I67" i="3"/>
  <c r="I68" i="3"/>
  <c r="Q68" i="3" s="1"/>
  <c r="S68" i="3" s="1"/>
  <c r="I69" i="3"/>
  <c r="I70" i="3"/>
  <c r="I71" i="3"/>
  <c r="I72" i="3"/>
  <c r="I73" i="3"/>
  <c r="Q73" i="3" s="1"/>
  <c r="S73" i="3" s="1"/>
  <c r="I74" i="3"/>
  <c r="I75" i="3"/>
  <c r="I76" i="3"/>
  <c r="I77" i="3"/>
  <c r="I78" i="3"/>
  <c r="I79" i="3"/>
  <c r="Q79" i="3" s="1"/>
  <c r="S79" i="3" s="1"/>
  <c r="I80" i="3"/>
  <c r="R80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81" i="3"/>
  <c r="Q81" i="3" s="1"/>
  <c r="S81" i="3" s="1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" i="3"/>
  <c r="I8" i="3"/>
  <c r="I7" i="3"/>
  <c r="I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I5" i="3"/>
  <c r="N63" i="4" l="1"/>
  <c r="N51" i="4"/>
  <c r="N57" i="4"/>
  <c r="N38" i="4"/>
  <c r="N69" i="4"/>
  <c r="N42" i="4"/>
  <c r="N9" i="4"/>
  <c r="N13" i="4"/>
  <c r="N17" i="4"/>
  <c r="N21" i="4"/>
  <c r="N26" i="4"/>
  <c r="N32" i="4"/>
  <c r="N37" i="4"/>
  <c r="K49" i="4"/>
  <c r="T54" i="4"/>
  <c r="T55" i="4"/>
  <c r="U55" i="4" s="1"/>
  <c r="R63" i="4"/>
  <c r="Q63" i="4"/>
  <c r="S63" i="4" s="1"/>
  <c r="T68" i="4"/>
  <c r="U68" i="4" s="1"/>
  <c r="T67" i="4"/>
  <c r="U67" i="4" s="1"/>
  <c r="T66" i="4"/>
  <c r="I47" i="4"/>
  <c r="N5" i="4"/>
  <c r="N7" i="4"/>
  <c r="N10" i="4"/>
  <c r="N14" i="4"/>
  <c r="N18" i="4"/>
  <c r="N22" i="4"/>
  <c r="N28" i="4"/>
  <c r="N33" i="4"/>
  <c r="N41" i="4"/>
  <c r="N66" i="4"/>
  <c r="N11" i="4"/>
  <c r="N15" i="4"/>
  <c r="N19" i="4"/>
  <c r="N24" i="4"/>
  <c r="N29" i="4"/>
  <c r="N34" i="4"/>
  <c r="N35" i="4"/>
  <c r="T65" i="4"/>
  <c r="U65" i="4" s="1"/>
  <c r="N25" i="4"/>
  <c r="N30" i="4"/>
  <c r="N36" i="4"/>
  <c r="T51" i="4"/>
  <c r="U51" i="4" s="1"/>
  <c r="N23" i="4"/>
  <c r="N27" i="4"/>
  <c r="N31" i="4"/>
  <c r="N39" i="4"/>
  <c r="Q51" i="4"/>
  <c r="S51" i="4" s="1"/>
  <c r="T52" i="4"/>
  <c r="U52" i="4" s="1"/>
  <c r="N60" i="4"/>
  <c r="R66" i="4"/>
  <c r="Q66" i="4"/>
  <c r="S66" i="4" s="1"/>
  <c r="R67" i="4"/>
  <c r="Q67" i="4"/>
  <c r="S67" i="4" s="1"/>
  <c r="R68" i="4"/>
  <c r="Q68" i="4"/>
  <c r="S68" i="4" s="1"/>
  <c r="N72" i="4"/>
  <c r="T53" i="4"/>
  <c r="U53" i="4" s="1"/>
  <c r="N54" i="4"/>
  <c r="Q61" i="4"/>
  <c r="S61" i="4" s="1"/>
  <c r="Q62" i="4"/>
  <c r="S62" i="4" s="1"/>
  <c r="T63" i="4"/>
  <c r="U63" i="4" s="1"/>
  <c r="Q73" i="4"/>
  <c r="S73" i="4" s="1"/>
  <c r="Q74" i="4"/>
  <c r="S74" i="4" s="1"/>
  <c r="Q75" i="4"/>
  <c r="S75" i="4" s="1"/>
  <c r="Q76" i="4"/>
  <c r="S76" i="4" s="1"/>
  <c r="Q77" i="4"/>
  <c r="S77" i="4" s="1"/>
  <c r="Q78" i="4"/>
  <c r="S78" i="4" s="1"/>
  <c r="Q79" i="4"/>
  <c r="S79" i="4" s="1"/>
  <c r="Q80" i="4"/>
  <c r="S80" i="4" s="1"/>
  <c r="Q81" i="4"/>
  <c r="S81" i="4" s="1"/>
  <c r="Q82" i="4"/>
  <c r="S82" i="4" s="1"/>
  <c r="Q83" i="4"/>
  <c r="S83" i="4" s="1"/>
  <c r="Q84" i="4"/>
  <c r="S84" i="4" s="1"/>
  <c r="Q85" i="4"/>
  <c r="S85" i="4" s="1"/>
  <c r="Q86" i="4"/>
  <c r="S86" i="4" s="1"/>
  <c r="Q87" i="4"/>
  <c r="S87" i="4" s="1"/>
  <c r="Q88" i="4"/>
  <c r="S88" i="4" s="1"/>
  <c r="Q89" i="4"/>
  <c r="S89" i="4" s="1"/>
  <c r="Q90" i="4"/>
  <c r="S90" i="4" s="1"/>
  <c r="Q91" i="4"/>
  <c r="S91" i="4" s="1"/>
  <c r="Q92" i="4"/>
  <c r="S92" i="4" s="1"/>
  <c r="Q93" i="4"/>
  <c r="S93" i="4" s="1"/>
  <c r="Q94" i="4"/>
  <c r="S94" i="4" s="1"/>
  <c r="N40" i="4"/>
  <c r="R54" i="4"/>
  <c r="Q54" i="4"/>
  <c r="S54" i="4" s="1"/>
  <c r="R55" i="4"/>
  <c r="Q55" i="4"/>
  <c r="S55" i="4" s="1"/>
  <c r="R56" i="4"/>
  <c r="Q56" i="4"/>
  <c r="S56" i="4" s="1"/>
  <c r="T64" i="4"/>
  <c r="U64" i="4" s="1"/>
  <c r="T57" i="4"/>
  <c r="U57" i="4" s="1"/>
  <c r="T58" i="4"/>
  <c r="U58" i="4" s="1"/>
  <c r="T59" i="4"/>
  <c r="U59" i="4" s="1"/>
  <c r="T69" i="4"/>
  <c r="U69" i="4" s="1"/>
  <c r="T70" i="4"/>
  <c r="U70" i="4" s="1"/>
  <c r="T71" i="4"/>
  <c r="U71" i="4" s="1"/>
  <c r="T60" i="4"/>
  <c r="U60" i="4" s="1"/>
  <c r="T61" i="4"/>
  <c r="U61" i="4" s="1"/>
  <c r="T62" i="4"/>
  <c r="U62" i="4" s="1"/>
  <c r="Q69" i="4"/>
  <c r="S69" i="4" s="1"/>
  <c r="Q70" i="4"/>
  <c r="S70" i="4" s="1"/>
  <c r="Q71" i="4"/>
  <c r="S71" i="4" s="1"/>
  <c r="T72" i="4"/>
  <c r="U72" i="4" s="1"/>
  <c r="T73" i="4"/>
  <c r="U73" i="4" s="1"/>
  <c r="T74" i="4"/>
  <c r="U74" i="4" s="1"/>
  <c r="T75" i="4"/>
  <c r="U75" i="4" s="1"/>
  <c r="T76" i="4"/>
  <c r="U76" i="4" s="1"/>
  <c r="T77" i="4"/>
  <c r="U77" i="4" s="1"/>
  <c r="T78" i="4"/>
  <c r="U78" i="4" s="1"/>
  <c r="T79" i="4"/>
  <c r="U79" i="4" s="1"/>
  <c r="T80" i="4"/>
  <c r="U80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U86" i="4" s="1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Q72" i="3"/>
  <c r="S72" i="3" s="1"/>
  <c r="Q65" i="3"/>
  <c r="S65" i="3" s="1"/>
  <c r="R74" i="3"/>
  <c r="R62" i="3"/>
  <c r="Q89" i="3"/>
  <c r="S89" i="3" s="1"/>
  <c r="Q88" i="3"/>
  <c r="S88" i="3" s="1"/>
  <c r="Q87" i="3"/>
  <c r="S87" i="3" s="1"/>
  <c r="T82" i="3"/>
  <c r="U82" i="3" s="1"/>
  <c r="R81" i="3"/>
  <c r="Q80" i="3"/>
  <c r="S80" i="3" s="1"/>
  <c r="T79" i="3"/>
  <c r="U79" i="3" s="1"/>
  <c r="T74" i="3"/>
  <c r="U74" i="3" s="1"/>
  <c r="T62" i="3"/>
  <c r="U62" i="3" s="1"/>
  <c r="R61" i="3"/>
  <c r="Q60" i="3"/>
  <c r="S60" i="3" s="1"/>
  <c r="Q56" i="3"/>
  <c r="S56" i="3" s="1"/>
  <c r="Q54" i="3"/>
  <c r="S54" i="3" s="1"/>
  <c r="Q52" i="3"/>
  <c r="S52" i="3" s="1"/>
  <c r="U51" i="3"/>
  <c r="R73" i="3"/>
  <c r="Q69" i="3"/>
  <c r="S69" i="3" s="1"/>
  <c r="U88" i="3"/>
  <c r="T87" i="3"/>
  <c r="U87" i="3" s="1"/>
  <c r="U80" i="3"/>
  <c r="Q53" i="3"/>
  <c r="S53" i="3" s="1"/>
  <c r="R90" i="3"/>
  <c r="R82" i="3"/>
  <c r="R63" i="3"/>
  <c r="Q92" i="3"/>
  <c r="S92" i="3" s="1"/>
  <c r="T89" i="3"/>
  <c r="U89" i="3" s="1"/>
  <c r="R88" i="3"/>
  <c r="Q84" i="3"/>
  <c r="S84" i="3" s="1"/>
  <c r="T81" i="3"/>
  <c r="U81" i="3" s="1"/>
  <c r="T73" i="3"/>
  <c r="U73" i="3" s="1"/>
  <c r="T72" i="3"/>
  <c r="U72" i="3" s="1"/>
  <c r="Q71" i="3"/>
  <c r="S71" i="3" s="1"/>
  <c r="T70" i="3"/>
  <c r="U70" i="3" s="1"/>
  <c r="Q66" i="3"/>
  <c r="S66" i="3" s="1"/>
  <c r="T61" i="3"/>
  <c r="U61" i="3" s="1"/>
  <c r="R60" i="3"/>
  <c r="T58" i="3"/>
  <c r="U58" i="3" s="1"/>
  <c r="Q75" i="3"/>
  <c r="S75" i="3" s="1"/>
  <c r="R75" i="3"/>
  <c r="T86" i="3"/>
  <c r="U86" i="3" s="1"/>
  <c r="R86" i="3"/>
  <c r="R67" i="3"/>
  <c r="T67" i="3"/>
  <c r="U67" i="3" s="1"/>
  <c r="Q67" i="3"/>
  <c r="S67" i="3" s="1"/>
  <c r="N30" i="3"/>
  <c r="T56" i="3"/>
  <c r="U56" i="3" s="1"/>
  <c r="R56" i="3"/>
  <c r="R85" i="3"/>
  <c r="T85" i="3"/>
  <c r="U85" i="3" s="1"/>
  <c r="Q85" i="3"/>
  <c r="S85" i="3" s="1"/>
  <c r="T94" i="3"/>
  <c r="U94" i="3" s="1"/>
  <c r="R94" i="3"/>
  <c r="N14" i="3"/>
  <c r="N6" i="3"/>
  <c r="K49" i="3"/>
  <c r="R77" i="3"/>
  <c r="T77" i="3"/>
  <c r="U77" i="3" s="1"/>
  <c r="Q77" i="3"/>
  <c r="S77" i="3" s="1"/>
  <c r="T78" i="3"/>
  <c r="U78" i="3" s="1"/>
  <c r="R78" i="3"/>
  <c r="T69" i="3"/>
  <c r="U69" i="3" s="1"/>
  <c r="R69" i="3"/>
  <c r="R93" i="3"/>
  <c r="T93" i="3"/>
  <c r="U93" i="3" s="1"/>
  <c r="Q93" i="3"/>
  <c r="S93" i="3" s="1"/>
  <c r="T68" i="3"/>
  <c r="U68" i="3" s="1"/>
  <c r="R68" i="3"/>
  <c r="T57" i="3"/>
  <c r="U57" i="3" s="1"/>
  <c r="R57" i="3"/>
  <c r="N38" i="3"/>
  <c r="N22" i="3"/>
  <c r="R55" i="3"/>
  <c r="T55" i="3"/>
  <c r="U55" i="3" s="1"/>
  <c r="Q55" i="3"/>
  <c r="S55" i="3" s="1"/>
  <c r="Q83" i="3"/>
  <c r="S83" i="3" s="1"/>
  <c r="R83" i="3"/>
  <c r="Q90" i="3"/>
  <c r="S90" i="3" s="1"/>
  <c r="Q86" i="3"/>
  <c r="S86" i="3" s="1"/>
  <c r="Q76" i="3"/>
  <c r="S76" i="3" s="1"/>
  <c r="U60" i="3"/>
  <c r="Q59" i="3"/>
  <c r="S59" i="3" s="1"/>
  <c r="Q51" i="3"/>
  <c r="S51" i="3" s="1"/>
  <c r="T91" i="3"/>
  <c r="U91" i="3" s="1"/>
  <c r="R89" i="3"/>
  <c r="T52" i="3"/>
  <c r="U52" i="3" s="1"/>
  <c r="N39" i="3"/>
  <c r="I47" i="3"/>
  <c r="T92" i="3"/>
  <c r="U92" i="3" s="1"/>
  <c r="T84" i="3"/>
  <c r="U84" i="3" s="1"/>
  <c r="T76" i="3"/>
  <c r="U76" i="3" s="1"/>
  <c r="T66" i="3"/>
  <c r="U66" i="3" s="1"/>
  <c r="T65" i="3"/>
  <c r="U65" i="3" s="1"/>
  <c r="T54" i="3"/>
  <c r="U54" i="3" s="1"/>
  <c r="T53" i="3"/>
  <c r="U53" i="3" s="1"/>
  <c r="R51" i="3"/>
  <c r="R91" i="3"/>
  <c r="R64" i="3"/>
  <c r="R52" i="3"/>
  <c r="N41" i="3"/>
  <c r="N33" i="3"/>
  <c r="N25" i="3"/>
  <c r="N17" i="3"/>
  <c r="N9" i="3"/>
  <c r="R92" i="3"/>
  <c r="R84" i="3"/>
  <c r="R76" i="3"/>
  <c r="R66" i="3"/>
  <c r="R65" i="3"/>
  <c r="R54" i="3"/>
  <c r="R53" i="3"/>
  <c r="I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K18" i="1"/>
  <c r="I18" i="1"/>
  <c r="K15" i="1"/>
  <c r="I15" i="1"/>
  <c r="K12" i="1"/>
  <c r="I12" i="1"/>
  <c r="K10" i="1"/>
  <c r="I10" i="1"/>
  <c r="K9" i="1"/>
  <c r="I9" i="1"/>
  <c r="K8" i="1"/>
  <c r="I8" i="1"/>
  <c r="P80" i="1"/>
  <c r="N80" i="1"/>
  <c r="I80" i="1"/>
  <c r="P79" i="1"/>
  <c r="N79" i="1"/>
  <c r="I79" i="1"/>
  <c r="P78" i="1"/>
  <c r="N78" i="1"/>
  <c r="I78" i="1"/>
  <c r="P83" i="1"/>
  <c r="N83" i="1"/>
  <c r="I83" i="1"/>
  <c r="P82" i="1"/>
  <c r="N82" i="1"/>
  <c r="I82" i="1"/>
  <c r="P81" i="1"/>
  <c r="N81" i="1"/>
  <c r="I81" i="1"/>
  <c r="P86" i="1"/>
  <c r="N86" i="1"/>
  <c r="I86" i="1"/>
  <c r="P85" i="1"/>
  <c r="N85" i="1"/>
  <c r="I85" i="1"/>
  <c r="P84" i="1"/>
  <c r="N84" i="1"/>
  <c r="I84" i="1"/>
  <c r="P89" i="1"/>
  <c r="N89" i="1"/>
  <c r="I89" i="1"/>
  <c r="P88" i="1"/>
  <c r="N88" i="1"/>
  <c r="I88" i="1"/>
  <c r="P87" i="1"/>
  <c r="N87" i="1"/>
  <c r="I87" i="1"/>
  <c r="P73" i="1"/>
  <c r="N73" i="1"/>
  <c r="I73" i="1"/>
  <c r="P74" i="1"/>
  <c r="N74" i="1"/>
  <c r="I74" i="1"/>
  <c r="P75" i="1"/>
  <c r="N75" i="1"/>
  <c r="I75" i="1"/>
  <c r="P76" i="1"/>
  <c r="N76" i="1"/>
  <c r="I76" i="1"/>
  <c r="P77" i="1"/>
  <c r="N77" i="1"/>
  <c r="I77" i="1"/>
  <c r="P90" i="1"/>
  <c r="N90" i="1"/>
  <c r="I90" i="1"/>
  <c r="P91" i="1"/>
  <c r="N91" i="1"/>
  <c r="I91" i="1"/>
  <c r="P92" i="1"/>
  <c r="N92" i="1"/>
  <c r="I92" i="1"/>
  <c r="K29" i="1"/>
  <c r="I29" i="1"/>
  <c r="K28" i="1"/>
  <c r="I28" i="1"/>
  <c r="K27" i="1"/>
  <c r="I27" i="1"/>
  <c r="K26" i="1"/>
  <c r="I26" i="1"/>
  <c r="K33" i="1"/>
  <c r="I33" i="1"/>
  <c r="K32" i="1"/>
  <c r="I32" i="1"/>
  <c r="K31" i="1"/>
  <c r="I31" i="1"/>
  <c r="K30" i="1"/>
  <c r="I30" i="1"/>
  <c r="K37" i="1"/>
  <c r="I37" i="1"/>
  <c r="K36" i="1"/>
  <c r="I36" i="1"/>
  <c r="K35" i="1"/>
  <c r="I35" i="1"/>
  <c r="K34" i="1"/>
  <c r="I34" i="1"/>
  <c r="I22" i="1"/>
  <c r="I23" i="1"/>
  <c r="I24" i="1"/>
  <c r="I25" i="1"/>
  <c r="I38" i="1"/>
  <c r="I39" i="1"/>
  <c r="I40" i="1"/>
  <c r="I41" i="1"/>
  <c r="I42" i="1"/>
  <c r="K42" i="1"/>
  <c r="K41" i="1"/>
  <c r="K40" i="1"/>
  <c r="K39" i="1"/>
  <c r="K38" i="1"/>
  <c r="K25" i="1"/>
  <c r="K24" i="1"/>
  <c r="K23" i="1"/>
  <c r="K22" i="1"/>
  <c r="K21" i="1"/>
  <c r="I21" i="1"/>
  <c r="K20" i="1"/>
  <c r="I20" i="1"/>
  <c r="I70" i="1"/>
  <c r="I69" i="1"/>
  <c r="K69" i="1"/>
  <c r="P69" i="1"/>
  <c r="T1" i="1"/>
  <c r="W1" i="1"/>
  <c r="H1" i="1"/>
  <c r="P62" i="1"/>
  <c r="N62" i="1"/>
  <c r="I62" i="1"/>
  <c r="P61" i="1"/>
  <c r="N61" i="1"/>
  <c r="I61" i="1"/>
  <c r="P60" i="1"/>
  <c r="K60" i="1"/>
  <c r="I60" i="1"/>
  <c r="P59" i="1"/>
  <c r="N59" i="1"/>
  <c r="I59" i="1"/>
  <c r="P58" i="1"/>
  <c r="N58" i="1"/>
  <c r="I58" i="1"/>
  <c r="P57" i="1"/>
  <c r="K57" i="1"/>
  <c r="I57" i="1"/>
  <c r="P56" i="1"/>
  <c r="N56" i="1"/>
  <c r="I56" i="1"/>
  <c r="P55" i="1"/>
  <c r="N55" i="1"/>
  <c r="I55" i="1"/>
  <c r="P54" i="1"/>
  <c r="K54" i="1"/>
  <c r="I54" i="1"/>
  <c r="P53" i="1"/>
  <c r="N53" i="1"/>
  <c r="I53" i="1"/>
  <c r="P52" i="1"/>
  <c r="N52" i="1"/>
  <c r="I52" i="1"/>
  <c r="P51" i="1"/>
  <c r="K51" i="1"/>
  <c r="I51" i="1"/>
  <c r="P68" i="1"/>
  <c r="N68" i="1"/>
  <c r="I68" i="1"/>
  <c r="P67" i="1"/>
  <c r="N67" i="1"/>
  <c r="I67" i="1"/>
  <c r="P66" i="1"/>
  <c r="K66" i="1"/>
  <c r="I66" i="1"/>
  <c r="P65" i="1"/>
  <c r="N65" i="1"/>
  <c r="I65" i="1"/>
  <c r="P64" i="1"/>
  <c r="N64" i="1"/>
  <c r="I64" i="1"/>
  <c r="P63" i="1"/>
  <c r="K63" i="1"/>
  <c r="I63" i="1"/>
  <c r="P71" i="1"/>
  <c r="N71" i="1"/>
  <c r="I71" i="1"/>
  <c r="P70" i="1"/>
  <c r="N70" i="1"/>
  <c r="K72" i="1"/>
  <c r="K19" i="1"/>
  <c r="K17" i="1"/>
  <c r="K16" i="1"/>
  <c r="K14" i="1"/>
  <c r="K13" i="1"/>
  <c r="K11" i="1"/>
  <c r="K7" i="1"/>
  <c r="K6" i="1"/>
  <c r="K5" i="1"/>
  <c r="I19" i="1"/>
  <c r="I17" i="1"/>
  <c r="I16" i="1"/>
  <c r="I14" i="1"/>
  <c r="I13" i="1"/>
  <c r="I72" i="1"/>
  <c r="P72" i="1"/>
  <c r="I93" i="1"/>
  <c r="N93" i="1"/>
  <c r="P93" i="1"/>
  <c r="I94" i="1"/>
  <c r="N94" i="1"/>
  <c r="P94" i="1"/>
  <c r="N1" i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9" i="2"/>
  <c r="I6" i="1"/>
  <c r="I7" i="1"/>
  <c r="I11" i="1"/>
  <c r="N49" i="4" l="1"/>
  <c r="U54" i="4"/>
  <c r="I49" i="4"/>
  <c r="K47" i="4"/>
  <c r="U66" i="4"/>
  <c r="N49" i="3"/>
  <c r="I49" i="3"/>
  <c r="K47" i="3"/>
  <c r="N15" i="1"/>
  <c r="N18" i="1"/>
  <c r="R85" i="1"/>
  <c r="R81" i="1"/>
  <c r="R79" i="1"/>
  <c r="N12" i="1"/>
  <c r="N8" i="1"/>
  <c r="N10" i="1"/>
  <c r="Q84" i="1"/>
  <c r="S84" i="1" s="1"/>
  <c r="R86" i="1"/>
  <c r="N9" i="1"/>
  <c r="R80" i="1"/>
  <c r="Q83" i="1"/>
  <c r="S83" i="1" s="1"/>
  <c r="Q82" i="1"/>
  <c r="S82" i="1" s="1"/>
  <c r="R78" i="1"/>
  <c r="T79" i="1"/>
  <c r="U79" i="1" s="1"/>
  <c r="T80" i="1"/>
  <c r="U80" i="1" s="1"/>
  <c r="T78" i="1"/>
  <c r="U78" i="1" s="1"/>
  <c r="Q79" i="1"/>
  <c r="S79" i="1" s="1"/>
  <c r="Q80" i="1"/>
  <c r="S80" i="1" s="1"/>
  <c r="Q78" i="1"/>
  <c r="S78" i="1" s="1"/>
  <c r="Q81" i="1"/>
  <c r="S81" i="1" s="1"/>
  <c r="R83" i="1"/>
  <c r="Q89" i="1"/>
  <c r="S89" i="1" s="1"/>
  <c r="R82" i="1"/>
  <c r="R84" i="1"/>
  <c r="T81" i="1"/>
  <c r="U81" i="1" s="1"/>
  <c r="T82" i="1"/>
  <c r="U82" i="1" s="1"/>
  <c r="T83" i="1"/>
  <c r="U83" i="1" s="1"/>
  <c r="Q85" i="1"/>
  <c r="S85" i="1" s="1"/>
  <c r="Q86" i="1"/>
  <c r="S86" i="1" s="1"/>
  <c r="T87" i="1"/>
  <c r="U87" i="1" s="1"/>
  <c r="Q88" i="1"/>
  <c r="S88" i="1" s="1"/>
  <c r="T84" i="1"/>
  <c r="U84" i="1" s="1"/>
  <c r="T85" i="1"/>
  <c r="U85" i="1" s="1"/>
  <c r="T86" i="1"/>
  <c r="U86" i="1" s="1"/>
  <c r="T88" i="1"/>
  <c r="U88" i="1" s="1"/>
  <c r="Q87" i="1"/>
  <c r="S87" i="1" s="1"/>
  <c r="T89" i="1"/>
  <c r="U89" i="1" s="1"/>
  <c r="R89" i="1"/>
  <c r="R87" i="1"/>
  <c r="R88" i="1"/>
  <c r="Q73" i="1"/>
  <c r="S73" i="1" s="1"/>
  <c r="T93" i="1"/>
  <c r="U93" i="1" s="1"/>
  <c r="R73" i="1"/>
  <c r="Q75" i="1"/>
  <c r="S75" i="1" s="1"/>
  <c r="Q74" i="1"/>
  <c r="S74" i="1" s="1"/>
  <c r="T73" i="1"/>
  <c r="U73" i="1" s="1"/>
  <c r="T74" i="1"/>
  <c r="U74" i="1" s="1"/>
  <c r="R74" i="1"/>
  <c r="R75" i="1"/>
  <c r="R76" i="1"/>
  <c r="R77" i="1"/>
  <c r="T75" i="1"/>
  <c r="U75" i="1" s="1"/>
  <c r="Q76" i="1"/>
  <c r="S76" i="1" s="1"/>
  <c r="Q90" i="1"/>
  <c r="S90" i="1" s="1"/>
  <c r="T76" i="1"/>
  <c r="U76" i="1" s="1"/>
  <c r="Q77" i="1"/>
  <c r="S77" i="1" s="1"/>
  <c r="Q91" i="1"/>
  <c r="S91" i="1" s="1"/>
  <c r="T77" i="1"/>
  <c r="U77" i="1" s="1"/>
  <c r="T90" i="1"/>
  <c r="U90" i="1" s="1"/>
  <c r="R90" i="1"/>
  <c r="T91" i="1"/>
  <c r="U91" i="1" s="1"/>
  <c r="T92" i="1"/>
  <c r="U92" i="1" s="1"/>
  <c r="R91" i="1"/>
  <c r="Q92" i="1"/>
  <c r="S92" i="1" s="1"/>
  <c r="N33" i="1"/>
  <c r="R92" i="1"/>
  <c r="N29" i="1"/>
  <c r="N27" i="1"/>
  <c r="N30" i="1"/>
  <c r="N32" i="1"/>
  <c r="N28" i="1"/>
  <c r="N37" i="1"/>
  <c r="N26" i="1"/>
  <c r="N31" i="1"/>
  <c r="N36" i="1"/>
  <c r="N35" i="1"/>
  <c r="N34" i="1"/>
  <c r="N20" i="1"/>
  <c r="N21" i="1"/>
  <c r="N39" i="1"/>
  <c r="N25" i="1"/>
  <c r="N22" i="1"/>
  <c r="N40" i="1"/>
  <c r="N41" i="1"/>
  <c r="N23" i="1"/>
  <c r="N24" i="1"/>
  <c r="N38" i="1"/>
  <c r="N42" i="1"/>
  <c r="N69" i="1"/>
  <c r="Q69" i="1"/>
  <c r="S69" i="1" s="1"/>
  <c r="T72" i="1"/>
  <c r="R69" i="1"/>
  <c r="T69" i="1"/>
  <c r="T94" i="1"/>
  <c r="U94" i="1" s="1"/>
  <c r="N7" i="1"/>
  <c r="N11" i="1"/>
  <c r="N5" i="1"/>
  <c r="N72" i="1"/>
  <c r="N6" i="1"/>
  <c r="I47" i="1"/>
  <c r="I49" i="1" s="1"/>
  <c r="Q94" i="1"/>
  <c r="S94" i="1" s="1"/>
  <c r="R94" i="1"/>
  <c r="Q93" i="1"/>
  <c r="S93" i="1" s="1"/>
  <c r="R93" i="1"/>
  <c r="Q72" i="1"/>
  <c r="S72" i="1" s="1"/>
  <c r="R72" i="1"/>
  <c r="R70" i="1"/>
  <c r="R71" i="1"/>
  <c r="R63" i="1"/>
  <c r="R64" i="1"/>
  <c r="R65" i="1"/>
  <c r="R66" i="1"/>
  <c r="R67" i="1"/>
  <c r="R68" i="1"/>
  <c r="R51" i="1"/>
  <c r="R52" i="1"/>
  <c r="R53" i="1"/>
  <c r="R54" i="1"/>
  <c r="R55" i="1"/>
  <c r="R56" i="1"/>
  <c r="R57" i="1"/>
  <c r="R58" i="1"/>
  <c r="R59" i="1"/>
  <c r="R60" i="1"/>
  <c r="R61" i="1"/>
  <c r="R62" i="1"/>
  <c r="T70" i="1"/>
  <c r="U70" i="1" s="1"/>
  <c r="Q70" i="1"/>
  <c r="S70" i="1" s="1"/>
  <c r="T71" i="1"/>
  <c r="U71" i="1" s="1"/>
  <c r="Q71" i="1"/>
  <c r="S71" i="1" s="1"/>
  <c r="T63" i="1"/>
  <c r="Q63" i="1"/>
  <c r="S63" i="1" s="1"/>
  <c r="T64" i="1"/>
  <c r="U64" i="1" s="1"/>
  <c r="Q64" i="1"/>
  <c r="S64" i="1" s="1"/>
  <c r="T65" i="1"/>
  <c r="U65" i="1" s="1"/>
  <c r="Q65" i="1"/>
  <c r="S65" i="1" s="1"/>
  <c r="T66" i="1"/>
  <c r="Q66" i="1"/>
  <c r="S66" i="1" s="1"/>
  <c r="T67" i="1"/>
  <c r="U67" i="1" s="1"/>
  <c r="Q67" i="1"/>
  <c r="S67" i="1" s="1"/>
  <c r="T68" i="1"/>
  <c r="U68" i="1" s="1"/>
  <c r="Q68" i="1"/>
  <c r="S68" i="1" s="1"/>
  <c r="T51" i="1"/>
  <c r="Q51" i="1"/>
  <c r="S51" i="1" s="1"/>
  <c r="T52" i="1"/>
  <c r="U52" i="1" s="1"/>
  <c r="Q52" i="1"/>
  <c r="S52" i="1" s="1"/>
  <c r="T53" i="1"/>
  <c r="U53" i="1" s="1"/>
  <c r="Q53" i="1"/>
  <c r="S53" i="1" s="1"/>
  <c r="T54" i="1"/>
  <c r="Q54" i="1"/>
  <c r="S54" i="1" s="1"/>
  <c r="T55" i="1"/>
  <c r="U55" i="1" s="1"/>
  <c r="Q55" i="1"/>
  <c r="S55" i="1" s="1"/>
  <c r="T56" i="1"/>
  <c r="U56" i="1" s="1"/>
  <c r="Q56" i="1"/>
  <c r="S56" i="1" s="1"/>
  <c r="T57" i="1"/>
  <c r="Q57" i="1"/>
  <c r="S57" i="1" s="1"/>
  <c r="T58" i="1"/>
  <c r="U58" i="1" s="1"/>
  <c r="Q58" i="1"/>
  <c r="S58" i="1" s="1"/>
  <c r="T59" i="1"/>
  <c r="U59" i="1" s="1"/>
  <c r="Q59" i="1"/>
  <c r="S59" i="1" s="1"/>
  <c r="T60" i="1"/>
  <c r="Q60" i="1"/>
  <c r="S60" i="1" s="1"/>
  <c r="T61" i="1"/>
  <c r="U61" i="1" s="1"/>
  <c r="Q61" i="1"/>
  <c r="S61" i="1" s="1"/>
  <c r="T62" i="1"/>
  <c r="U62" i="1" s="1"/>
  <c r="Q62" i="1"/>
  <c r="S62" i="1" s="1"/>
  <c r="K49" i="1"/>
  <c r="N51" i="1"/>
  <c r="N54" i="1"/>
  <c r="N57" i="1"/>
  <c r="N60" i="1"/>
  <c r="N63" i="1"/>
  <c r="N66" i="1"/>
  <c r="N17" i="1"/>
  <c r="N19" i="1"/>
  <c r="N13" i="1"/>
  <c r="N14" i="1"/>
  <c r="N16" i="1"/>
  <c r="N47" i="4" l="1"/>
  <c r="L4" i="4"/>
  <c r="L4" i="3"/>
  <c r="N47" i="3"/>
  <c r="U69" i="1"/>
  <c r="K47" i="1"/>
  <c r="L4" i="1" s="1"/>
  <c r="L18" i="1" s="1"/>
  <c r="M18" i="1" s="1"/>
  <c r="O18" i="1" s="1"/>
  <c r="U72" i="1"/>
  <c r="U63" i="1"/>
  <c r="U60" i="1"/>
  <c r="U66" i="1"/>
  <c r="U54" i="1"/>
  <c r="U57" i="1"/>
  <c r="U51" i="1"/>
  <c r="N49" i="1"/>
  <c r="L35" i="4" l="1"/>
  <c r="M35" i="4" s="1"/>
  <c r="O35" i="4" s="1"/>
  <c r="L39" i="4"/>
  <c r="M39" i="4" s="1"/>
  <c r="O39" i="4" s="1"/>
  <c r="L34" i="4"/>
  <c r="M34" i="4" s="1"/>
  <c r="O34" i="4" s="1"/>
  <c r="L30" i="4"/>
  <c r="M30" i="4" s="1"/>
  <c r="O30" i="4" s="1"/>
  <c r="L26" i="4"/>
  <c r="M26" i="4" s="1"/>
  <c r="O26" i="4" s="1"/>
  <c r="L40" i="4"/>
  <c r="M40" i="4" s="1"/>
  <c r="O40" i="4" s="1"/>
  <c r="L24" i="4"/>
  <c r="M24" i="4" s="1"/>
  <c r="O24" i="4" s="1"/>
  <c r="L28" i="4"/>
  <c r="M28" i="4" s="1"/>
  <c r="O28" i="4" s="1"/>
  <c r="L17" i="4"/>
  <c r="M17" i="4" s="1"/>
  <c r="O17" i="4" s="1"/>
  <c r="L13" i="4"/>
  <c r="M13" i="4" s="1"/>
  <c r="O13" i="4" s="1"/>
  <c r="L9" i="4"/>
  <c r="M9" i="4" s="1"/>
  <c r="O9" i="4" s="1"/>
  <c r="L32" i="4"/>
  <c r="M32" i="4" s="1"/>
  <c r="O32" i="4" s="1"/>
  <c r="L36" i="4"/>
  <c r="M36" i="4" s="1"/>
  <c r="O36" i="4" s="1"/>
  <c r="L19" i="4"/>
  <c r="M19" i="4" s="1"/>
  <c r="O19" i="4" s="1"/>
  <c r="L15" i="4"/>
  <c r="M15" i="4" s="1"/>
  <c r="O15" i="4" s="1"/>
  <c r="L11" i="4"/>
  <c r="M11" i="4" s="1"/>
  <c r="O11" i="4" s="1"/>
  <c r="L5" i="4"/>
  <c r="M5" i="4" s="1"/>
  <c r="O5" i="4" s="1"/>
  <c r="L18" i="4"/>
  <c r="M18" i="4" s="1"/>
  <c r="O18" i="4" s="1"/>
  <c r="L22" i="4"/>
  <c r="M22" i="4" s="1"/>
  <c r="O22" i="4" s="1"/>
  <c r="L6" i="4"/>
  <c r="M6" i="4" s="1"/>
  <c r="O6" i="4" s="1"/>
  <c r="L12" i="4"/>
  <c r="M12" i="4" s="1"/>
  <c r="O12" i="4" s="1"/>
  <c r="L20" i="4"/>
  <c r="M20" i="4" s="1"/>
  <c r="O20" i="4" s="1"/>
  <c r="L38" i="4"/>
  <c r="M38" i="4" s="1"/>
  <c r="O38" i="4" s="1"/>
  <c r="L7" i="4"/>
  <c r="M7" i="4" s="1"/>
  <c r="O7" i="4" s="1"/>
  <c r="L37" i="4"/>
  <c r="M37" i="4" s="1"/>
  <c r="O37" i="4" s="1"/>
  <c r="L33" i="4"/>
  <c r="M33" i="4" s="1"/>
  <c r="O33" i="4" s="1"/>
  <c r="L31" i="4"/>
  <c r="M31" i="4" s="1"/>
  <c r="O31" i="4" s="1"/>
  <c r="L10" i="4"/>
  <c r="M10" i="4" s="1"/>
  <c r="O10" i="4" s="1"/>
  <c r="L27" i="4"/>
  <c r="M27" i="4" s="1"/>
  <c r="O27" i="4" s="1"/>
  <c r="L8" i="4"/>
  <c r="M8" i="4" s="1"/>
  <c r="O8" i="4" s="1"/>
  <c r="L16" i="4"/>
  <c r="M16" i="4" s="1"/>
  <c r="O16" i="4" s="1"/>
  <c r="L23" i="4"/>
  <c r="M23" i="4" s="1"/>
  <c r="O23" i="4" s="1"/>
  <c r="L29" i="4"/>
  <c r="M29" i="4" s="1"/>
  <c r="O29" i="4" s="1"/>
  <c r="L14" i="4"/>
  <c r="M14" i="4" s="1"/>
  <c r="O14" i="4" s="1"/>
  <c r="L21" i="4"/>
  <c r="M21" i="4" s="1"/>
  <c r="O21" i="4" s="1"/>
  <c r="L41" i="4"/>
  <c r="M41" i="4" s="1"/>
  <c r="O41" i="4" s="1"/>
  <c r="L25" i="4"/>
  <c r="M25" i="4" s="1"/>
  <c r="O25" i="4" s="1"/>
  <c r="L42" i="4"/>
  <c r="M42" i="4" s="1"/>
  <c r="O42" i="4" s="1"/>
  <c r="L8" i="3"/>
  <c r="M8" i="3" s="1"/>
  <c r="O8" i="3" s="1"/>
  <c r="L32" i="3"/>
  <c r="M32" i="3" s="1"/>
  <c r="O32" i="3" s="1"/>
  <c r="L10" i="3"/>
  <c r="M10" i="3" s="1"/>
  <c r="O10" i="3" s="1"/>
  <c r="L18" i="3"/>
  <c r="M18" i="3" s="1"/>
  <c r="O18" i="3" s="1"/>
  <c r="L26" i="3"/>
  <c r="M26" i="3" s="1"/>
  <c r="O26" i="3" s="1"/>
  <c r="L34" i="3"/>
  <c r="M34" i="3" s="1"/>
  <c r="O34" i="3" s="1"/>
  <c r="L5" i="3"/>
  <c r="M5" i="3" s="1"/>
  <c r="O5" i="3" s="1"/>
  <c r="L16" i="3"/>
  <c r="M16" i="3" s="1"/>
  <c r="O16" i="3" s="1"/>
  <c r="L24" i="3"/>
  <c r="M24" i="3" s="1"/>
  <c r="O24" i="3" s="1"/>
  <c r="L27" i="3"/>
  <c r="M27" i="3" s="1"/>
  <c r="O27" i="3" s="1"/>
  <c r="L40" i="3"/>
  <c r="M40" i="3" s="1"/>
  <c r="O40" i="3" s="1"/>
  <c r="L19" i="3"/>
  <c r="M19" i="3" s="1"/>
  <c r="O19" i="3" s="1"/>
  <c r="L11" i="3"/>
  <c r="M11" i="3" s="1"/>
  <c r="O11" i="3" s="1"/>
  <c r="L35" i="3"/>
  <c r="M35" i="3" s="1"/>
  <c r="O35" i="3" s="1"/>
  <c r="L17" i="3"/>
  <c r="M17" i="3" s="1"/>
  <c r="O17" i="3" s="1"/>
  <c r="L22" i="3"/>
  <c r="M22" i="3" s="1"/>
  <c r="O22" i="3" s="1"/>
  <c r="L30" i="3"/>
  <c r="M30" i="3" s="1"/>
  <c r="O30" i="3" s="1"/>
  <c r="L41" i="3"/>
  <c r="M41" i="3" s="1"/>
  <c r="O41" i="3" s="1"/>
  <c r="L23" i="3"/>
  <c r="M23" i="3" s="1"/>
  <c r="O23" i="3" s="1"/>
  <c r="L39" i="3"/>
  <c r="M39" i="3" s="1"/>
  <c r="O39" i="3" s="1"/>
  <c r="L21" i="3"/>
  <c r="M21" i="3" s="1"/>
  <c r="O21" i="3" s="1"/>
  <c r="L37" i="3"/>
  <c r="M37" i="3" s="1"/>
  <c r="O37" i="3" s="1"/>
  <c r="L20" i="3"/>
  <c r="M20" i="3" s="1"/>
  <c r="O20" i="3" s="1"/>
  <c r="L29" i="3"/>
  <c r="M29" i="3" s="1"/>
  <c r="O29" i="3" s="1"/>
  <c r="L14" i="3"/>
  <c r="M14" i="3" s="1"/>
  <c r="O14" i="3" s="1"/>
  <c r="L28" i="3"/>
  <c r="M28" i="3" s="1"/>
  <c r="O28" i="3" s="1"/>
  <c r="L38" i="3"/>
  <c r="M38" i="3" s="1"/>
  <c r="O38" i="3" s="1"/>
  <c r="L42" i="3"/>
  <c r="M42" i="3" s="1"/>
  <c r="O42" i="3" s="1"/>
  <c r="L15" i="3"/>
  <c r="M15" i="3" s="1"/>
  <c r="O15" i="3" s="1"/>
  <c r="L25" i="3"/>
  <c r="M25" i="3" s="1"/>
  <c r="O25" i="3" s="1"/>
  <c r="L36" i="3"/>
  <c r="M36" i="3" s="1"/>
  <c r="O36" i="3" s="1"/>
  <c r="L33" i="3"/>
  <c r="M33" i="3" s="1"/>
  <c r="O33" i="3" s="1"/>
  <c r="L7" i="3"/>
  <c r="M7" i="3" s="1"/>
  <c r="O7" i="3" s="1"/>
  <c r="L12" i="3"/>
  <c r="M12" i="3" s="1"/>
  <c r="O12" i="3" s="1"/>
  <c r="L31" i="3"/>
  <c r="M31" i="3" s="1"/>
  <c r="O31" i="3" s="1"/>
  <c r="L13" i="3"/>
  <c r="M13" i="3" s="1"/>
  <c r="O13" i="3" s="1"/>
  <c r="L9" i="3"/>
  <c r="M9" i="3" s="1"/>
  <c r="O9" i="3" s="1"/>
  <c r="L6" i="3"/>
  <c r="M6" i="3" s="1"/>
  <c r="O6" i="3" s="1"/>
  <c r="Q18" i="1"/>
  <c r="R18" i="1" s="1"/>
  <c r="S18" i="1" s="1"/>
  <c r="T18" i="1" s="1"/>
  <c r="U18" i="1" s="1"/>
  <c r="P18" i="1"/>
  <c r="L12" i="1"/>
  <c r="M12" i="1" s="1"/>
  <c r="O12" i="1" s="1"/>
  <c r="Q12" i="1" s="1"/>
  <c r="R12" i="1" s="1"/>
  <c r="S12" i="1" s="1"/>
  <c r="T12" i="1" s="1"/>
  <c r="U12" i="1" s="1"/>
  <c r="L15" i="1"/>
  <c r="M15" i="1" s="1"/>
  <c r="O15" i="1" s="1"/>
  <c r="L8" i="1"/>
  <c r="M8" i="1" s="1"/>
  <c r="O8" i="1" s="1"/>
  <c r="L10" i="1"/>
  <c r="M10" i="1" s="1"/>
  <c r="O10" i="1" s="1"/>
  <c r="L9" i="1"/>
  <c r="M9" i="1" s="1"/>
  <c r="O9" i="1" s="1"/>
  <c r="L26" i="1"/>
  <c r="M26" i="1" s="1"/>
  <c r="O26" i="1" s="1"/>
  <c r="L27" i="1"/>
  <c r="M27" i="1" s="1"/>
  <c r="O27" i="1" s="1"/>
  <c r="L29" i="1"/>
  <c r="M29" i="1" s="1"/>
  <c r="O29" i="1" s="1"/>
  <c r="L28" i="1"/>
  <c r="M28" i="1" s="1"/>
  <c r="O28" i="1" s="1"/>
  <c r="L31" i="1"/>
  <c r="M31" i="1" s="1"/>
  <c r="O31" i="1" s="1"/>
  <c r="L33" i="1"/>
  <c r="M33" i="1" s="1"/>
  <c r="O33" i="1" s="1"/>
  <c r="L30" i="1"/>
  <c r="M30" i="1" s="1"/>
  <c r="O30" i="1" s="1"/>
  <c r="L32" i="1"/>
  <c r="M32" i="1" s="1"/>
  <c r="O32" i="1" s="1"/>
  <c r="L34" i="1"/>
  <c r="M34" i="1" s="1"/>
  <c r="O34" i="1" s="1"/>
  <c r="L35" i="1"/>
  <c r="M35" i="1" s="1"/>
  <c r="O35" i="1" s="1"/>
  <c r="L37" i="1"/>
  <c r="M37" i="1" s="1"/>
  <c r="O37" i="1" s="1"/>
  <c r="L36" i="1"/>
  <c r="M36" i="1" s="1"/>
  <c r="O36" i="1" s="1"/>
  <c r="L6" i="1"/>
  <c r="M6" i="1" s="1"/>
  <c r="O6" i="1" s="1"/>
  <c r="Q6" i="1" s="1"/>
  <c r="R6" i="1" s="1"/>
  <c r="S6" i="1" s="1"/>
  <c r="T6" i="1" s="1"/>
  <c r="U6" i="1" s="1"/>
  <c r="L17" i="1"/>
  <c r="M17" i="1" s="1"/>
  <c r="O17" i="1" s="1"/>
  <c r="Q17" i="1" s="1"/>
  <c r="R17" i="1" s="1"/>
  <c r="S17" i="1" s="1"/>
  <c r="T17" i="1" s="1"/>
  <c r="U17" i="1" s="1"/>
  <c r="L16" i="1"/>
  <c r="M16" i="1" s="1"/>
  <c r="O16" i="1" s="1"/>
  <c r="Q16" i="1" s="1"/>
  <c r="R16" i="1" s="1"/>
  <c r="S16" i="1" s="1"/>
  <c r="T16" i="1" s="1"/>
  <c r="U16" i="1" s="1"/>
  <c r="L7" i="1"/>
  <c r="M7" i="1" s="1"/>
  <c r="O7" i="1" s="1"/>
  <c r="P7" i="1" s="1"/>
  <c r="L5" i="1"/>
  <c r="M5" i="1" s="1"/>
  <c r="O5" i="1" s="1"/>
  <c r="Q5" i="1" s="1"/>
  <c r="R5" i="1" s="1"/>
  <c r="L20" i="1"/>
  <c r="M20" i="1" s="1"/>
  <c r="O20" i="1" s="1"/>
  <c r="P20" i="1" s="1"/>
  <c r="L23" i="1"/>
  <c r="M23" i="1" s="1"/>
  <c r="O23" i="1" s="1"/>
  <c r="L38" i="1"/>
  <c r="M38" i="1" s="1"/>
  <c r="O38" i="1" s="1"/>
  <c r="L39" i="1"/>
  <c r="M39" i="1" s="1"/>
  <c r="O39" i="1" s="1"/>
  <c r="L22" i="1"/>
  <c r="M22" i="1" s="1"/>
  <c r="O22" i="1" s="1"/>
  <c r="L40" i="1"/>
  <c r="M40" i="1" s="1"/>
  <c r="O40" i="1" s="1"/>
  <c r="L21" i="1"/>
  <c r="M21" i="1" s="1"/>
  <c r="O21" i="1" s="1"/>
  <c r="L41" i="1"/>
  <c r="M41" i="1" s="1"/>
  <c r="O41" i="1" s="1"/>
  <c r="L42" i="1"/>
  <c r="M42" i="1" s="1"/>
  <c r="O42" i="1" s="1"/>
  <c r="L25" i="1"/>
  <c r="M25" i="1" s="1"/>
  <c r="O25" i="1" s="1"/>
  <c r="L24" i="1"/>
  <c r="M24" i="1" s="1"/>
  <c r="O24" i="1" s="1"/>
  <c r="L13" i="1"/>
  <c r="M13" i="1" s="1"/>
  <c r="O13" i="1" s="1"/>
  <c r="P13" i="1" s="1"/>
  <c r="N47" i="1"/>
  <c r="L11" i="1"/>
  <c r="M11" i="1" s="1"/>
  <c r="O11" i="1" s="1"/>
  <c r="P11" i="1" s="1"/>
  <c r="L14" i="1"/>
  <c r="M14" i="1" s="1"/>
  <c r="O14" i="1" s="1"/>
  <c r="P14" i="1" s="1"/>
  <c r="L19" i="1"/>
  <c r="M19" i="1" s="1"/>
  <c r="O19" i="1" s="1"/>
  <c r="P19" i="1" s="1"/>
  <c r="P14" i="4" l="1"/>
  <c r="Q14" i="4"/>
  <c r="R14" i="4" s="1"/>
  <c r="S14" i="4" s="1"/>
  <c r="T14" i="4" s="1"/>
  <c r="U14" i="4" s="1"/>
  <c r="P27" i="4"/>
  <c r="Q27" i="4"/>
  <c r="R27" i="4" s="1"/>
  <c r="S27" i="4" s="1"/>
  <c r="T27" i="4" s="1"/>
  <c r="U27" i="4" s="1"/>
  <c r="Q41" i="4"/>
  <c r="R41" i="4" s="1"/>
  <c r="S41" i="4" s="1"/>
  <c r="T41" i="4" s="1"/>
  <c r="U41" i="4" s="1"/>
  <c r="P41" i="4"/>
  <c r="P23" i="4"/>
  <c r="Q23" i="4"/>
  <c r="R23" i="4" s="1"/>
  <c r="S23" i="4" s="1"/>
  <c r="T23" i="4" s="1"/>
  <c r="U23" i="4" s="1"/>
  <c r="P10" i="4"/>
  <c r="Q10" i="4"/>
  <c r="R10" i="4" s="1"/>
  <c r="S10" i="4" s="1"/>
  <c r="T10" i="4" s="1"/>
  <c r="U10" i="4" s="1"/>
  <c r="P7" i="4"/>
  <c r="Q7" i="4"/>
  <c r="R7" i="4" s="1"/>
  <c r="S7" i="4" s="1"/>
  <c r="T7" i="4" s="1"/>
  <c r="U7" i="4" s="1"/>
  <c r="Q6" i="4"/>
  <c r="R6" i="4" s="1"/>
  <c r="S6" i="4" s="1"/>
  <c r="T6" i="4" s="1"/>
  <c r="U6" i="4" s="1"/>
  <c r="P6" i="4"/>
  <c r="Q11" i="4"/>
  <c r="R11" i="4" s="1"/>
  <c r="S11" i="4" s="1"/>
  <c r="T11" i="4" s="1"/>
  <c r="U11" i="4" s="1"/>
  <c r="P11" i="4"/>
  <c r="Q32" i="4"/>
  <c r="R32" i="4" s="1"/>
  <c r="S32" i="4" s="1"/>
  <c r="T32" i="4" s="1"/>
  <c r="U32" i="4" s="1"/>
  <c r="P32" i="4"/>
  <c r="Q28" i="4"/>
  <c r="R28" i="4" s="1"/>
  <c r="S28" i="4" s="1"/>
  <c r="T28" i="4" s="1"/>
  <c r="U28" i="4" s="1"/>
  <c r="P28" i="4"/>
  <c r="Q30" i="4"/>
  <c r="R30" i="4" s="1"/>
  <c r="S30" i="4" s="1"/>
  <c r="T30" i="4" s="1"/>
  <c r="U30" i="4" s="1"/>
  <c r="P30" i="4"/>
  <c r="Q42" i="4"/>
  <c r="R42" i="4" s="1"/>
  <c r="S42" i="4" s="1"/>
  <c r="T42" i="4" s="1"/>
  <c r="U42" i="4" s="1"/>
  <c r="P42" i="4"/>
  <c r="Q29" i="4"/>
  <c r="R29" i="4" s="1"/>
  <c r="S29" i="4" s="1"/>
  <c r="T29" i="4" s="1"/>
  <c r="U29" i="4" s="1"/>
  <c r="P29" i="4"/>
  <c r="Q21" i="4"/>
  <c r="R21" i="4" s="1"/>
  <c r="S21" i="4" s="1"/>
  <c r="T21" i="4" s="1"/>
  <c r="U21" i="4" s="1"/>
  <c r="P21" i="4"/>
  <c r="Q16" i="4"/>
  <c r="R16" i="4" s="1"/>
  <c r="S16" i="4" s="1"/>
  <c r="T16" i="4" s="1"/>
  <c r="U16" i="4" s="1"/>
  <c r="P16" i="4"/>
  <c r="P31" i="4"/>
  <c r="Q31" i="4"/>
  <c r="R31" i="4" s="1"/>
  <c r="S31" i="4" s="1"/>
  <c r="T31" i="4" s="1"/>
  <c r="U31" i="4" s="1"/>
  <c r="P38" i="4"/>
  <c r="Q38" i="4"/>
  <c r="R38" i="4" s="1"/>
  <c r="S38" i="4" s="1"/>
  <c r="T38" i="4" s="1"/>
  <c r="U38" i="4" s="1"/>
  <c r="Q22" i="4"/>
  <c r="R22" i="4" s="1"/>
  <c r="S22" i="4" s="1"/>
  <c r="T22" i="4" s="1"/>
  <c r="U22" i="4" s="1"/>
  <c r="P22" i="4"/>
  <c r="Q15" i="4"/>
  <c r="R15" i="4" s="1"/>
  <c r="S15" i="4" s="1"/>
  <c r="T15" i="4" s="1"/>
  <c r="U15" i="4" s="1"/>
  <c r="P15" i="4"/>
  <c r="Q9" i="4"/>
  <c r="R9" i="4" s="1"/>
  <c r="S9" i="4" s="1"/>
  <c r="T9" i="4" s="1"/>
  <c r="U9" i="4" s="1"/>
  <c r="P9" i="4"/>
  <c r="Q24" i="4"/>
  <c r="R24" i="4" s="1"/>
  <c r="S24" i="4" s="1"/>
  <c r="T24" i="4" s="1"/>
  <c r="U24" i="4" s="1"/>
  <c r="P24" i="4"/>
  <c r="Q34" i="4"/>
  <c r="R34" i="4" s="1"/>
  <c r="S34" i="4" s="1"/>
  <c r="T34" i="4" s="1"/>
  <c r="U34" i="4" s="1"/>
  <c r="P34" i="4"/>
  <c r="Q8" i="4"/>
  <c r="R8" i="4" s="1"/>
  <c r="S8" i="4" s="1"/>
  <c r="T8" i="4" s="1"/>
  <c r="U8" i="4" s="1"/>
  <c r="P8" i="4"/>
  <c r="Q33" i="4"/>
  <c r="R33" i="4" s="1"/>
  <c r="S33" i="4" s="1"/>
  <c r="T33" i="4" s="1"/>
  <c r="U33" i="4" s="1"/>
  <c r="P33" i="4"/>
  <c r="Q20" i="4"/>
  <c r="R20" i="4" s="1"/>
  <c r="S20" i="4" s="1"/>
  <c r="T20" i="4" s="1"/>
  <c r="U20" i="4" s="1"/>
  <c r="P20" i="4"/>
  <c r="P18" i="4"/>
  <c r="Q18" i="4"/>
  <c r="R18" i="4" s="1"/>
  <c r="S18" i="4" s="1"/>
  <c r="T18" i="4" s="1"/>
  <c r="U18" i="4" s="1"/>
  <c r="Q19" i="4"/>
  <c r="R19" i="4" s="1"/>
  <c r="S19" i="4" s="1"/>
  <c r="T19" i="4" s="1"/>
  <c r="U19" i="4" s="1"/>
  <c r="P19" i="4"/>
  <c r="Q13" i="4"/>
  <c r="R13" i="4" s="1"/>
  <c r="S13" i="4" s="1"/>
  <c r="T13" i="4" s="1"/>
  <c r="U13" i="4" s="1"/>
  <c r="P13" i="4"/>
  <c r="Q40" i="4"/>
  <c r="R40" i="4" s="1"/>
  <c r="S40" i="4" s="1"/>
  <c r="T40" i="4" s="1"/>
  <c r="U40" i="4" s="1"/>
  <c r="P40" i="4"/>
  <c r="P39" i="4"/>
  <c r="Q39" i="4"/>
  <c r="R39" i="4" s="1"/>
  <c r="S39" i="4" s="1"/>
  <c r="T39" i="4" s="1"/>
  <c r="U39" i="4" s="1"/>
  <c r="Q25" i="4"/>
  <c r="R25" i="4" s="1"/>
  <c r="S25" i="4" s="1"/>
  <c r="T25" i="4" s="1"/>
  <c r="U25" i="4" s="1"/>
  <c r="P25" i="4"/>
  <c r="Q37" i="4"/>
  <c r="R37" i="4" s="1"/>
  <c r="S37" i="4" s="1"/>
  <c r="T37" i="4" s="1"/>
  <c r="U37" i="4" s="1"/>
  <c r="P37" i="4"/>
  <c r="Q12" i="4"/>
  <c r="R12" i="4" s="1"/>
  <c r="S12" i="4" s="1"/>
  <c r="T12" i="4" s="1"/>
  <c r="U12" i="4" s="1"/>
  <c r="P12" i="4"/>
  <c r="P5" i="4"/>
  <c r="Q5" i="4"/>
  <c r="Q36" i="4"/>
  <c r="R36" i="4" s="1"/>
  <c r="S36" i="4" s="1"/>
  <c r="T36" i="4" s="1"/>
  <c r="U36" i="4" s="1"/>
  <c r="P36" i="4"/>
  <c r="Q17" i="4"/>
  <c r="R17" i="4" s="1"/>
  <c r="S17" i="4" s="1"/>
  <c r="T17" i="4" s="1"/>
  <c r="U17" i="4" s="1"/>
  <c r="P17" i="4"/>
  <c r="Q26" i="4"/>
  <c r="R26" i="4" s="1"/>
  <c r="S26" i="4" s="1"/>
  <c r="T26" i="4" s="1"/>
  <c r="U26" i="4" s="1"/>
  <c r="P26" i="4"/>
  <c r="P35" i="4"/>
  <c r="Q35" i="4"/>
  <c r="R35" i="4" s="1"/>
  <c r="S35" i="4" s="1"/>
  <c r="T35" i="4" s="1"/>
  <c r="U35" i="4" s="1"/>
  <c r="P36" i="3"/>
  <c r="Q36" i="3"/>
  <c r="R36" i="3" s="1"/>
  <c r="S36" i="3" s="1"/>
  <c r="T36" i="3" s="1"/>
  <c r="U36" i="3" s="1"/>
  <c r="P20" i="3"/>
  <c r="Q20" i="3"/>
  <c r="R20" i="3" s="1"/>
  <c r="S20" i="3" s="1"/>
  <c r="T20" i="3" s="1"/>
  <c r="U20" i="3" s="1"/>
  <c r="Q17" i="3"/>
  <c r="R17" i="3" s="1"/>
  <c r="S17" i="3" s="1"/>
  <c r="T17" i="3" s="1"/>
  <c r="U17" i="3" s="1"/>
  <c r="P17" i="3"/>
  <c r="P5" i="3"/>
  <c r="Q5" i="3"/>
  <c r="P22" i="3"/>
  <c r="Q22" i="3"/>
  <c r="R22" i="3" s="1"/>
  <c r="S22" i="3" s="1"/>
  <c r="T22" i="3" s="1"/>
  <c r="U22" i="3" s="1"/>
  <c r="P6" i="3"/>
  <c r="Q6" i="3"/>
  <c r="R6" i="3" s="1"/>
  <c r="S6" i="3" s="1"/>
  <c r="T6" i="3" s="1"/>
  <c r="U6" i="3" s="1"/>
  <c r="P25" i="3"/>
  <c r="Q25" i="3"/>
  <c r="R25" i="3" s="1"/>
  <c r="S25" i="3" s="1"/>
  <c r="T25" i="3" s="1"/>
  <c r="U25" i="3" s="1"/>
  <c r="P37" i="3"/>
  <c r="Q37" i="3"/>
  <c r="R37" i="3" s="1"/>
  <c r="S37" i="3" s="1"/>
  <c r="T37" i="3" s="1"/>
  <c r="U37" i="3" s="1"/>
  <c r="P35" i="3"/>
  <c r="Q35" i="3"/>
  <c r="R35" i="3" s="1"/>
  <c r="S35" i="3" s="1"/>
  <c r="T35" i="3" s="1"/>
  <c r="U35" i="3" s="1"/>
  <c r="Q34" i="3"/>
  <c r="R34" i="3" s="1"/>
  <c r="S34" i="3" s="1"/>
  <c r="T34" i="3" s="1"/>
  <c r="U34" i="3" s="1"/>
  <c r="P34" i="3"/>
  <c r="P29" i="3"/>
  <c r="Q29" i="3"/>
  <c r="R29" i="3" s="1"/>
  <c r="S29" i="3" s="1"/>
  <c r="T29" i="3" s="1"/>
  <c r="U29" i="3" s="1"/>
  <c r="P9" i="3"/>
  <c r="Q9" i="3"/>
  <c r="R9" i="3" s="1"/>
  <c r="S9" i="3" s="1"/>
  <c r="T9" i="3" s="1"/>
  <c r="U9" i="3" s="1"/>
  <c r="Q15" i="3"/>
  <c r="R15" i="3" s="1"/>
  <c r="S15" i="3" s="1"/>
  <c r="T15" i="3" s="1"/>
  <c r="U15" i="3" s="1"/>
  <c r="P15" i="3"/>
  <c r="P21" i="3"/>
  <c r="Q21" i="3"/>
  <c r="R21" i="3" s="1"/>
  <c r="S21" i="3" s="1"/>
  <c r="T21" i="3" s="1"/>
  <c r="U21" i="3" s="1"/>
  <c r="P11" i="3"/>
  <c r="Q11" i="3"/>
  <c r="R11" i="3" s="1"/>
  <c r="S11" i="3" s="1"/>
  <c r="T11" i="3" s="1"/>
  <c r="U11" i="3" s="1"/>
  <c r="Q26" i="3"/>
  <c r="R26" i="3" s="1"/>
  <c r="S26" i="3" s="1"/>
  <c r="T26" i="3" s="1"/>
  <c r="U26" i="3" s="1"/>
  <c r="P26" i="3"/>
  <c r="P33" i="3"/>
  <c r="Q33" i="3"/>
  <c r="R33" i="3" s="1"/>
  <c r="S33" i="3" s="1"/>
  <c r="T33" i="3" s="1"/>
  <c r="U33" i="3" s="1"/>
  <c r="P13" i="3"/>
  <c r="Q13" i="3"/>
  <c r="R13" i="3" s="1"/>
  <c r="S13" i="3" s="1"/>
  <c r="T13" i="3" s="1"/>
  <c r="U13" i="3" s="1"/>
  <c r="Q42" i="3"/>
  <c r="R42" i="3" s="1"/>
  <c r="S42" i="3" s="1"/>
  <c r="T42" i="3" s="1"/>
  <c r="U42" i="3" s="1"/>
  <c r="P42" i="3"/>
  <c r="Q39" i="3"/>
  <c r="R39" i="3" s="1"/>
  <c r="S39" i="3" s="1"/>
  <c r="T39" i="3" s="1"/>
  <c r="U39" i="3" s="1"/>
  <c r="P39" i="3"/>
  <c r="P19" i="3"/>
  <c r="Q19" i="3"/>
  <c r="R19" i="3" s="1"/>
  <c r="S19" i="3" s="1"/>
  <c r="T19" i="3" s="1"/>
  <c r="U19" i="3" s="1"/>
  <c r="Q18" i="3"/>
  <c r="R18" i="3" s="1"/>
  <c r="S18" i="3" s="1"/>
  <c r="T18" i="3" s="1"/>
  <c r="U18" i="3" s="1"/>
  <c r="P18" i="3"/>
  <c r="P16" i="3"/>
  <c r="Q16" i="3"/>
  <c r="R16" i="3" s="1"/>
  <c r="S16" i="3" s="1"/>
  <c r="T16" i="3" s="1"/>
  <c r="U16" i="3" s="1"/>
  <c r="Q31" i="3"/>
  <c r="R31" i="3" s="1"/>
  <c r="S31" i="3" s="1"/>
  <c r="T31" i="3" s="1"/>
  <c r="U31" i="3" s="1"/>
  <c r="P31" i="3"/>
  <c r="P38" i="3"/>
  <c r="Q38" i="3"/>
  <c r="R38" i="3" s="1"/>
  <c r="S38" i="3" s="1"/>
  <c r="T38" i="3" s="1"/>
  <c r="U38" i="3" s="1"/>
  <c r="Q23" i="3"/>
  <c r="R23" i="3" s="1"/>
  <c r="S23" i="3" s="1"/>
  <c r="T23" i="3" s="1"/>
  <c r="U23" i="3" s="1"/>
  <c r="P23" i="3"/>
  <c r="P40" i="3"/>
  <c r="Q40" i="3"/>
  <c r="R40" i="3" s="1"/>
  <c r="S40" i="3" s="1"/>
  <c r="T40" i="3" s="1"/>
  <c r="U40" i="3" s="1"/>
  <c r="Q10" i="3"/>
  <c r="R10" i="3" s="1"/>
  <c r="S10" i="3" s="1"/>
  <c r="T10" i="3" s="1"/>
  <c r="U10" i="3" s="1"/>
  <c r="P10" i="3"/>
  <c r="P12" i="3"/>
  <c r="Q12" i="3"/>
  <c r="R12" i="3" s="1"/>
  <c r="S12" i="3" s="1"/>
  <c r="T12" i="3" s="1"/>
  <c r="U12" i="3" s="1"/>
  <c r="P28" i="3"/>
  <c r="Q28" i="3"/>
  <c r="R28" i="3" s="1"/>
  <c r="S28" i="3" s="1"/>
  <c r="T28" i="3" s="1"/>
  <c r="U28" i="3" s="1"/>
  <c r="P41" i="3"/>
  <c r="Q41" i="3"/>
  <c r="R41" i="3" s="1"/>
  <c r="S41" i="3" s="1"/>
  <c r="T41" i="3" s="1"/>
  <c r="U41" i="3" s="1"/>
  <c r="P27" i="3"/>
  <c r="Q27" i="3"/>
  <c r="R27" i="3" s="1"/>
  <c r="S27" i="3" s="1"/>
  <c r="T27" i="3" s="1"/>
  <c r="U27" i="3" s="1"/>
  <c r="P32" i="3"/>
  <c r="Q32" i="3"/>
  <c r="R32" i="3" s="1"/>
  <c r="S32" i="3" s="1"/>
  <c r="T32" i="3" s="1"/>
  <c r="U32" i="3" s="1"/>
  <c r="Q7" i="3"/>
  <c r="R7" i="3" s="1"/>
  <c r="S7" i="3" s="1"/>
  <c r="T7" i="3" s="1"/>
  <c r="U7" i="3" s="1"/>
  <c r="P7" i="3"/>
  <c r="P14" i="3"/>
  <c r="Q14" i="3"/>
  <c r="R14" i="3" s="1"/>
  <c r="S14" i="3" s="1"/>
  <c r="T14" i="3" s="1"/>
  <c r="U14" i="3" s="1"/>
  <c r="P30" i="3"/>
  <c r="Q30" i="3"/>
  <c r="R30" i="3" s="1"/>
  <c r="S30" i="3" s="1"/>
  <c r="T30" i="3" s="1"/>
  <c r="U30" i="3" s="1"/>
  <c r="P24" i="3"/>
  <c r="Q24" i="3"/>
  <c r="R24" i="3" s="1"/>
  <c r="S24" i="3" s="1"/>
  <c r="T24" i="3" s="1"/>
  <c r="U24" i="3" s="1"/>
  <c r="P8" i="3"/>
  <c r="Q8" i="3"/>
  <c r="R8" i="3" s="1"/>
  <c r="S8" i="3" s="1"/>
  <c r="T8" i="3" s="1"/>
  <c r="U8" i="3" s="1"/>
  <c r="Q15" i="1"/>
  <c r="R15" i="1" s="1"/>
  <c r="S15" i="1" s="1"/>
  <c r="T15" i="1" s="1"/>
  <c r="U15" i="1" s="1"/>
  <c r="P15" i="1"/>
  <c r="P12" i="1"/>
  <c r="Q9" i="1"/>
  <c r="R9" i="1" s="1"/>
  <c r="S9" i="1" s="1"/>
  <c r="T9" i="1" s="1"/>
  <c r="U9" i="1" s="1"/>
  <c r="P9" i="1"/>
  <c r="Q10" i="1"/>
  <c r="R10" i="1" s="1"/>
  <c r="S10" i="1" s="1"/>
  <c r="T10" i="1" s="1"/>
  <c r="U10" i="1" s="1"/>
  <c r="P10" i="1"/>
  <c r="Q8" i="1"/>
  <c r="R8" i="1" s="1"/>
  <c r="S8" i="1" s="1"/>
  <c r="T8" i="1" s="1"/>
  <c r="U8" i="1" s="1"/>
  <c r="P8" i="1"/>
  <c r="P6" i="1"/>
  <c r="Q28" i="1"/>
  <c r="R28" i="1" s="1"/>
  <c r="S28" i="1" s="1"/>
  <c r="T28" i="1" s="1"/>
  <c r="U28" i="1" s="1"/>
  <c r="P28" i="1"/>
  <c r="Q29" i="1"/>
  <c r="R29" i="1" s="1"/>
  <c r="S29" i="1" s="1"/>
  <c r="T29" i="1" s="1"/>
  <c r="U29" i="1" s="1"/>
  <c r="P29" i="1"/>
  <c r="P27" i="1"/>
  <c r="Q27" i="1"/>
  <c r="R27" i="1" s="1"/>
  <c r="S27" i="1" s="1"/>
  <c r="T27" i="1" s="1"/>
  <c r="U27" i="1" s="1"/>
  <c r="P26" i="1"/>
  <c r="Q26" i="1"/>
  <c r="R26" i="1" s="1"/>
  <c r="S26" i="1" s="1"/>
  <c r="T26" i="1" s="1"/>
  <c r="U26" i="1" s="1"/>
  <c r="Q32" i="1"/>
  <c r="R32" i="1" s="1"/>
  <c r="S32" i="1" s="1"/>
  <c r="T32" i="1" s="1"/>
  <c r="U32" i="1" s="1"/>
  <c r="P32" i="1"/>
  <c r="P30" i="1"/>
  <c r="Q30" i="1"/>
  <c r="R30" i="1" s="1"/>
  <c r="S30" i="1" s="1"/>
  <c r="T30" i="1" s="1"/>
  <c r="U30" i="1" s="1"/>
  <c r="Q33" i="1"/>
  <c r="R33" i="1" s="1"/>
  <c r="S33" i="1" s="1"/>
  <c r="T33" i="1" s="1"/>
  <c r="U33" i="1" s="1"/>
  <c r="P33" i="1"/>
  <c r="Q31" i="1"/>
  <c r="R31" i="1" s="1"/>
  <c r="S31" i="1" s="1"/>
  <c r="T31" i="1" s="1"/>
  <c r="U31" i="1" s="1"/>
  <c r="P31" i="1"/>
  <c r="Q37" i="1"/>
  <c r="R37" i="1" s="1"/>
  <c r="S37" i="1" s="1"/>
  <c r="T37" i="1" s="1"/>
  <c r="U37" i="1" s="1"/>
  <c r="P37" i="1"/>
  <c r="P34" i="1"/>
  <c r="Q34" i="1"/>
  <c r="R34" i="1" s="1"/>
  <c r="S34" i="1" s="1"/>
  <c r="T34" i="1" s="1"/>
  <c r="U34" i="1" s="1"/>
  <c r="P35" i="1"/>
  <c r="Q35" i="1"/>
  <c r="R35" i="1" s="1"/>
  <c r="S35" i="1" s="1"/>
  <c r="T35" i="1" s="1"/>
  <c r="U35" i="1" s="1"/>
  <c r="Q36" i="1"/>
  <c r="R36" i="1" s="1"/>
  <c r="S36" i="1" s="1"/>
  <c r="T36" i="1" s="1"/>
  <c r="U36" i="1" s="1"/>
  <c r="P36" i="1"/>
  <c r="Q7" i="1"/>
  <c r="R7" i="1" s="1"/>
  <c r="S7" i="1" s="1"/>
  <c r="T7" i="1" s="1"/>
  <c r="U7" i="1" s="1"/>
  <c r="Q20" i="1"/>
  <c r="R20" i="1" s="1"/>
  <c r="S20" i="1" s="1"/>
  <c r="T20" i="1" s="1"/>
  <c r="U20" i="1" s="1"/>
  <c r="P17" i="1"/>
  <c r="P16" i="1"/>
  <c r="P5" i="1"/>
  <c r="Q19" i="1"/>
  <c r="R19" i="1" s="1"/>
  <c r="S19" i="1" s="1"/>
  <c r="T19" i="1" s="1"/>
  <c r="U19" i="1" s="1"/>
  <c r="Q11" i="1"/>
  <c r="R11" i="1" s="1"/>
  <c r="S11" i="1" s="1"/>
  <c r="T11" i="1" s="1"/>
  <c r="U11" i="1" s="1"/>
  <c r="Q13" i="1"/>
  <c r="R13" i="1" s="1"/>
  <c r="S13" i="1" s="1"/>
  <c r="T13" i="1" s="1"/>
  <c r="U13" i="1" s="1"/>
  <c r="Q25" i="1"/>
  <c r="R25" i="1" s="1"/>
  <c r="S25" i="1" s="1"/>
  <c r="T25" i="1" s="1"/>
  <c r="U25" i="1" s="1"/>
  <c r="P25" i="1"/>
  <c r="Q38" i="1"/>
  <c r="R38" i="1" s="1"/>
  <c r="S38" i="1" s="1"/>
  <c r="T38" i="1" s="1"/>
  <c r="U38" i="1" s="1"/>
  <c r="P38" i="1"/>
  <c r="Q42" i="1"/>
  <c r="R42" i="1" s="1"/>
  <c r="S42" i="1" s="1"/>
  <c r="T42" i="1" s="1"/>
  <c r="U42" i="1" s="1"/>
  <c r="P42" i="1"/>
  <c r="Q40" i="1"/>
  <c r="R40" i="1" s="1"/>
  <c r="S40" i="1" s="1"/>
  <c r="T40" i="1" s="1"/>
  <c r="U40" i="1" s="1"/>
  <c r="P40" i="1"/>
  <c r="P23" i="1"/>
  <c r="Q23" i="1"/>
  <c r="R23" i="1" s="1"/>
  <c r="S23" i="1" s="1"/>
  <c r="T23" i="1" s="1"/>
  <c r="U23" i="1" s="1"/>
  <c r="Q41" i="1"/>
  <c r="R41" i="1" s="1"/>
  <c r="S41" i="1" s="1"/>
  <c r="T41" i="1" s="1"/>
  <c r="U41" i="1" s="1"/>
  <c r="P41" i="1"/>
  <c r="Q22" i="1"/>
  <c r="R22" i="1" s="1"/>
  <c r="S22" i="1" s="1"/>
  <c r="T22" i="1" s="1"/>
  <c r="U22" i="1" s="1"/>
  <c r="P22" i="1"/>
  <c r="Q14" i="1"/>
  <c r="R14" i="1" s="1"/>
  <c r="S14" i="1" s="1"/>
  <c r="T14" i="1" s="1"/>
  <c r="U14" i="1" s="1"/>
  <c r="Q24" i="1"/>
  <c r="R24" i="1" s="1"/>
  <c r="S24" i="1" s="1"/>
  <c r="T24" i="1" s="1"/>
  <c r="U24" i="1" s="1"/>
  <c r="P24" i="1"/>
  <c r="Q21" i="1"/>
  <c r="R21" i="1" s="1"/>
  <c r="S21" i="1" s="1"/>
  <c r="T21" i="1" s="1"/>
  <c r="U21" i="1" s="1"/>
  <c r="P21" i="1"/>
  <c r="Q39" i="1"/>
  <c r="R39" i="1" s="1"/>
  <c r="S39" i="1" s="1"/>
  <c r="T39" i="1" s="1"/>
  <c r="U39" i="1" s="1"/>
  <c r="P39" i="1"/>
  <c r="S5" i="1"/>
  <c r="T5" i="1" s="1"/>
  <c r="P49" i="4" l="1"/>
  <c r="Q49" i="4"/>
  <c r="R5" i="4"/>
  <c r="P49" i="3"/>
  <c r="R5" i="3"/>
  <c r="Q49" i="3"/>
  <c r="R49" i="1"/>
  <c r="P49" i="1"/>
  <c r="T49" i="1"/>
  <c r="Q49" i="1"/>
  <c r="U5" i="1"/>
  <c r="U49" i="1" s="1"/>
  <c r="S49" i="1"/>
  <c r="R49" i="4" l="1"/>
  <c r="S5" i="4"/>
  <c r="S5" i="3"/>
  <c r="R49" i="3"/>
  <c r="S49" i="4" l="1"/>
  <c r="T5" i="4"/>
  <c r="T5" i="3"/>
  <c r="S49" i="3"/>
  <c r="T49" i="4" l="1"/>
  <c r="U5" i="4"/>
  <c r="U49" i="4" s="1"/>
  <c r="U5" i="3"/>
  <c r="U49" i="3" s="1"/>
  <c r="T49" i="3"/>
</calcChain>
</file>

<file path=xl/sharedStrings.xml><?xml version="1.0" encoding="utf-8"?>
<sst xmlns="http://schemas.openxmlformats.org/spreadsheetml/2006/main" count="367" uniqueCount="138">
  <si>
    <t>원=&gt;달러 환율</t>
  </si>
  <si>
    <t>숨 =&gt;달러 환율</t>
  </si>
  <si>
    <t>aiko</t>
  </si>
  <si>
    <t>BRAND</t>
  </si>
  <si>
    <t>1개 구입 가격 (WON)</t>
  </si>
  <si>
    <t>단위중량 (g)</t>
  </si>
  <si>
    <t>수량</t>
  </si>
  <si>
    <t>총 중량</t>
  </si>
  <si>
    <t>국내 배송비</t>
  </si>
  <si>
    <t>총 구입 가격(WON)</t>
  </si>
  <si>
    <t>국내, 해외배송비포함 원가</t>
  </si>
  <si>
    <t>이윤 반영 금액</t>
  </si>
  <si>
    <t>총 구입 가격(달러)
(A)</t>
  </si>
  <si>
    <t>1개 판매가격</t>
  </si>
  <si>
    <t>총 판매가격(WON)</t>
  </si>
  <si>
    <t>1개 판매가격(SUM)</t>
  </si>
  <si>
    <t>1개 판매가격(SUM) - 정리</t>
  </si>
  <si>
    <t>총 판매가격(SUM)</t>
  </si>
  <si>
    <t>총 판매가격(달러)
(B)</t>
  </si>
  <si>
    <t>순이익(달러)
(B)-(A)</t>
  </si>
  <si>
    <t>[EKEL]</t>
  </si>
  <si>
    <t>collagen ampoule cream Weight: 168g</t>
  </si>
  <si>
    <t>collagen ampoule emulsion Weight: 366g</t>
  </si>
  <si>
    <t>collagen ampoule toner Weight: 378g</t>
  </si>
  <si>
    <t>ultra hydrating essence mask</t>
  </si>
  <si>
    <t>[Etude House]</t>
  </si>
  <si>
    <t>Dear Darling Water Tint Weight:44g</t>
  </si>
  <si>
    <t>Baking Powder Crunch Pore Scrub Weight：200g</t>
  </si>
  <si>
    <t>IT'S SKIN</t>
  </si>
  <si>
    <t>MANGOWHITE PEELING GEL</t>
  </si>
  <si>
    <t>[JMsolution]</t>
  </si>
  <si>
    <t>active mask</t>
  </si>
  <si>
    <t>derma care ceramide capsule mask</t>
  </si>
  <si>
    <t>[Lebelage]</t>
  </si>
  <si>
    <t>cleansing foam</t>
  </si>
  <si>
    <t>Lebelage Eye Cream Weight:54g</t>
  </si>
  <si>
    <t>[MiseEnScène]</t>
  </si>
  <si>
    <t>Perfect Serum Treatment Weight:198g</t>
  </si>
  <si>
    <t>[Nature Republic]</t>
  </si>
  <si>
    <t>aloe vera 92% sooding gel Weight:375g</t>
  </si>
  <si>
    <t>soothing &amp; moisture aloe vera foam cleanser Weight:186g</t>
  </si>
  <si>
    <t>fresh herb snail cleaning foam Weight:208g</t>
  </si>
  <si>
    <t>[TheFaceShop]</t>
  </si>
  <si>
    <t>jeju volcanic lava peel-off clay nose pore mask Weight:62g</t>
  </si>
  <si>
    <t>Air Cotton Makeup Base Weight:43g</t>
  </si>
  <si>
    <t>[The Oozoo]</t>
  </si>
  <si>
    <t>Face Foilayer Mask</t>
  </si>
  <si>
    <t>[ANJO]</t>
  </si>
  <si>
    <t>Professional High Shine Lipgloss</t>
  </si>
  <si>
    <t>【BLUMEI】</t>
  </si>
  <si>
    <t>Aloe vera moisture UV sun cream  Weight：97g</t>
  </si>
  <si>
    <t>국제배송EMS</t>
  </si>
  <si>
    <t>n/a</t>
  </si>
  <si>
    <t>줄피야 수고비</t>
  </si>
  <si>
    <t>snail ampoule cream Weight: 170g</t>
  </si>
  <si>
    <t>Dr.Mascara Fixer For Perfect Lash Weight：14g</t>
  </si>
  <si>
    <t>Baking Powder Pore Cleansing Foam 160ml</t>
  </si>
  <si>
    <t>99%Aloe Soothing Gel Weight:320g</t>
  </si>
  <si>
    <t>Oh My Lash Serum Weight：20g</t>
  </si>
  <si>
    <t>【LEBELAGE】</t>
  </si>
  <si>
    <t>COLLAGEN HYALURONIC JUMBO AMPOULE Weight:335g</t>
  </si>
  <si>
    <t>VC WHITENING EFFECT CREAM Weight:184g</t>
  </si>
  <si>
    <t>[Medi Flower]</t>
  </si>
  <si>
    <t>triple effect real collagen essential serum Weight: 152g</t>
  </si>
  <si>
    <t>Aronyx Moisture Ampoule Weight:171g</t>
  </si>
  <si>
    <t>Aronyx Real Collagen Moisture Cream Weight:195g</t>
  </si>
  <si>
    <t>Aronyx Real Collagen Essentisl Toner Weight:394g</t>
  </si>
  <si>
    <t>[Mediheal]</t>
  </si>
  <si>
    <t>peelosoft bubbleraser pads Weight:103g</t>
  </si>
  <si>
    <t>[soap]</t>
  </si>
  <si>
    <t>Body Soap</t>
  </si>
  <si>
    <t>[The Saem]</t>
  </si>
  <si>
    <t>Cover Perfection Tip Concealer</t>
  </si>
  <si>
    <t>[TONYMOLY]</t>
  </si>
  <si>
    <t>ac contol bubble foam cleanser Weight: 212g</t>
  </si>
  <si>
    <t>ac control emulsion Weight: 240g</t>
  </si>
  <si>
    <t>Hydrogel Eye Patch Weight:188g</t>
  </si>
  <si>
    <t>natural intensive hand cream</t>
  </si>
  <si>
    <t>snail 125g</t>
  </si>
  <si>
    <t>greentea 125g</t>
    <phoneticPr fontId="10" type="noConversion"/>
  </si>
  <si>
    <t>collagen 125g</t>
  </si>
  <si>
    <t>GOLD CARVIAR</t>
  </si>
  <si>
    <t>Lebelage Ampule Cream Weight:246g</t>
  </si>
  <si>
    <t>Lebelage Ampule Cream Weight:246g</t>
    <phoneticPr fontId="10" type="noConversion"/>
  </si>
  <si>
    <t>Aqua</t>
  </si>
  <si>
    <t>WRINKLE COLLAGEN</t>
  </si>
  <si>
    <t>[CP-1]</t>
  </si>
  <si>
    <t>Bright Complex Intense Nourising Conditioner 100ml Weight:118g</t>
  </si>
  <si>
    <t>Bright Complex Intense Nourising Shampoo 100ml Weight:118g</t>
  </si>
  <si>
    <t>snail ampoule emulsion Weight: 380g</t>
  </si>
  <si>
    <t>snail ampoule toner Weight: 379g</t>
  </si>
  <si>
    <t>Product Name</t>
    <phoneticPr fontId="10" type="noConversion"/>
  </si>
  <si>
    <t>Option</t>
    <phoneticPr fontId="10" type="noConversion"/>
  </si>
  <si>
    <t>snail 30g</t>
  </si>
  <si>
    <t>vitamin 30g</t>
  </si>
  <si>
    <t>collagen 126g</t>
  </si>
  <si>
    <t>BLACK SNAIL</t>
  </si>
  <si>
    <t>NUTRI SALMON</t>
  </si>
  <si>
    <t>GREEN</t>
  </si>
  <si>
    <t>PURPLE</t>
  </si>
  <si>
    <t>【LEBELAGE】</t>
    <phoneticPr fontId="10" type="noConversion"/>
  </si>
  <si>
    <t>REPAIR MOISTURE GF AMPOULE Weight:92g</t>
    <phoneticPr fontId="10" type="noConversion"/>
  </si>
  <si>
    <t>REPAIR TROUBLE AC AMPOULE Weight:93g</t>
  </si>
  <si>
    <t>[Medi-Peel]</t>
    <phoneticPr fontId="10" type="noConversion"/>
  </si>
  <si>
    <t>Centella Cream Weight: 43g</t>
    <phoneticPr fontId="10" type="noConversion"/>
  </si>
  <si>
    <t>Melanon X Cream Weight: 46g</t>
    <phoneticPr fontId="10" type="noConversion"/>
  </si>
  <si>
    <t>Jeju Volcanic Pore Cleansing Foam Weight:190g</t>
    <phoneticPr fontId="10" type="noConversion"/>
  </si>
  <si>
    <t>Green Tea Foam Cleanser Weight:178g</t>
    <phoneticPr fontId="10" type="noConversion"/>
  </si>
  <si>
    <t>Volcanic Blackhead 3step Program Weight:20g</t>
    <phoneticPr fontId="10" type="noConversion"/>
  </si>
  <si>
    <t>[Innisfree]</t>
    <phoneticPr fontId="10" type="noConversion"/>
  </si>
  <si>
    <t>Sea Salt Whipping Cleanser Weight: 157g</t>
  </si>
  <si>
    <t>Jeju Volcanic Pore Clay Mask Weight: 149g</t>
    <phoneticPr fontId="10" type="noConversion"/>
  </si>
  <si>
    <t xml:space="preserve"> Volcanic Blackhead Out Balm Weight:66g</t>
    <phoneticPr fontId="10" type="noConversion"/>
  </si>
  <si>
    <t xml:space="preserve"> Olive Real Cleansing Foam Weight:186g</t>
    <phoneticPr fontId="10" type="noConversion"/>
  </si>
  <si>
    <t xml:space="preserve"> Apple Seed Deep Cleansing Foam Weight:183g</t>
    <phoneticPr fontId="10" type="noConversion"/>
  </si>
  <si>
    <t>[Etude House]</t>
    <phoneticPr fontId="10" type="noConversion"/>
  </si>
  <si>
    <t>Moistfull Collagen Cleansing Foam Weight:187g</t>
    <phoneticPr fontId="10" type="noConversion"/>
  </si>
  <si>
    <t>[JMsolution]</t>
    <phoneticPr fontId="10" type="noConversion"/>
  </si>
  <si>
    <t xml:space="preserve"> eye patch Weight:171g</t>
  </si>
  <si>
    <t>- marine luminous pearl deep moisture</t>
  </si>
  <si>
    <t>- honey luminous royal propolis</t>
  </si>
  <si>
    <t>[LANEIGE]</t>
    <phoneticPr fontId="10" type="noConversion"/>
  </si>
  <si>
    <t xml:space="preserve"> Lip Sleeping Mask Berry Weight: 10g</t>
    <phoneticPr fontId="10" type="noConversion"/>
  </si>
  <si>
    <t xml:space="preserve"> Multi Deep Clean Cleanser 30ml Weight: 42g</t>
    <phoneticPr fontId="10" type="noConversion"/>
  </si>
  <si>
    <t>[Pascucci]</t>
    <phoneticPr fontId="10" type="noConversion"/>
  </si>
  <si>
    <t xml:space="preserve"> Hand Cream</t>
    <phoneticPr fontId="10" type="noConversion"/>
  </si>
  <si>
    <t>- Milk Avocado 75g</t>
  </si>
  <si>
    <t>- Chamomile 75g</t>
  </si>
  <si>
    <t>- Honey Almond 75g</t>
  </si>
  <si>
    <t>- Acacia 75g</t>
  </si>
  <si>
    <t>[VT]</t>
    <phoneticPr fontId="10" type="noConversion"/>
  </si>
  <si>
    <t xml:space="preserve"> cica mild foam cleanser Weight:332g</t>
    <phoneticPr fontId="10" type="noConversion"/>
  </si>
  <si>
    <t>[Cosrx]</t>
    <phoneticPr fontId="10" type="noConversion"/>
  </si>
  <si>
    <t xml:space="preserve"> One Step Original Clear Pads Weight:251g</t>
    <phoneticPr fontId="10" type="noConversion"/>
  </si>
  <si>
    <t>[Banila Co]</t>
    <phoneticPr fontId="10" type="noConversion"/>
  </si>
  <si>
    <t xml:space="preserve"> Clean It Zero Cleansing Balm Original</t>
    <phoneticPr fontId="10" type="noConversion"/>
  </si>
  <si>
    <t>- Banila co Cleansing Balm Original 100ml Weight:199g(+$10.48)</t>
  </si>
  <si>
    <t>- Banila co Cleansing Balm Original 180ml Weight:323g(+$4.12)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</si>
</sst>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6"/>
      <color rgb="FF0070C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1"/>
      <color rgb="FFA6A6A6"/>
      <name val="맑은 고딕"/>
      <family val="2"/>
      <scheme val="minor"/>
    </font>
    <font>
      <b/>
      <sz val="10"/>
      <color rgb="FFA6A6A6"/>
      <name val="맑은 고딕"/>
      <family val="2"/>
      <scheme val="minor"/>
    </font>
    <font>
      <sz val="11"/>
      <color rgb="FFA6A6A6"/>
      <name val="Calibri"/>
      <family val="2"/>
      <charset val="1"/>
    </font>
    <font>
      <b/>
      <sz val="11"/>
      <color rgb="FFFF0000"/>
      <name val="맑은 고딕"/>
      <family val="2"/>
      <scheme val="minor"/>
    </font>
    <font>
      <b/>
      <sz val="10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wrapText="1"/>
    </xf>
    <xf numFmtId="0" fontId="5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vertical="center"/>
    </xf>
    <xf numFmtId="0" fontId="0" fillId="6" borderId="18" xfId="0" applyFill="1" applyBorder="1" applyAlignment="1">
      <alignment vertical="center" wrapText="1"/>
    </xf>
    <xf numFmtId="3" fontId="0" fillId="0" borderId="1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AC02-CF91-48BE-8A03-FAD68665BFA6}">
  <dimension ref="A1:W97"/>
  <sheetViews>
    <sheetView tabSelected="1" zoomScale="70" zoomScaleNormal="70" workbookViewId="0">
      <pane ySplit="3" topLeftCell="A22" activePane="bottomLeft" state="frozen"/>
      <selection activeCell="I1" sqref="I1"/>
      <selection pane="bottomLeft" activeCell="L25" sqref="L25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1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1:23" ht="17.25" thickBot="1" x14ac:dyDescent="0.35">
      <c r="F2" s="1" t="s">
        <v>2</v>
      </c>
      <c r="G2" s="1" t="s">
        <v>2</v>
      </c>
    </row>
    <row r="3" spans="1:23" s="52" customFormat="1" ht="38.25" customHeight="1" thickBot="1" x14ac:dyDescent="0.35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1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0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1:23" x14ac:dyDescent="0.3">
      <c r="A5" s="1">
        <f>F5*H5</f>
        <v>0</v>
      </c>
      <c r="B5" s="40">
        <v>1</v>
      </c>
      <c r="C5" s="45" t="s">
        <v>103</v>
      </c>
      <c r="D5" s="32" t="s">
        <v>104</v>
      </c>
      <c r="E5" s="32"/>
      <c r="F5" s="99">
        <v>12962</v>
      </c>
      <c r="G5" s="2"/>
      <c r="H5" s="2"/>
      <c r="I5" s="2">
        <f t="shared" ref="I5:I42" si="0">H5*G5</f>
        <v>0</v>
      </c>
      <c r="J5" s="2">
        <v>3000</v>
      </c>
      <c r="K5" s="5">
        <f t="shared" ref="K5:K42" si="1">H5*F5+J5</f>
        <v>3000</v>
      </c>
      <c r="L5" s="78" t="e">
        <f t="shared" ref="L5:L42" si="2">K5/H5+$L$4/H5</f>
        <v>#DIV/0!</v>
      </c>
      <c r="M5" s="78" t="e">
        <f t="shared" ref="M5:M42" si="3">L5*(1+$M$4)</f>
        <v>#DIV/0!</v>
      </c>
      <c r="N5" s="6">
        <f t="shared" ref="N5:N42" si="4">K5*$N$1/1000</f>
        <v>2.67</v>
      </c>
      <c r="O5" s="86" t="e">
        <f>M5</f>
        <v>#DIV/0!</v>
      </c>
      <c r="P5" s="5" t="e">
        <f t="shared" ref="P5:P42" si="5">O5*H5</f>
        <v>#DIV/0!</v>
      </c>
      <c r="Q5" s="91" t="e">
        <f t="shared" ref="Q5:Q42" si="6">O5*$H$1</f>
        <v>#DIV/0!</v>
      </c>
      <c r="R5" s="94" t="e">
        <f>ROUND(Q5,-3)</f>
        <v>#DIV/0!</v>
      </c>
      <c r="S5" s="5" t="e">
        <f>R5*H5</f>
        <v>#DIV/0!</v>
      </c>
      <c r="T5" s="8" t="e">
        <f t="shared" ref="T5:T42" si="7">S5*$T$1</f>
        <v>#DIV/0!</v>
      </c>
      <c r="U5" s="26" t="e">
        <f>T5-N5</f>
        <v>#DIV/0!</v>
      </c>
    </row>
    <row r="6" spans="1:23" x14ac:dyDescent="0.3">
      <c r="A6" s="1">
        <f>F6*H6</f>
        <v>0</v>
      </c>
      <c r="B6" s="40">
        <f>B5+1</f>
        <v>2</v>
      </c>
      <c r="C6" s="45" t="s">
        <v>103</v>
      </c>
      <c r="D6" s="32" t="s">
        <v>105</v>
      </c>
      <c r="E6" s="32"/>
      <c r="F6" s="99">
        <v>14319</v>
      </c>
      <c r="G6" s="2"/>
      <c r="H6" s="2"/>
      <c r="I6" s="2">
        <f t="shared" si="0"/>
        <v>0</v>
      </c>
      <c r="J6" s="2">
        <v>3000</v>
      </c>
      <c r="K6" s="5">
        <f t="shared" si="1"/>
        <v>3000</v>
      </c>
      <c r="L6" s="78" t="e">
        <f t="shared" si="2"/>
        <v>#DIV/0!</v>
      </c>
      <c r="M6" s="78" t="e">
        <f t="shared" si="3"/>
        <v>#DIV/0!</v>
      </c>
      <c r="N6" s="6">
        <f t="shared" si="4"/>
        <v>2.67</v>
      </c>
      <c r="O6" s="86" t="e">
        <f t="shared" ref="O6:O42" si="8">M6</f>
        <v>#DIV/0!</v>
      </c>
      <c r="P6" s="5" t="e">
        <f t="shared" si="5"/>
        <v>#DIV/0!</v>
      </c>
      <c r="Q6" s="91" t="e">
        <f t="shared" si="6"/>
        <v>#DIV/0!</v>
      </c>
      <c r="R6" s="94" t="e">
        <f t="shared" ref="R6:R16" si="9">ROUND(Q6,-3)</f>
        <v>#DIV/0!</v>
      </c>
      <c r="S6" s="5" t="e">
        <f t="shared" ref="S6:S42" si="10">R6*H6</f>
        <v>#DIV/0!</v>
      </c>
      <c r="T6" s="8" t="e">
        <f t="shared" si="7"/>
        <v>#DIV/0!</v>
      </c>
      <c r="U6" s="26" t="e">
        <f t="shared" ref="U6:U94" si="11">T6-N6</f>
        <v>#DIV/0!</v>
      </c>
    </row>
    <row r="7" spans="1:23" ht="33" x14ac:dyDescent="0.3">
      <c r="A7" s="1">
        <f>F7*H7</f>
        <v>0</v>
      </c>
      <c r="B7" s="40">
        <f t="shared" ref="B7:B42" si="12">B6+1</f>
        <v>3</v>
      </c>
      <c r="C7" s="45" t="s">
        <v>109</v>
      </c>
      <c r="D7" s="32" t="s">
        <v>106</v>
      </c>
      <c r="E7" s="32"/>
      <c r="F7" s="99">
        <v>5588</v>
      </c>
      <c r="G7" s="2"/>
      <c r="H7" s="2"/>
      <c r="I7" s="2">
        <f t="shared" si="0"/>
        <v>0</v>
      </c>
      <c r="J7" s="2">
        <v>3000</v>
      </c>
      <c r="K7" s="5">
        <f t="shared" si="1"/>
        <v>3000</v>
      </c>
      <c r="L7" s="78" t="e">
        <f t="shared" si="2"/>
        <v>#DIV/0!</v>
      </c>
      <c r="M7" s="78" t="e">
        <f t="shared" si="3"/>
        <v>#DIV/0!</v>
      </c>
      <c r="N7" s="6">
        <f t="shared" si="4"/>
        <v>2.67</v>
      </c>
      <c r="O7" s="86" t="e">
        <f t="shared" si="8"/>
        <v>#DIV/0!</v>
      </c>
      <c r="P7" s="5" t="e">
        <f t="shared" si="5"/>
        <v>#DIV/0!</v>
      </c>
      <c r="Q7" s="91" t="e">
        <f t="shared" si="6"/>
        <v>#DIV/0!</v>
      </c>
      <c r="R7" s="94" t="e">
        <f t="shared" si="9"/>
        <v>#DIV/0!</v>
      </c>
      <c r="S7" s="5" t="e">
        <f t="shared" si="10"/>
        <v>#DIV/0!</v>
      </c>
      <c r="T7" s="8" t="e">
        <f t="shared" si="7"/>
        <v>#DIV/0!</v>
      </c>
      <c r="U7" s="26" t="e">
        <f t="shared" si="11"/>
        <v>#DIV/0!</v>
      </c>
    </row>
    <row r="8" spans="1:23" ht="33" x14ac:dyDescent="0.3">
      <c r="A8" s="1">
        <f>F8*H8</f>
        <v>0</v>
      </c>
      <c r="B8" s="40">
        <f t="shared" si="12"/>
        <v>4</v>
      </c>
      <c r="C8" s="45" t="s">
        <v>109</v>
      </c>
      <c r="D8" s="32" t="s">
        <v>107</v>
      </c>
      <c r="E8" s="32"/>
      <c r="F8" s="99">
        <v>6294</v>
      </c>
      <c r="G8" s="2"/>
      <c r="H8" s="2"/>
      <c r="I8" s="2">
        <f t="shared" si="0"/>
        <v>0</v>
      </c>
      <c r="J8" s="2">
        <v>3000</v>
      </c>
      <c r="K8" s="5">
        <f t="shared" si="1"/>
        <v>3000</v>
      </c>
      <c r="L8" s="78" t="e">
        <f t="shared" si="2"/>
        <v>#DIV/0!</v>
      </c>
      <c r="M8" s="78" t="e">
        <f t="shared" si="3"/>
        <v>#DIV/0!</v>
      </c>
      <c r="N8" s="6">
        <f t="shared" si="4"/>
        <v>2.67</v>
      </c>
      <c r="O8" s="86" t="e">
        <f>M8</f>
        <v>#DIV/0!</v>
      </c>
      <c r="P8" s="5" t="e">
        <f t="shared" si="5"/>
        <v>#DIV/0!</v>
      </c>
      <c r="Q8" s="91" t="e">
        <f t="shared" si="6"/>
        <v>#DIV/0!</v>
      </c>
      <c r="R8" s="94" t="e">
        <f>ROUND(Q8,-3)</f>
        <v>#DIV/0!</v>
      </c>
      <c r="S8" s="5" t="e">
        <f>R8*H8</f>
        <v>#DIV/0!</v>
      </c>
      <c r="T8" s="8" t="e">
        <f t="shared" si="7"/>
        <v>#DIV/0!</v>
      </c>
      <c r="U8" s="26" t="e">
        <f>T8-N8</f>
        <v>#DIV/0!</v>
      </c>
    </row>
    <row r="9" spans="1:23" ht="33" x14ac:dyDescent="0.3">
      <c r="B9" s="40">
        <f t="shared" si="12"/>
        <v>5</v>
      </c>
      <c r="C9" s="45" t="s">
        <v>109</v>
      </c>
      <c r="D9" s="32" t="s">
        <v>108</v>
      </c>
      <c r="E9" s="32"/>
      <c r="F9" s="99">
        <v>1741</v>
      </c>
      <c r="G9" s="2"/>
      <c r="H9" s="2"/>
      <c r="I9" s="2">
        <f t="shared" si="0"/>
        <v>0</v>
      </c>
      <c r="J9" s="2">
        <v>3000</v>
      </c>
      <c r="K9" s="5">
        <f t="shared" si="1"/>
        <v>3000</v>
      </c>
      <c r="L9" s="78" t="e">
        <f t="shared" si="2"/>
        <v>#DIV/0!</v>
      </c>
      <c r="M9" s="78" t="e">
        <f t="shared" si="3"/>
        <v>#DIV/0!</v>
      </c>
      <c r="N9" s="6">
        <f t="shared" si="4"/>
        <v>2.67</v>
      </c>
      <c r="O9" s="86" t="e">
        <f t="shared" ref="O9:O10" si="13">M9</f>
        <v>#DIV/0!</v>
      </c>
      <c r="P9" s="5" t="e">
        <f t="shared" si="5"/>
        <v>#DIV/0!</v>
      </c>
      <c r="Q9" s="91" t="e">
        <f t="shared" si="6"/>
        <v>#DIV/0!</v>
      </c>
      <c r="R9" s="94" t="e">
        <f t="shared" ref="R9:R10" si="14">ROUND(Q9,-3)</f>
        <v>#DIV/0!</v>
      </c>
      <c r="S9" s="5" t="e">
        <f t="shared" ref="S9:S10" si="15">R9*H9</f>
        <v>#DIV/0!</v>
      </c>
      <c r="T9" s="8" t="e">
        <f t="shared" si="7"/>
        <v>#DIV/0!</v>
      </c>
      <c r="U9" s="26" t="e">
        <f t="shared" ref="U9:U10" si="16">T9-N9</f>
        <v>#DIV/0!</v>
      </c>
    </row>
    <row r="10" spans="1:23" ht="33" x14ac:dyDescent="0.3">
      <c r="B10" s="40">
        <f t="shared" si="12"/>
        <v>6</v>
      </c>
      <c r="C10" s="45" t="s">
        <v>109</v>
      </c>
      <c r="D10" s="32" t="s">
        <v>110</v>
      </c>
      <c r="E10" s="32"/>
      <c r="F10" s="99">
        <v>6988</v>
      </c>
      <c r="G10" s="2"/>
      <c r="H10" s="2"/>
      <c r="I10" s="2">
        <f t="shared" si="0"/>
        <v>0</v>
      </c>
      <c r="J10" s="2">
        <v>3000</v>
      </c>
      <c r="K10" s="5">
        <f t="shared" si="1"/>
        <v>3000</v>
      </c>
      <c r="L10" s="78" t="e">
        <f t="shared" si="2"/>
        <v>#DIV/0!</v>
      </c>
      <c r="M10" s="78" t="e">
        <f t="shared" si="3"/>
        <v>#DIV/0!</v>
      </c>
      <c r="N10" s="6">
        <f t="shared" si="4"/>
        <v>2.67</v>
      </c>
      <c r="O10" s="86" t="e">
        <f t="shared" si="13"/>
        <v>#DIV/0!</v>
      </c>
      <c r="P10" s="5" t="e">
        <f t="shared" si="5"/>
        <v>#DIV/0!</v>
      </c>
      <c r="Q10" s="91" t="e">
        <f t="shared" si="6"/>
        <v>#DIV/0!</v>
      </c>
      <c r="R10" s="94" t="e">
        <f t="shared" si="14"/>
        <v>#DIV/0!</v>
      </c>
      <c r="S10" s="5" t="e">
        <f t="shared" si="15"/>
        <v>#DIV/0!</v>
      </c>
      <c r="T10" s="8" t="e">
        <f t="shared" si="7"/>
        <v>#DIV/0!</v>
      </c>
      <c r="U10" s="26" t="e">
        <f t="shared" si="16"/>
        <v>#DIV/0!</v>
      </c>
    </row>
    <row r="11" spans="1:23" ht="33" x14ac:dyDescent="0.3">
      <c r="B11" s="40">
        <f t="shared" si="12"/>
        <v>7</v>
      </c>
      <c r="C11" s="45" t="s">
        <v>109</v>
      </c>
      <c r="D11" s="32" t="s">
        <v>111</v>
      </c>
      <c r="E11" s="32"/>
      <c r="F11" s="99">
        <v>8388</v>
      </c>
      <c r="G11" s="2"/>
      <c r="H11" s="2"/>
      <c r="I11" s="2">
        <f t="shared" si="0"/>
        <v>0</v>
      </c>
      <c r="J11" s="2">
        <v>3000</v>
      </c>
      <c r="K11" s="5">
        <f t="shared" si="1"/>
        <v>3000</v>
      </c>
      <c r="L11" s="78" t="e">
        <f t="shared" si="2"/>
        <v>#DIV/0!</v>
      </c>
      <c r="M11" s="78" t="e">
        <f t="shared" si="3"/>
        <v>#DIV/0!</v>
      </c>
      <c r="N11" s="6">
        <f t="shared" si="4"/>
        <v>2.67</v>
      </c>
      <c r="O11" s="86" t="e">
        <f t="shared" si="8"/>
        <v>#DIV/0!</v>
      </c>
      <c r="P11" s="5" t="e">
        <f t="shared" si="5"/>
        <v>#DIV/0!</v>
      </c>
      <c r="Q11" s="91" t="e">
        <f t="shared" si="6"/>
        <v>#DIV/0!</v>
      </c>
      <c r="R11" s="94" t="e">
        <f t="shared" si="9"/>
        <v>#DIV/0!</v>
      </c>
      <c r="S11" s="5" t="e">
        <f t="shared" si="10"/>
        <v>#DIV/0!</v>
      </c>
      <c r="T11" s="8" t="e">
        <f t="shared" si="7"/>
        <v>#DIV/0!</v>
      </c>
      <c r="U11" s="26" t="e">
        <f t="shared" si="11"/>
        <v>#DIV/0!</v>
      </c>
    </row>
    <row r="12" spans="1:23" ht="33" x14ac:dyDescent="0.3">
      <c r="B12" s="40">
        <f t="shared" si="12"/>
        <v>8</v>
      </c>
      <c r="C12" s="45" t="s">
        <v>109</v>
      </c>
      <c r="D12" s="32" t="s">
        <v>112</v>
      </c>
      <c r="E12" s="32"/>
      <c r="F12" s="99">
        <v>3494</v>
      </c>
      <c r="G12" s="2"/>
      <c r="H12" s="2"/>
      <c r="I12" s="2">
        <f t="shared" si="0"/>
        <v>0</v>
      </c>
      <c r="J12" s="2">
        <v>3000</v>
      </c>
      <c r="K12" s="5">
        <f t="shared" si="1"/>
        <v>3000</v>
      </c>
      <c r="L12" s="78" t="e">
        <f t="shared" si="2"/>
        <v>#DIV/0!</v>
      </c>
      <c r="M12" s="78" t="e">
        <f t="shared" si="3"/>
        <v>#DIV/0!</v>
      </c>
      <c r="N12" s="6">
        <f t="shared" si="4"/>
        <v>2.67</v>
      </c>
      <c r="O12" s="86" t="e">
        <f t="shared" si="8"/>
        <v>#DIV/0!</v>
      </c>
      <c r="P12" s="5" t="e">
        <f t="shared" si="5"/>
        <v>#DIV/0!</v>
      </c>
      <c r="Q12" s="91" t="e">
        <f t="shared" si="6"/>
        <v>#DIV/0!</v>
      </c>
      <c r="R12" s="94" t="e">
        <f t="shared" si="9"/>
        <v>#DIV/0!</v>
      </c>
      <c r="S12" s="5" t="e">
        <f t="shared" si="10"/>
        <v>#DIV/0!</v>
      </c>
      <c r="T12" s="8" t="e">
        <f t="shared" si="7"/>
        <v>#DIV/0!</v>
      </c>
      <c r="U12" s="26" t="e">
        <f t="shared" si="11"/>
        <v>#DIV/0!</v>
      </c>
    </row>
    <row r="13" spans="1:23" ht="33" x14ac:dyDescent="0.3">
      <c r="B13" s="40">
        <f t="shared" si="12"/>
        <v>9</v>
      </c>
      <c r="C13" s="45" t="s">
        <v>109</v>
      </c>
      <c r="D13" s="32" t="s">
        <v>113</v>
      </c>
      <c r="E13" s="32"/>
      <c r="F13" s="99">
        <v>6988</v>
      </c>
      <c r="G13" s="2"/>
      <c r="H13" s="2"/>
      <c r="I13" s="2">
        <f t="shared" si="0"/>
        <v>0</v>
      </c>
      <c r="J13" s="2">
        <v>3000</v>
      </c>
      <c r="K13" s="5">
        <f t="shared" si="1"/>
        <v>3000</v>
      </c>
      <c r="L13" s="78" t="e">
        <f t="shared" si="2"/>
        <v>#DIV/0!</v>
      </c>
      <c r="M13" s="78" t="e">
        <f t="shared" si="3"/>
        <v>#DIV/0!</v>
      </c>
      <c r="N13" s="6">
        <f t="shared" si="4"/>
        <v>2.67</v>
      </c>
      <c r="O13" s="86" t="e">
        <f t="shared" si="8"/>
        <v>#DIV/0!</v>
      </c>
      <c r="P13" s="5" t="e">
        <f t="shared" si="5"/>
        <v>#DIV/0!</v>
      </c>
      <c r="Q13" s="91" t="e">
        <f t="shared" si="6"/>
        <v>#DIV/0!</v>
      </c>
      <c r="R13" s="95" t="e">
        <f>ROUND(Q13,-3)+26000</f>
        <v>#DIV/0!</v>
      </c>
      <c r="S13" s="5" t="e">
        <f t="shared" si="10"/>
        <v>#DIV/0!</v>
      </c>
      <c r="T13" s="8" t="e">
        <f t="shared" si="7"/>
        <v>#DIV/0!</v>
      </c>
      <c r="U13" s="26" t="e">
        <f t="shared" si="11"/>
        <v>#DIV/0!</v>
      </c>
    </row>
    <row r="14" spans="1:23" ht="33" x14ac:dyDescent="0.3">
      <c r="B14" s="40">
        <f t="shared" si="12"/>
        <v>10</v>
      </c>
      <c r="C14" s="45" t="s">
        <v>109</v>
      </c>
      <c r="D14" s="32" t="s">
        <v>114</v>
      </c>
      <c r="E14" s="32"/>
      <c r="F14" s="99">
        <v>4894</v>
      </c>
      <c r="G14" s="2"/>
      <c r="H14" s="2"/>
      <c r="I14" s="2">
        <f t="shared" si="0"/>
        <v>0</v>
      </c>
      <c r="J14" s="2">
        <v>3000</v>
      </c>
      <c r="K14" s="5">
        <f t="shared" si="1"/>
        <v>3000</v>
      </c>
      <c r="L14" s="78" t="e">
        <f t="shared" si="2"/>
        <v>#DIV/0!</v>
      </c>
      <c r="M14" s="78" t="e">
        <f t="shared" si="3"/>
        <v>#DIV/0!</v>
      </c>
      <c r="N14" s="6">
        <f t="shared" si="4"/>
        <v>2.67</v>
      </c>
      <c r="O14" s="86" t="e">
        <f t="shared" si="8"/>
        <v>#DIV/0!</v>
      </c>
      <c r="P14" s="5" t="e">
        <f t="shared" si="5"/>
        <v>#DIV/0!</v>
      </c>
      <c r="Q14" s="91" t="e">
        <f t="shared" si="6"/>
        <v>#DIV/0!</v>
      </c>
      <c r="R14" s="95" t="e">
        <f>ROUND(Q14,-3)-2000</f>
        <v>#DIV/0!</v>
      </c>
      <c r="S14" s="5" t="e">
        <f t="shared" si="10"/>
        <v>#DIV/0!</v>
      </c>
      <c r="T14" s="8" t="e">
        <f t="shared" si="7"/>
        <v>#DIV/0!</v>
      </c>
      <c r="U14" s="26" t="e">
        <f t="shared" si="11"/>
        <v>#DIV/0!</v>
      </c>
    </row>
    <row r="15" spans="1:23" ht="33" x14ac:dyDescent="0.3">
      <c r="B15" s="40">
        <f t="shared" si="12"/>
        <v>11</v>
      </c>
      <c r="C15" s="45" t="s">
        <v>115</v>
      </c>
      <c r="D15" s="32" t="s">
        <v>116</v>
      </c>
      <c r="E15" s="32"/>
      <c r="F15" s="99">
        <v>5887</v>
      </c>
      <c r="G15" s="2"/>
      <c r="H15" s="2"/>
      <c r="I15" s="2">
        <f t="shared" si="0"/>
        <v>0</v>
      </c>
      <c r="J15" s="2">
        <v>3000</v>
      </c>
      <c r="K15" s="5">
        <f t="shared" si="1"/>
        <v>3000</v>
      </c>
      <c r="L15" s="78" t="e">
        <f t="shared" si="2"/>
        <v>#DIV/0!</v>
      </c>
      <c r="M15" s="78" t="e">
        <f t="shared" si="3"/>
        <v>#DIV/0!</v>
      </c>
      <c r="N15" s="6">
        <f t="shared" si="4"/>
        <v>2.67</v>
      </c>
      <c r="O15" s="86" t="e">
        <f t="shared" si="8"/>
        <v>#DIV/0!</v>
      </c>
      <c r="P15" s="5" t="e">
        <f t="shared" si="5"/>
        <v>#DIV/0!</v>
      </c>
      <c r="Q15" s="91" t="e">
        <f t="shared" si="6"/>
        <v>#DIV/0!</v>
      </c>
      <c r="R15" s="95" t="e">
        <f>ROUND(Q15,-3)-2000</f>
        <v>#DIV/0!</v>
      </c>
      <c r="S15" s="5" t="e">
        <f t="shared" si="10"/>
        <v>#DIV/0!</v>
      </c>
      <c r="T15" s="8" t="e">
        <f t="shared" si="7"/>
        <v>#DIV/0!</v>
      </c>
      <c r="U15" s="26" t="e">
        <f t="shared" si="11"/>
        <v>#DIV/0!</v>
      </c>
    </row>
    <row r="16" spans="1:23" ht="66" x14ac:dyDescent="0.3">
      <c r="B16" s="40">
        <f t="shared" si="12"/>
        <v>12</v>
      </c>
      <c r="C16" s="45" t="s">
        <v>117</v>
      </c>
      <c r="D16" s="32" t="s">
        <v>118</v>
      </c>
      <c r="E16" s="32" t="s">
        <v>119</v>
      </c>
      <c r="F16" s="99">
        <v>6871</v>
      </c>
      <c r="G16" s="2"/>
      <c r="H16" s="2"/>
      <c r="I16" s="2">
        <f t="shared" si="0"/>
        <v>0</v>
      </c>
      <c r="J16" s="2">
        <v>3000</v>
      </c>
      <c r="K16" s="5">
        <f t="shared" si="1"/>
        <v>3000</v>
      </c>
      <c r="L16" s="78" t="e">
        <f t="shared" si="2"/>
        <v>#DIV/0!</v>
      </c>
      <c r="M16" s="78" t="e">
        <f t="shared" si="3"/>
        <v>#DIV/0!</v>
      </c>
      <c r="N16" s="6">
        <f t="shared" si="4"/>
        <v>2.67</v>
      </c>
      <c r="O16" s="86" t="e">
        <f t="shared" si="8"/>
        <v>#DIV/0!</v>
      </c>
      <c r="P16" s="5" t="e">
        <f t="shared" si="5"/>
        <v>#DIV/0!</v>
      </c>
      <c r="Q16" s="91" t="e">
        <f t="shared" si="6"/>
        <v>#DIV/0!</v>
      </c>
      <c r="R16" s="94" t="e">
        <f t="shared" si="9"/>
        <v>#DIV/0!</v>
      </c>
      <c r="S16" s="5" t="e">
        <f t="shared" si="10"/>
        <v>#DIV/0!</v>
      </c>
      <c r="T16" s="8" t="e">
        <f t="shared" si="7"/>
        <v>#DIV/0!</v>
      </c>
      <c r="U16" s="26" t="e">
        <f t="shared" si="11"/>
        <v>#DIV/0!</v>
      </c>
    </row>
    <row r="17" spans="2:21" ht="66" x14ac:dyDescent="0.3">
      <c r="B17" s="40">
        <f t="shared" si="12"/>
        <v>13</v>
      </c>
      <c r="C17" s="45" t="s">
        <v>117</v>
      </c>
      <c r="D17" s="32" t="s">
        <v>118</v>
      </c>
      <c r="E17" s="32" t="s">
        <v>120</v>
      </c>
      <c r="F17" s="99">
        <v>6871</v>
      </c>
      <c r="G17" s="2"/>
      <c r="H17" s="2"/>
      <c r="I17" s="2">
        <f t="shared" si="0"/>
        <v>0</v>
      </c>
      <c r="J17" s="2">
        <v>3000</v>
      </c>
      <c r="K17" s="5">
        <f t="shared" si="1"/>
        <v>3000</v>
      </c>
      <c r="L17" s="78" t="e">
        <f t="shared" si="2"/>
        <v>#DIV/0!</v>
      </c>
      <c r="M17" s="78" t="e">
        <f t="shared" si="3"/>
        <v>#DIV/0!</v>
      </c>
      <c r="N17" s="6">
        <f t="shared" si="4"/>
        <v>2.67</v>
      </c>
      <c r="O17" s="86" t="e">
        <f t="shared" si="8"/>
        <v>#DIV/0!</v>
      </c>
      <c r="P17" s="5" t="e">
        <f t="shared" si="5"/>
        <v>#DIV/0!</v>
      </c>
      <c r="Q17" s="91" t="e">
        <f t="shared" si="6"/>
        <v>#DIV/0!</v>
      </c>
      <c r="R17" s="95" t="e">
        <f>ROUND(Q17,-3)+2000</f>
        <v>#DIV/0!</v>
      </c>
      <c r="S17" s="5" t="e">
        <f t="shared" si="10"/>
        <v>#DIV/0!</v>
      </c>
      <c r="T17" s="8" t="e">
        <f t="shared" si="7"/>
        <v>#DIV/0!</v>
      </c>
      <c r="U17" s="26" t="e">
        <f>T17-N17</f>
        <v>#DIV/0!</v>
      </c>
    </row>
    <row r="18" spans="2:21" ht="33" x14ac:dyDescent="0.3">
      <c r="B18" s="40">
        <f t="shared" si="12"/>
        <v>14</v>
      </c>
      <c r="C18" s="45" t="s">
        <v>121</v>
      </c>
      <c r="D18" s="32" t="s">
        <v>122</v>
      </c>
      <c r="E18" s="32"/>
      <c r="F18" s="99">
        <v>2030</v>
      </c>
      <c r="G18" s="2"/>
      <c r="H18" s="2"/>
      <c r="I18" s="2">
        <f t="shared" si="0"/>
        <v>0</v>
      </c>
      <c r="J18" s="2">
        <v>3000</v>
      </c>
      <c r="K18" s="5">
        <f t="shared" si="1"/>
        <v>3000</v>
      </c>
      <c r="L18" s="78" t="e">
        <f t="shared" si="2"/>
        <v>#DIV/0!</v>
      </c>
      <c r="M18" s="78" t="e">
        <f t="shared" si="3"/>
        <v>#DIV/0!</v>
      </c>
      <c r="N18" s="6">
        <f t="shared" si="4"/>
        <v>2.67</v>
      </c>
      <c r="O18" s="86" t="e">
        <f t="shared" si="8"/>
        <v>#DIV/0!</v>
      </c>
      <c r="P18" s="5" t="e">
        <f t="shared" si="5"/>
        <v>#DIV/0!</v>
      </c>
      <c r="Q18" s="91" t="e">
        <f t="shared" si="6"/>
        <v>#DIV/0!</v>
      </c>
      <c r="R18" s="95" t="e">
        <f>ROUND(Q18,-3)+2000</f>
        <v>#DIV/0!</v>
      </c>
      <c r="S18" s="5" t="e">
        <f t="shared" si="10"/>
        <v>#DIV/0!</v>
      </c>
      <c r="T18" s="8" t="e">
        <f t="shared" si="7"/>
        <v>#DIV/0!</v>
      </c>
      <c r="U18" s="26" t="e">
        <f>T18-N18</f>
        <v>#DIV/0!</v>
      </c>
    </row>
    <row r="19" spans="2:21" ht="33" x14ac:dyDescent="0.3">
      <c r="B19" s="40">
        <f t="shared" si="12"/>
        <v>15</v>
      </c>
      <c r="C19" s="45" t="s">
        <v>121</v>
      </c>
      <c r="D19" s="32" t="s">
        <v>123</v>
      </c>
      <c r="E19" s="32"/>
      <c r="F19" s="99">
        <v>1581</v>
      </c>
      <c r="G19" s="2"/>
      <c r="H19" s="2"/>
      <c r="I19" s="2">
        <f t="shared" si="0"/>
        <v>0</v>
      </c>
      <c r="J19" s="2">
        <v>3000</v>
      </c>
      <c r="K19" s="5">
        <f t="shared" si="1"/>
        <v>3000</v>
      </c>
      <c r="L19" s="78" t="e">
        <f t="shared" si="2"/>
        <v>#DIV/0!</v>
      </c>
      <c r="M19" s="78" t="e">
        <f t="shared" si="3"/>
        <v>#DIV/0!</v>
      </c>
      <c r="N19" s="6">
        <f t="shared" si="4"/>
        <v>2.67</v>
      </c>
      <c r="O19" s="86" t="e">
        <f t="shared" si="8"/>
        <v>#DIV/0!</v>
      </c>
      <c r="P19" s="5" t="e">
        <f t="shared" si="5"/>
        <v>#DIV/0!</v>
      </c>
      <c r="Q19" s="91" t="e">
        <f t="shared" si="6"/>
        <v>#DIV/0!</v>
      </c>
      <c r="R19" s="95" t="e">
        <f>ROUND(Q19,-3)+6000</f>
        <v>#DIV/0!</v>
      </c>
      <c r="S19" s="5" t="e">
        <f t="shared" si="10"/>
        <v>#DIV/0!</v>
      </c>
      <c r="T19" s="8" t="e">
        <f t="shared" si="7"/>
        <v>#DIV/0!</v>
      </c>
      <c r="U19" s="26" t="e">
        <f>T19-N19</f>
        <v>#DIV/0!</v>
      </c>
    </row>
    <row r="20" spans="2:21" ht="49.5" x14ac:dyDescent="0.3">
      <c r="B20" s="40">
        <f t="shared" si="12"/>
        <v>16</v>
      </c>
      <c r="C20" s="45" t="s">
        <v>124</v>
      </c>
      <c r="D20" s="32" t="s">
        <v>125</v>
      </c>
      <c r="E20" s="32" t="s">
        <v>126</v>
      </c>
      <c r="F20" s="99">
        <v>1015</v>
      </c>
      <c r="G20" s="2"/>
      <c r="H20" s="2"/>
      <c r="I20" s="2">
        <f t="shared" si="0"/>
        <v>0</v>
      </c>
      <c r="J20" s="2">
        <v>3000</v>
      </c>
      <c r="K20" s="5">
        <f t="shared" si="1"/>
        <v>3000</v>
      </c>
      <c r="L20" s="78" t="e">
        <f t="shared" si="2"/>
        <v>#DIV/0!</v>
      </c>
      <c r="M20" s="78" t="e">
        <f t="shared" si="3"/>
        <v>#DIV/0!</v>
      </c>
      <c r="N20" s="6">
        <f t="shared" si="4"/>
        <v>2.67</v>
      </c>
      <c r="O20" s="86" t="e">
        <f t="shared" si="8"/>
        <v>#DIV/0!</v>
      </c>
      <c r="P20" s="5" t="e">
        <f t="shared" si="5"/>
        <v>#DIV/0!</v>
      </c>
      <c r="Q20" s="91" t="e">
        <f t="shared" si="6"/>
        <v>#DIV/0!</v>
      </c>
      <c r="R20" s="95" t="e">
        <f>ROUND(Q20,-3)+6000</f>
        <v>#DIV/0!</v>
      </c>
      <c r="S20" s="5" t="e">
        <f t="shared" si="10"/>
        <v>#DIV/0!</v>
      </c>
      <c r="T20" s="8" t="e">
        <f t="shared" si="7"/>
        <v>#DIV/0!</v>
      </c>
      <c r="U20" s="26" t="e">
        <f t="shared" ref="U20:U42" si="17">T20-N20</f>
        <v>#DIV/0!</v>
      </c>
    </row>
    <row r="21" spans="2:21" ht="49.5" x14ac:dyDescent="0.3">
      <c r="B21" s="40">
        <f t="shared" si="12"/>
        <v>17</v>
      </c>
      <c r="C21" s="45" t="s">
        <v>124</v>
      </c>
      <c r="D21" s="32" t="s">
        <v>125</v>
      </c>
      <c r="E21" s="32" t="s">
        <v>127</v>
      </c>
      <c r="F21" s="99">
        <v>1015</v>
      </c>
      <c r="G21" s="2"/>
      <c r="H21" s="2"/>
      <c r="I21" s="2">
        <f t="shared" si="0"/>
        <v>0</v>
      </c>
      <c r="J21" s="2">
        <v>3000</v>
      </c>
      <c r="K21" s="5">
        <f t="shared" si="1"/>
        <v>3000</v>
      </c>
      <c r="L21" s="78" t="e">
        <f t="shared" si="2"/>
        <v>#DIV/0!</v>
      </c>
      <c r="M21" s="78" t="e">
        <f t="shared" si="3"/>
        <v>#DIV/0!</v>
      </c>
      <c r="N21" s="6">
        <f t="shared" si="4"/>
        <v>2.67</v>
      </c>
      <c r="O21" s="86" t="e">
        <f t="shared" si="8"/>
        <v>#DIV/0!</v>
      </c>
      <c r="P21" s="5" t="e">
        <f t="shared" si="5"/>
        <v>#DIV/0!</v>
      </c>
      <c r="Q21" s="91" t="e">
        <f t="shared" si="6"/>
        <v>#DIV/0!</v>
      </c>
      <c r="R21" s="95" t="e">
        <f t="shared" ref="R21:R42" si="18">ROUND(Q21,-3)+6000</f>
        <v>#DIV/0!</v>
      </c>
      <c r="S21" s="5" t="e">
        <f t="shared" si="10"/>
        <v>#DIV/0!</v>
      </c>
      <c r="T21" s="8" t="e">
        <f t="shared" si="7"/>
        <v>#DIV/0!</v>
      </c>
      <c r="U21" s="26" t="e">
        <f t="shared" si="17"/>
        <v>#DIV/0!</v>
      </c>
    </row>
    <row r="22" spans="2:21" ht="49.5" x14ac:dyDescent="0.3">
      <c r="B22" s="40">
        <f t="shared" si="12"/>
        <v>18</v>
      </c>
      <c r="C22" s="45" t="s">
        <v>124</v>
      </c>
      <c r="D22" s="32" t="s">
        <v>125</v>
      </c>
      <c r="E22" s="32" t="s">
        <v>128</v>
      </c>
      <c r="F22" s="99">
        <v>1015</v>
      </c>
      <c r="G22" s="2"/>
      <c r="H22" s="2"/>
      <c r="I22" s="2">
        <f t="shared" si="0"/>
        <v>0</v>
      </c>
      <c r="J22" s="2">
        <v>3000</v>
      </c>
      <c r="K22" s="5">
        <f t="shared" si="1"/>
        <v>3000</v>
      </c>
      <c r="L22" s="78" t="e">
        <f t="shared" si="2"/>
        <v>#DIV/0!</v>
      </c>
      <c r="M22" s="78" t="e">
        <f t="shared" si="3"/>
        <v>#DIV/0!</v>
      </c>
      <c r="N22" s="6">
        <f t="shared" si="4"/>
        <v>2.67</v>
      </c>
      <c r="O22" s="86" t="e">
        <f t="shared" si="8"/>
        <v>#DIV/0!</v>
      </c>
      <c r="P22" s="5" t="e">
        <f t="shared" si="5"/>
        <v>#DIV/0!</v>
      </c>
      <c r="Q22" s="91" t="e">
        <f t="shared" si="6"/>
        <v>#DIV/0!</v>
      </c>
      <c r="R22" s="95" t="e">
        <f t="shared" si="18"/>
        <v>#DIV/0!</v>
      </c>
      <c r="S22" s="5" t="e">
        <f t="shared" si="10"/>
        <v>#DIV/0!</v>
      </c>
      <c r="T22" s="8" t="e">
        <f t="shared" si="7"/>
        <v>#DIV/0!</v>
      </c>
      <c r="U22" s="26" t="e">
        <f t="shared" si="17"/>
        <v>#DIV/0!</v>
      </c>
    </row>
    <row r="23" spans="2:21" ht="33" x14ac:dyDescent="0.3">
      <c r="B23" s="40">
        <f t="shared" si="12"/>
        <v>19</v>
      </c>
      <c r="C23" s="45" t="s">
        <v>124</v>
      </c>
      <c r="D23" s="32" t="s">
        <v>125</v>
      </c>
      <c r="E23" s="32" t="s">
        <v>129</v>
      </c>
      <c r="F23" s="99">
        <v>1015</v>
      </c>
      <c r="G23" s="2"/>
      <c r="H23" s="2"/>
      <c r="I23" s="2">
        <f t="shared" si="0"/>
        <v>0</v>
      </c>
      <c r="J23" s="2">
        <v>3000</v>
      </c>
      <c r="K23" s="5">
        <f t="shared" si="1"/>
        <v>3000</v>
      </c>
      <c r="L23" s="78" t="e">
        <f t="shared" si="2"/>
        <v>#DIV/0!</v>
      </c>
      <c r="M23" s="78" t="e">
        <f t="shared" si="3"/>
        <v>#DIV/0!</v>
      </c>
      <c r="N23" s="6">
        <f t="shared" si="4"/>
        <v>2.67</v>
      </c>
      <c r="O23" s="86" t="e">
        <f t="shared" si="8"/>
        <v>#DIV/0!</v>
      </c>
      <c r="P23" s="5" t="e">
        <f t="shared" si="5"/>
        <v>#DIV/0!</v>
      </c>
      <c r="Q23" s="91" t="e">
        <f t="shared" si="6"/>
        <v>#DIV/0!</v>
      </c>
      <c r="R23" s="95" t="e">
        <f t="shared" si="18"/>
        <v>#DIV/0!</v>
      </c>
      <c r="S23" s="5" t="e">
        <f t="shared" si="10"/>
        <v>#DIV/0!</v>
      </c>
      <c r="T23" s="8" t="e">
        <f t="shared" si="7"/>
        <v>#DIV/0!</v>
      </c>
      <c r="U23" s="26" t="e">
        <f t="shared" si="17"/>
        <v>#DIV/0!</v>
      </c>
    </row>
    <row r="24" spans="2:21" ht="33" x14ac:dyDescent="0.3">
      <c r="B24" s="40">
        <f t="shared" si="12"/>
        <v>20</v>
      </c>
      <c r="C24" s="45" t="s">
        <v>130</v>
      </c>
      <c r="D24" s="32" t="s">
        <v>131</v>
      </c>
      <c r="E24" s="32"/>
      <c r="F24" s="99">
        <v>8965</v>
      </c>
      <c r="G24" s="2"/>
      <c r="H24" s="2"/>
      <c r="I24" s="2">
        <f t="shared" si="0"/>
        <v>0</v>
      </c>
      <c r="J24" s="2">
        <v>3000</v>
      </c>
      <c r="K24" s="5">
        <f t="shared" si="1"/>
        <v>3000</v>
      </c>
      <c r="L24" s="78" t="e">
        <f t="shared" si="2"/>
        <v>#DIV/0!</v>
      </c>
      <c r="M24" s="78" t="e">
        <f t="shared" si="3"/>
        <v>#DIV/0!</v>
      </c>
      <c r="N24" s="6">
        <f t="shared" si="4"/>
        <v>2.67</v>
      </c>
      <c r="O24" s="86" t="e">
        <f t="shared" si="8"/>
        <v>#DIV/0!</v>
      </c>
      <c r="P24" s="5" t="e">
        <f t="shared" si="5"/>
        <v>#DIV/0!</v>
      </c>
      <c r="Q24" s="91" t="e">
        <f t="shared" si="6"/>
        <v>#DIV/0!</v>
      </c>
      <c r="R24" s="95" t="e">
        <f t="shared" si="18"/>
        <v>#DIV/0!</v>
      </c>
      <c r="S24" s="5" t="e">
        <f t="shared" si="10"/>
        <v>#DIV/0!</v>
      </c>
      <c r="T24" s="8" t="e">
        <f t="shared" si="7"/>
        <v>#DIV/0!</v>
      </c>
      <c r="U24" s="26" t="e">
        <f t="shared" si="17"/>
        <v>#DIV/0!</v>
      </c>
    </row>
    <row r="25" spans="2:21" ht="33" x14ac:dyDescent="0.3">
      <c r="B25" s="40">
        <f t="shared" si="12"/>
        <v>21</v>
      </c>
      <c r="C25" s="45" t="s">
        <v>132</v>
      </c>
      <c r="D25" s="32" t="s">
        <v>133</v>
      </c>
      <c r="E25" s="32"/>
      <c r="F25" s="99">
        <v>13079</v>
      </c>
      <c r="G25" s="2"/>
      <c r="H25" s="2"/>
      <c r="I25" s="2">
        <f t="shared" si="0"/>
        <v>0</v>
      </c>
      <c r="J25" s="2">
        <v>3000</v>
      </c>
      <c r="K25" s="5">
        <f t="shared" si="1"/>
        <v>3000</v>
      </c>
      <c r="L25" s="78" t="e">
        <f t="shared" si="2"/>
        <v>#DIV/0!</v>
      </c>
      <c r="M25" s="78" t="e">
        <f t="shared" si="3"/>
        <v>#DIV/0!</v>
      </c>
      <c r="N25" s="6">
        <f t="shared" si="4"/>
        <v>2.67</v>
      </c>
      <c r="O25" s="86" t="e">
        <f t="shared" si="8"/>
        <v>#DIV/0!</v>
      </c>
      <c r="P25" s="5" t="e">
        <f t="shared" si="5"/>
        <v>#DIV/0!</v>
      </c>
      <c r="Q25" s="91" t="e">
        <f t="shared" si="6"/>
        <v>#DIV/0!</v>
      </c>
      <c r="R25" s="95" t="e">
        <f t="shared" si="18"/>
        <v>#DIV/0!</v>
      </c>
      <c r="S25" s="5" t="e">
        <f t="shared" si="10"/>
        <v>#DIV/0!</v>
      </c>
      <c r="T25" s="8" t="e">
        <f t="shared" si="7"/>
        <v>#DIV/0!</v>
      </c>
      <c r="U25" s="26" t="e">
        <f t="shared" si="17"/>
        <v>#DIV/0!</v>
      </c>
    </row>
    <row r="26" spans="2:21" ht="115.5" x14ac:dyDescent="0.3">
      <c r="B26" s="40">
        <f t="shared" si="12"/>
        <v>22</v>
      </c>
      <c r="C26" s="45" t="s">
        <v>134</v>
      </c>
      <c r="D26" s="32" t="s">
        <v>135</v>
      </c>
      <c r="E26" s="32" t="s">
        <v>136</v>
      </c>
      <c r="F26" s="99">
        <v>24054</v>
      </c>
      <c r="G26" s="2"/>
      <c r="H26" s="2"/>
      <c r="I26" s="2">
        <f t="shared" si="0"/>
        <v>0</v>
      </c>
      <c r="J26" s="2">
        <v>3000</v>
      </c>
      <c r="K26" s="5">
        <f t="shared" si="1"/>
        <v>3000</v>
      </c>
      <c r="L26" s="78" t="e">
        <f t="shared" si="2"/>
        <v>#DIV/0!</v>
      </c>
      <c r="M26" s="78" t="e">
        <f t="shared" si="3"/>
        <v>#DIV/0!</v>
      </c>
      <c r="N26" s="6">
        <f t="shared" si="4"/>
        <v>2.67</v>
      </c>
      <c r="O26" s="86" t="e">
        <f t="shared" si="8"/>
        <v>#DIV/0!</v>
      </c>
      <c r="P26" s="5" t="e">
        <f t="shared" si="5"/>
        <v>#DIV/0!</v>
      </c>
      <c r="Q26" s="91" t="e">
        <f t="shared" si="6"/>
        <v>#DIV/0!</v>
      </c>
      <c r="R26" s="95" t="e">
        <f t="shared" si="18"/>
        <v>#DIV/0!</v>
      </c>
      <c r="S26" s="5" t="e">
        <f t="shared" si="10"/>
        <v>#DIV/0!</v>
      </c>
      <c r="T26" s="8" t="e">
        <f t="shared" si="7"/>
        <v>#DIV/0!</v>
      </c>
      <c r="U26" s="26" t="e">
        <f t="shared" si="17"/>
        <v>#DIV/0!</v>
      </c>
    </row>
    <row r="27" spans="2:21" ht="115.5" x14ac:dyDescent="0.3">
      <c r="B27" s="40">
        <f t="shared" si="12"/>
        <v>23</v>
      </c>
      <c r="C27" s="45" t="s">
        <v>134</v>
      </c>
      <c r="D27" s="32" t="s">
        <v>135</v>
      </c>
      <c r="E27" s="32" t="s">
        <v>137</v>
      </c>
      <c r="F27" s="99">
        <v>17257</v>
      </c>
      <c r="G27" s="2"/>
      <c r="H27" s="2"/>
      <c r="I27" s="2">
        <f t="shared" si="0"/>
        <v>0</v>
      </c>
      <c r="J27" s="2">
        <v>3000</v>
      </c>
      <c r="K27" s="5">
        <f t="shared" si="1"/>
        <v>3000</v>
      </c>
      <c r="L27" s="78" t="e">
        <f t="shared" si="2"/>
        <v>#DIV/0!</v>
      </c>
      <c r="M27" s="78" t="e">
        <f t="shared" si="3"/>
        <v>#DIV/0!</v>
      </c>
      <c r="N27" s="6">
        <f t="shared" si="4"/>
        <v>2.67</v>
      </c>
      <c r="O27" s="86" t="e">
        <f t="shared" si="8"/>
        <v>#DIV/0!</v>
      </c>
      <c r="P27" s="5" t="e">
        <f t="shared" si="5"/>
        <v>#DIV/0!</v>
      </c>
      <c r="Q27" s="91" t="e">
        <f t="shared" si="6"/>
        <v>#DIV/0!</v>
      </c>
      <c r="R27" s="95" t="e">
        <f t="shared" si="18"/>
        <v>#DIV/0!</v>
      </c>
      <c r="S27" s="5" t="e">
        <f t="shared" si="10"/>
        <v>#DIV/0!</v>
      </c>
      <c r="T27" s="8" t="e">
        <f t="shared" si="7"/>
        <v>#DIV/0!</v>
      </c>
      <c r="U27" s="26" t="e">
        <f t="shared" si="17"/>
        <v>#DIV/0!</v>
      </c>
    </row>
    <row r="28" spans="2:21" x14ac:dyDescent="0.3">
      <c r="B28" s="40">
        <f t="shared" si="12"/>
        <v>24</v>
      </c>
      <c r="C28" s="45"/>
      <c r="D28" s="32"/>
      <c r="E28" s="32"/>
      <c r="F28" s="2"/>
      <c r="G28" s="2"/>
      <c r="H28" s="2"/>
      <c r="I28" s="2">
        <f t="shared" si="0"/>
        <v>0</v>
      </c>
      <c r="J28" s="2">
        <v>3000</v>
      </c>
      <c r="K28" s="5">
        <f t="shared" si="1"/>
        <v>3000</v>
      </c>
      <c r="L28" s="78" t="e">
        <f t="shared" si="2"/>
        <v>#DIV/0!</v>
      </c>
      <c r="M28" s="78" t="e">
        <f t="shared" si="3"/>
        <v>#DIV/0!</v>
      </c>
      <c r="N28" s="6">
        <f t="shared" si="4"/>
        <v>2.67</v>
      </c>
      <c r="O28" s="86" t="e">
        <f t="shared" si="8"/>
        <v>#DIV/0!</v>
      </c>
      <c r="P28" s="5" t="e">
        <f t="shared" si="5"/>
        <v>#DIV/0!</v>
      </c>
      <c r="Q28" s="91" t="e">
        <f t="shared" si="6"/>
        <v>#DIV/0!</v>
      </c>
      <c r="R28" s="95" t="e">
        <f t="shared" si="18"/>
        <v>#DIV/0!</v>
      </c>
      <c r="S28" s="5" t="e">
        <f t="shared" si="10"/>
        <v>#DIV/0!</v>
      </c>
      <c r="T28" s="8" t="e">
        <f t="shared" si="7"/>
        <v>#DIV/0!</v>
      </c>
      <c r="U28" s="26" t="e">
        <f t="shared" si="17"/>
        <v>#DIV/0!</v>
      </c>
    </row>
    <row r="29" spans="2:21" x14ac:dyDescent="0.3">
      <c r="B29" s="40">
        <f t="shared" si="12"/>
        <v>25</v>
      </c>
      <c r="C29" s="45"/>
      <c r="D29" s="32"/>
      <c r="E29" s="32"/>
      <c r="F29" s="2"/>
      <c r="G29" s="2"/>
      <c r="H29" s="2"/>
      <c r="I29" s="2">
        <f t="shared" si="0"/>
        <v>0</v>
      </c>
      <c r="J29" s="2">
        <v>3000</v>
      </c>
      <c r="K29" s="5">
        <f t="shared" si="1"/>
        <v>3000</v>
      </c>
      <c r="L29" s="78" t="e">
        <f t="shared" si="2"/>
        <v>#DIV/0!</v>
      </c>
      <c r="M29" s="78" t="e">
        <f t="shared" si="3"/>
        <v>#DIV/0!</v>
      </c>
      <c r="N29" s="6">
        <f t="shared" si="4"/>
        <v>2.67</v>
      </c>
      <c r="O29" s="86" t="e">
        <f t="shared" si="8"/>
        <v>#DIV/0!</v>
      </c>
      <c r="P29" s="5" t="e">
        <f t="shared" si="5"/>
        <v>#DIV/0!</v>
      </c>
      <c r="Q29" s="91" t="e">
        <f t="shared" si="6"/>
        <v>#DIV/0!</v>
      </c>
      <c r="R29" s="95" t="e">
        <f t="shared" si="18"/>
        <v>#DIV/0!</v>
      </c>
      <c r="S29" s="5" t="e">
        <f t="shared" si="10"/>
        <v>#DIV/0!</v>
      </c>
      <c r="T29" s="8" t="e">
        <f t="shared" si="7"/>
        <v>#DIV/0!</v>
      </c>
      <c r="U29" s="26" t="e">
        <f t="shared" si="17"/>
        <v>#DIV/0!</v>
      </c>
    </row>
    <row r="30" spans="2:21" x14ac:dyDescent="0.3">
      <c r="B30" s="40">
        <f t="shared" si="12"/>
        <v>26</v>
      </c>
      <c r="C30" s="45"/>
      <c r="D30" s="32"/>
      <c r="E30" s="32"/>
      <c r="F30" s="2"/>
      <c r="G30" s="2"/>
      <c r="H30" s="2"/>
      <c r="I30" s="2">
        <f t="shared" si="0"/>
        <v>0</v>
      </c>
      <c r="J30" s="2">
        <v>3000</v>
      </c>
      <c r="K30" s="5">
        <f t="shared" si="1"/>
        <v>3000</v>
      </c>
      <c r="L30" s="78" t="e">
        <f t="shared" si="2"/>
        <v>#DIV/0!</v>
      </c>
      <c r="M30" s="78" t="e">
        <f t="shared" si="3"/>
        <v>#DIV/0!</v>
      </c>
      <c r="N30" s="6">
        <f t="shared" si="4"/>
        <v>2.67</v>
      </c>
      <c r="O30" s="86" t="e">
        <f t="shared" si="8"/>
        <v>#DIV/0!</v>
      </c>
      <c r="P30" s="5" t="e">
        <f t="shared" si="5"/>
        <v>#DIV/0!</v>
      </c>
      <c r="Q30" s="91" t="e">
        <f t="shared" si="6"/>
        <v>#DIV/0!</v>
      </c>
      <c r="R30" s="95" t="e">
        <f t="shared" si="18"/>
        <v>#DIV/0!</v>
      </c>
      <c r="S30" s="5" t="e">
        <f t="shared" si="10"/>
        <v>#DIV/0!</v>
      </c>
      <c r="T30" s="8" t="e">
        <f t="shared" si="7"/>
        <v>#DIV/0!</v>
      </c>
      <c r="U30" s="26" t="e">
        <f t="shared" si="17"/>
        <v>#DIV/0!</v>
      </c>
    </row>
    <row r="31" spans="2:21" x14ac:dyDescent="0.3">
      <c r="B31" s="40">
        <f t="shared" si="12"/>
        <v>27</v>
      </c>
      <c r="C31" s="45"/>
      <c r="D31" s="32"/>
      <c r="E31" s="32"/>
      <c r="F31" s="2"/>
      <c r="G31" s="2"/>
      <c r="H31" s="2"/>
      <c r="I31" s="2">
        <f t="shared" si="0"/>
        <v>0</v>
      </c>
      <c r="J31" s="2">
        <v>3000</v>
      </c>
      <c r="K31" s="5">
        <f t="shared" si="1"/>
        <v>3000</v>
      </c>
      <c r="L31" s="78" t="e">
        <f t="shared" si="2"/>
        <v>#DIV/0!</v>
      </c>
      <c r="M31" s="78" t="e">
        <f t="shared" si="3"/>
        <v>#DIV/0!</v>
      </c>
      <c r="N31" s="6">
        <f t="shared" si="4"/>
        <v>2.67</v>
      </c>
      <c r="O31" s="86" t="e">
        <f t="shared" si="8"/>
        <v>#DIV/0!</v>
      </c>
      <c r="P31" s="5" t="e">
        <f t="shared" si="5"/>
        <v>#DIV/0!</v>
      </c>
      <c r="Q31" s="91" t="e">
        <f t="shared" si="6"/>
        <v>#DIV/0!</v>
      </c>
      <c r="R31" s="95" t="e">
        <f t="shared" si="18"/>
        <v>#DIV/0!</v>
      </c>
      <c r="S31" s="5" t="e">
        <f t="shared" si="10"/>
        <v>#DIV/0!</v>
      </c>
      <c r="T31" s="8" t="e">
        <f t="shared" si="7"/>
        <v>#DIV/0!</v>
      </c>
      <c r="U31" s="26" t="e">
        <f t="shared" si="17"/>
        <v>#DIV/0!</v>
      </c>
    </row>
    <row r="32" spans="2:21" x14ac:dyDescent="0.3">
      <c r="B32" s="40">
        <f t="shared" si="12"/>
        <v>28</v>
      </c>
      <c r="C32" s="45"/>
      <c r="D32" s="32"/>
      <c r="E32" s="32"/>
      <c r="F32" s="2"/>
      <c r="G32" s="2"/>
      <c r="H32" s="2"/>
      <c r="I32" s="2">
        <f t="shared" si="0"/>
        <v>0</v>
      </c>
      <c r="J32" s="2">
        <v>3000</v>
      </c>
      <c r="K32" s="5">
        <f t="shared" si="1"/>
        <v>3000</v>
      </c>
      <c r="L32" s="78" t="e">
        <f t="shared" si="2"/>
        <v>#DIV/0!</v>
      </c>
      <c r="M32" s="78" t="e">
        <f t="shared" si="3"/>
        <v>#DIV/0!</v>
      </c>
      <c r="N32" s="6">
        <f t="shared" si="4"/>
        <v>2.67</v>
      </c>
      <c r="O32" s="86" t="e">
        <f t="shared" si="8"/>
        <v>#DIV/0!</v>
      </c>
      <c r="P32" s="5" t="e">
        <f t="shared" si="5"/>
        <v>#DIV/0!</v>
      </c>
      <c r="Q32" s="91" t="e">
        <f t="shared" si="6"/>
        <v>#DIV/0!</v>
      </c>
      <c r="R32" s="95" t="e">
        <f t="shared" si="18"/>
        <v>#DIV/0!</v>
      </c>
      <c r="S32" s="5" t="e">
        <f t="shared" si="10"/>
        <v>#DIV/0!</v>
      </c>
      <c r="T32" s="8" t="e">
        <f t="shared" si="7"/>
        <v>#DIV/0!</v>
      </c>
      <c r="U32" s="26" t="e">
        <f t="shared" si="17"/>
        <v>#DIV/0!</v>
      </c>
    </row>
    <row r="33" spans="2:21" x14ac:dyDescent="0.3">
      <c r="B33" s="40">
        <f t="shared" si="12"/>
        <v>29</v>
      </c>
      <c r="C33" s="45"/>
      <c r="D33" s="32"/>
      <c r="E33" s="32"/>
      <c r="F33" s="2"/>
      <c r="G33" s="2"/>
      <c r="H33" s="2"/>
      <c r="I33" s="2">
        <f t="shared" si="0"/>
        <v>0</v>
      </c>
      <c r="J33" s="2">
        <v>3000</v>
      </c>
      <c r="K33" s="5">
        <f t="shared" si="1"/>
        <v>3000</v>
      </c>
      <c r="L33" s="78" t="e">
        <f t="shared" si="2"/>
        <v>#DIV/0!</v>
      </c>
      <c r="M33" s="78" t="e">
        <f t="shared" si="3"/>
        <v>#DIV/0!</v>
      </c>
      <c r="N33" s="6">
        <f t="shared" si="4"/>
        <v>2.67</v>
      </c>
      <c r="O33" s="86" t="e">
        <f t="shared" si="8"/>
        <v>#DIV/0!</v>
      </c>
      <c r="P33" s="5" t="e">
        <f t="shared" si="5"/>
        <v>#DIV/0!</v>
      </c>
      <c r="Q33" s="91" t="e">
        <f t="shared" si="6"/>
        <v>#DIV/0!</v>
      </c>
      <c r="R33" s="95" t="e">
        <f t="shared" si="18"/>
        <v>#DIV/0!</v>
      </c>
      <c r="S33" s="5" t="e">
        <f t="shared" si="10"/>
        <v>#DIV/0!</v>
      </c>
      <c r="T33" s="8" t="e">
        <f t="shared" si="7"/>
        <v>#DIV/0!</v>
      </c>
      <c r="U33" s="26" t="e">
        <f t="shared" si="17"/>
        <v>#DIV/0!</v>
      </c>
    </row>
    <row r="34" spans="2:21" x14ac:dyDescent="0.3">
      <c r="B34" s="40">
        <f t="shared" si="12"/>
        <v>30</v>
      </c>
      <c r="C34" s="45"/>
      <c r="D34" s="32"/>
      <c r="E34" s="32"/>
      <c r="F34" s="2"/>
      <c r="G34" s="2"/>
      <c r="H34" s="2"/>
      <c r="I34" s="2">
        <f t="shared" si="0"/>
        <v>0</v>
      </c>
      <c r="J34" s="2">
        <v>3000</v>
      </c>
      <c r="K34" s="5">
        <f t="shared" si="1"/>
        <v>3000</v>
      </c>
      <c r="L34" s="78" t="e">
        <f t="shared" si="2"/>
        <v>#DIV/0!</v>
      </c>
      <c r="M34" s="78" t="e">
        <f t="shared" si="3"/>
        <v>#DIV/0!</v>
      </c>
      <c r="N34" s="6">
        <f t="shared" si="4"/>
        <v>2.67</v>
      </c>
      <c r="O34" s="86" t="e">
        <f t="shared" si="8"/>
        <v>#DIV/0!</v>
      </c>
      <c r="P34" s="5" t="e">
        <f t="shared" si="5"/>
        <v>#DIV/0!</v>
      </c>
      <c r="Q34" s="91" t="e">
        <f t="shared" si="6"/>
        <v>#DIV/0!</v>
      </c>
      <c r="R34" s="95" t="e">
        <f t="shared" si="18"/>
        <v>#DIV/0!</v>
      </c>
      <c r="S34" s="5" t="e">
        <f t="shared" si="10"/>
        <v>#DIV/0!</v>
      </c>
      <c r="T34" s="8" t="e">
        <f t="shared" si="7"/>
        <v>#DIV/0!</v>
      </c>
      <c r="U34" s="26" t="e">
        <f t="shared" si="17"/>
        <v>#DIV/0!</v>
      </c>
    </row>
    <row r="35" spans="2:21" x14ac:dyDescent="0.3">
      <c r="B35" s="40">
        <f t="shared" si="12"/>
        <v>31</v>
      </c>
      <c r="C35" s="45"/>
      <c r="D35" s="32"/>
      <c r="E35" s="32"/>
      <c r="F35" s="2"/>
      <c r="G35" s="2"/>
      <c r="H35" s="2"/>
      <c r="I35" s="2">
        <f t="shared" si="0"/>
        <v>0</v>
      </c>
      <c r="J35" s="2">
        <v>3000</v>
      </c>
      <c r="K35" s="5">
        <f t="shared" si="1"/>
        <v>3000</v>
      </c>
      <c r="L35" s="78" t="e">
        <f t="shared" si="2"/>
        <v>#DIV/0!</v>
      </c>
      <c r="M35" s="78" t="e">
        <f t="shared" si="3"/>
        <v>#DIV/0!</v>
      </c>
      <c r="N35" s="6">
        <f t="shared" si="4"/>
        <v>2.67</v>
      </c>
      <c r="O35" s="86" t="e">
        <f t="shared" si="8"/>
        <v>#DIV/0!</v>
      </c>
      <c r="P35" s="5" t="e">
        <f t="shared" si="5"/>
        <v>#DIV/0!</v>
      </c>
      <c r="Q35" s="91" t="e">
        <f t="shared" si="6"/>
        <v>#DIV/0!</v>
      </c>
      <c r="R35" s="95" t="e">
        <f t="shared" si="18"/>
        <v>#DIV/0!</v>
      </c>
      <c r="S35" s="5" t="e">
        <f t="shared" si="10"/>
        <v>#DIV/0!</v>
      </c>
      <c r="T35" s="8" t="e">
        <f t="shared" si="7"/>
        <v>#DIV/0!</v>
      </c>
      <c r="U35" s="26" t="e">
        <f t="shared" si="17"/>
        <v>#DIV/0!</v>
      </c>
    </row>
    <row r="36" spans="2:21" x14ac:dyDescent="0.3">
      <c r="B36" s="40">
        <f t="shared" si="12"/>
        <v>32</v>
      </c>
      <c r="C36" s="45"/>
      <c r="D36" s="32"/>
      <c r="E36" s="32"/>
      <c r="F36" s="2"/>
      <c r="G36" s="2"/>
      <c r="H36" s="2"/>
      <c r="I36" s="2">
        <f t="shared" si="0"/>
        <v>0</v>
      </c>
      <c r="J36" s="2">
        <v>3000</v>
      </c>
      <c r="K36" s="5">
        <f t="shared" si="1"/>
        <v>3000</v>
      </c>
      <c r="L36" s="78" t="e">
        <f t="shared" si="2"/>
        <v>#DIV/0!</v>
      </c>
      <c r="M36" s="78" t="e">
        <f t="shared" si="3"/>
        <v>#DIV/0!</v>
      </c>
      <c r="N36" s="6">
        <f t="shared" si="4"/>
        <v>2.67</v>
      </c>
      <c r="O36" s="86" t="e">
        <f t="shared" si="8"/>
        <v>#DIV/0!</v>
      </c>
      <c r="P36" s="5" t="e">
        <f t="shared" si="5"/>
        <v>#DIV/0!</v>
      </c>
      <c r="Q36" s="91" t="e">
        <f t="shared" si="6"/>
        <v>#DIV/0!</v>
      </c>
      <c r="R36" s="95" t="e">
        <f t="shared" si="18"/>
        <v>#DIV/0!</v>
      </c>
      <c r="S36" s="5" t="e">
        <f t="shared" si="10"/>
        <v>#DIV/0!</v>
      </c>
      <c r="T36" s="8" t="e">
        <f t="shared" si="7"/>
        <v>#DIV/0!</v>
      </c>
      <c r="U36" s="26" t="e">
        <f t="shared" si="17"/>
        <v>#DIV/0!</v>
      </c>
    </row>
    <row r="37" spans="2:21" x14ac:dyDescent="0.3">
      <c r="B37" s="40">
        <f t="shared" si="12"/>
        <v>33</v>
      </c>
      <c r="C37" s="45"/>
      <c r="D37" s="32"/>
      <c r="E37" s="32"/>
      <c r="F37" s="2"/>
      <c r="G37" s="2"/>
      <c r="H37" s="2"/>
      <c r="I37" s="2">
        <f t="shared" si="0"/>
        <v>0</v>
      </c>
      <c r="J37" s="2">
        <v>3000</v>
      </c>
      <c r="K37" s="5">
        <f t="shared" si="1"/>
        <v>3000</v>
      </c>
      <c r="L37" s="78" t="e">
        <f t="shared" si="2"/>
        <v>#DIV/0!</v>
      </c>
      <c r="M37" s="78" t="e">
        <f t="shared" si="3"/>
        <v>#DIV/0!</v>
      </c>
      <c r="N37" s="6">
        <f t="shared" si="4"/>
        <v>2.67</v>
      </c>
      <c r="O37" s="86" t="e">
        <f t="shared" si="8"/>
        <v>#DIV/0!</v>
      </c>
      <c r="P37" s="5" t="e">
        <f t="shared" si="5"/>
        <v>#DIV/0!</v>
      </c>
      <c r="Q37" s="91" t="e">
        <f t="shared" si="6"/>
        <v>#DIV/0!</v>
      </c>
      <c r="R37" s="95" t="e">
        <f t="shared" si="18"/>
        <v>#DIV/0!</v>
      </c>
      <c r="S37" s="5" t="e">
        <f t="shared" si="10"/>
        <v>#DIV/0!</v>
      </c>
      <c r="T37" s="8" t="e">
        <f t="shared" si="7"/>
        <v>#DIV/0!</v>
      </c>
      <c r="U37" s="26" t="e">
        <f t="shared" si="17"/>
        <v>#DIV/0!</v>
      </c>
    </row>
    <row r="38" spans="2:21" x14ac:dyDescent="0.3">
      <c r="B38" s="40">
        <f t="shared" si="12"/>
        <v>34</v>
      </c>
      <c r="C38" s="45"/>
      <c r="D38" s="32"/>
      <c r="E38" s="32"/>
      <c r="F38" s="2"/>
      <c r="G38" s="2"/>
      <c r="H38" s="2"/>
      <c r="I38" s="2">
        <f t="shared" si="0"/>
        <v>0</v>
      </c>
      <c r="J38" s="2">
        <v>3000</v>
      </c>
      <c r="K38" s="5">
        <f t="shared" si="1"/>
        <v>3000</v>
      </c>
      <c r="L38" s="78" t="e">
        <f t="shared" si="2"/>
        <v>#DIV/0!</v>
      </c>
      <c r="M38" s="78" t="e">
        <f t="shared" si="3"/>
        <v>#DIV/0!</v>
      </c>
      <c r="N38" s="6">
        <f t="shared" si="4"/>
        <v>2.67</v>
      </c>
      <c r="O38" s="86" t="e">
        <f t="shared" si="8"/>
        <v>#DIV/0!</v>
      </c>
      <c r="P38" s="5" t="e">
        <f t="shared" si="5"/>
        <v>#DIV/0!</v>
      </c>
      <c r="Q38" s="91" t="e">
        <f t="shared" si="6"/>
        <v>#DIV/0!</v>
      </c>
      <c r="R38" s="95" t="e">
        <f t="shared" si="18"/>
        <v>#DIV/0!</v>
      </c>
      <c r="S38" s="5" t="e">
        <f t="shared" si="10"/>
        <v>#DIV/0!</v>
      </c>
      <c r="T38" s="8" t="e">
        <f t="shared" si="7"/>
        <v>#DIV/0!</v>
      </c>
      <c r="U38" s="26" t="e">
        <f t="shared" si="17"/>
        <v>#DIV/0!</v>
      </c>
    </row>
    <row r="39" spans="2:21" x14ac:dyDescent="0.3">
      <c r="B39" s="40">
        <f t="shared" si="12"/>
        <v>35</v>
      </c>
      <c r="C39" s="45"/>
      <c r="D39" s="32"/>
      <c r="E39" s="32"/>
      <c r="F39" s="2"/>
      <c r="G39" s="2"/>
      <c r="H39" s="2"/>
      <c r="I39" s="2">
        <f t="shared" si="0"/>
        <v>0</v>
      </c>
      <c r="J39" s="2">
        <v>3000</v>
      </c>
      <c r="K39" s="5">
        <f t="shared" si="1"/>
        <v>3000</v>
      </c>
      <c r="L39" s="78" t="e">
        <f t="shared" si="2"/>
        <v>#DIV/0!</v>
      </c>
      <c r="M39" s="78" t="e">
        <f t="shared" si="3"/>
        <v>#DIV/0!</v>
      </c>
      <c r="N39" s="6">
        <f t="shared" si="4"/>
        <v>2.67</v>
      </c>
      <c r="O39" s="86" t="e">
        <f t="shared" si="8"/>
        <v>#DIV/0!</v>
      </c>
      <c r="P39" s="5" t="e">
        <f t="shared" si="5"/>
        <v>#DIV/0!</v>
      </c>
      <c r="Q39" s="91" t="e">
        <f t="shared" si="6"/>
        <v>#DIV/0!</v>
      </c>
      <c r="R39" s="95" t="e">
        <f t="shared" si="18"/>
        <v>#DIV/0!</v>
      </c>
      <c r="S39" s="5" t="e">
        <f t="shared" si="10"/>
        <v>#DIV/0!</v>
      </c>
      <c r="T39" s="8" t="e">
        <f t="shared" si="7"/>
        <v>#DIV/0!</v>
      </c>
      <c r="U39" s="26" t="e">
        <f t="shared" si="17"/>
        <v>#DIV/0!</v>
      </c>
    </row>
    <row r="40" spans="2:21" x14ac:dyDescent="0.3">
      <c r="B40" s="40">
        <f t="shared" si="12"/>
        <v>36</v>
      </c>
      <c r="C40" s="45"/>
      <c r="D40" s="32"/>
      <c r="E40" s="32"/>
      <c r="F40" s="2"/>
      <c r="G40" s="2"/>
      <c r="H40" s="2"/>
      <c r="I40" s="2">
        <f t="shared" si="0"/>
        <v>0</v>
      </c>
      <c r="J40" s="2">
        <v>3000</v>
      </c>
      <c r="K40" s="5">
        <f t="shared" si="1"/>
        <v>3000</v>
      </c>
      <c r="L40" s="78" t="e">
        <f t="shared" si="2"/>
        <v>#DIV/0!</v>
      </c>
      <c r="M40" s="78" t="e">
        <f t="shared" si="3"/>
        <v>#DIV/0!</v>
      </c>
      <c r="N40" s="6">
        <f t="shared" si="4"/>
        <v>2.67</v>
      </c>
      <c r="O40" s="86" t="e">
        <f t="shared" si="8"/>
        <v>#DIV/0!</v>
      </c>
      <c r="P40" s="5" t="e">
        <f t="shared" si="5"/>
        <v>#DIV/0!</v>
      </c>
      <c r="Q40" s="91" t="e">
        <f t="shared" si="6"/>
        <v>#DIV/0!</v>
      </c>
      <c r="R40" s="95" t="e">
        <f t="shared" si="18"/>
        <v>#DIV/0!</v>
      </c>
      <c r="S40" s="5" t="e">
        <f t="shared" si="10"/>
        <v>#DIV/0!</v>
      </c>
      <c r="T40" s="8" t="e">
        <f t="shared" si="7"/>
        <v>#DIV/0!</v>
      </c>
      <c r="U40" s="26" t="e">
        <f t="shared" si="17"/>
        <v>#DIV/0!</v>
      </c>
    </row>
    <row r="41" spans="2:21" x14ac:dyDescent="0.3">
      <c r="B41" s="40">
        <f t="shared" si="12"/>
        <v>37</v>
      </c>
      <c r="C41" s="45"/>
      <c r="D41" s="32"/>
      <c r="E41" s="32"/>
      <c r="F41" s="2"/>
      <c r="G41" s="2"/>
      <c r="H41" s="2"/>
      <c r="I41" s="2">
        <f t="shared" si="0"/>
        <v>0</v>
      </c>
      <c r="J41" s="2">
        <v>3000</v>
      </c>
      <c r="K41" s="5">
        <f t="shared" si="1"/>
        <v>3000</v>
      </c>
      <c r="L41" s="78" t="e">
        <f t="shared" si="2"/>
        <v>#DIV/0!</v>
      </c>
      <c r="M41" s="78" t="e">
        <f t="shared" si="3"/>
        <v>#DIV/0!</v>
      </c>
      <c r="N41" s="6">
        <f t="shared" si="4"/>
        <v>2.67</v>
      </c>
      <c r="O41" s="86" t="e">
        <f t="shared" si="8"/>
        <v>#DIV/0!</v>
      </c>
      <c r="P41" s="5" t="e">
        <f t="shared" si="5"/>
        <v>#DIV/0!</v>
      </c>
      <c r="Q41" s="91" t="e">
        <f t="shared" si="6"/>
        <v>#DIV/0!</v>
      </c>
      <c r="R41" s="95" t="e">
        <f t="shared" si="18"/>
        <v>#DIV/0!</v>
      </c>
      <c r="S41" s="5" t="e">
        <f t="shared" si="10"/>
        <v>#DIV/0!</v>
      </c>
      <c r="T41" s="8" t="e">
        <f t="shared" si="7"/>
        <v>#DIV/0!</v>
      </c>
      <c r="U41" s="26" t="e">
        <f t="shared" si="17"/>
        <v>#DIV/0!</v>
      </c>
    </row>
    <row r="42" spans="2:21" x14ac:dyDescent="0.3">
      <c r="B42" s="40">
        <f t="shared" si="12"/>
        <v>38</v>
      </c>
      <c r="C42" s="45"/>
      <c r="D42" s="32"/>
      <c r="E42" s="32"/>
      <c r="F42" s="2"/>
      <c r="G42" s="2"/>
      <c r="H42" s="2"/>
      <c r="I42" s="2">
        <f t="shared" si="0"/>
        <v>0</v>
      </c>
      <c r="J42" s="2">
        <v>3000</v>
      </c>
      <c r="K42" s="5">
        <f t="shared" si="1"/>
        <v>3000</v>
      </c>
      <c r="L42" s="78" t="e">
        <f t="shared" si="2"/>
        <v>#DIV/0!</v>
      </c>
      <c r="M42" s="78" t="e">
        <f t="shared" si="3"/>
        <v>#DIV/0!</v>
      </c>
      <c r="N42" s="6">
        <f t="shared" si="4"/>
        <v>2.67</v>
      </c>
      <c r="O42" s="86" t="e">
        <f t="shared" si="8"/>
        <v>#DIV/0!</v>
      </c>
      <c r="P42" s="5" t="e">
        <f t="shared" si="5"/>
        <v>#DIV/0!</v>
      </c>
      <c r="Q42" s="91" t="e">
        <f t="shared" si="6"/>
        <v>#DIV/0!</v>
      </c>
      <c r="R42" s="95" t="e">
        <f t="shared" si="18"/>
        <v>#DIV/0!</v>
      </c>
      <c r="S42" s="5" t="e">
        <f t="shared" si="10"/>
        <v>#DIV/0!</v>
      </c>
      <c r="T42" s="8" t="e">
        <f t="shared" si="7"/>
        <v>#DIV/0!</v>
      </c>
      <c r="U42" s="26" t="e">
        <f t="shared" si="17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ht="17.25" thickBot="1" x14ac:dyDescent="0.35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ht="17.25" thickBot="1" x14ac:dyDescent="0.35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0</v>
      </c>
      <c r="J47" s="9"/>
      <c r="K47" s="10">
        <f>I47*10000</f>
        <v>0</v>
      </c>
      <c r="L47" s="80"/>
      <c r="M47" s="80"/>
      <c r="N47" s="63">
        <f t="shared" ref="N47" si="19">K47*0.83/1000</f>
        <v>0</v>
      </c>
      <c r="O47" s="88"/>
      <c r="P47" s="10"/>
      <c r="Q47" s="10"/>
      <c r="R47" s="10"/>
      <c r="S47" s="10"/>
      <c r="T47" s="64"/>
      <c r="U47" s="65"/>
    </row>
    <row r="48" spans="2:21" ht="17.25" thickBot="1" x14ac:dyDescent="0.35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7" thickBot="1" x14ac:dyDescent="0.35">
      <c r="B49" s="37"/>
      <c r="C49" s="44"/>
      <c r="D49" s="35"/>
      <c r="E49" s="35"/>
      <c r="F49" s="9"/>
      <c r="G49" s="9"/>
      <c r="H49" s="9"/>
      <c r="I49" s="39">
        <f>I47</f>
        <v>0</v>
      </c>
      <c r="J49" s="9"/>
      <c r="K49" s="10">
        <f>SUM(K5:K46)</f>
        <v>114000</v>
      </c>
      <c r="L49" s="80"/>
      <c r="M49" s="80"/>
      <c r="N49" s="24">
        <f>SUM(N5:N46)</f>
        <v>101.46000000000005</v>
      </c>
      <c r="O49" s="88"/>
      <c r="P49" s="10" t="e">
        <f t="shared" ref="P49:U49" si="20">SUM(P5:P46)</f>
        <v>#DIV/0!</v>
      </c>
      <c r="Q49" s="10" t="e">
        <f t="shared" si="20"/>
        <v>#DIV/0!</v>
      </c>
      <c r="R49" s="10" t="e">
        <f t="shared" si="20"/>
        <v>#DIV/0!</v>
      </c>
      <c r="S49" s="10" t="e">
        <f t="shared" si="20"/>
        <v>#DIV/0!</v>
      </c>
      <c r="T49" s="25" t="e">
        <f t="shared" si="20"/>
        <v>#DIV/0!</v>
      </c>
      <c r="U49" s="30" t="e">
        <f t="shared" si="20"/>
        <v>#DIV/0!</v>
      </c>
    </row>
    <row r="50" spans="2:21" ht="17.25" thickBot="1" x14ac:dyDescent="0.35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21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Q94" si="22">O51*H51</f>
        <v>0</v>
      </c>
      <c r="Q51" s="16">
        <f t="shared" si="22"/>
        <v>0</v>
      </c>
      <c r="R51" s="16">
        <f t="shared" ref="R51:S94" si="23">P51*I51</f>
        <v>0</v>
      </c>
      <c r="S51" s="16">
        <f t="shared" si="23"/>
        <v>0</v>
      </c>
      <c r="T51" s="18">
        <f t="shared" ref="T51:T94" si="24">P51*$T$1</f>
        <v>0</v>
      </c>
      <c r="U51" s="29">
        <f t="shared" ref="U51:U68" si="25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21"/>
        <v>0</v>
      </c>
      <c r="J52" s="2"/>
      <c r="K52" s="5"/>
      <c r="L52" s="78"/>
      <c r="M52" s="78"/>
      <c r="N52" s="6">
        <f t="shared" ref="N52:N53" si="26">K52*0.83/1000</f>
        <v>0</v>
      </c>
      <c r="O52" s="86"/>
      <c r="P52" s="5">
        <f t="shared" si="22"/>
        <v>0</v>
      </c>
      <c r="Q52" s="5">
        <f t="shared" si="22"/>
        <v>0</v>
      </c>
      <c r="R52" s="5">
        <f t="shared" si="23"/>
        <v>0</v>
      </c>
      <c r="S52" s="5">
        <f t="shared" si="23"/>
        <v>0</v>
      </c>
      <c r="T52" s="8">
        <f t="shared" si="24"/>
        <v>0</v>
      </c>
      <c r="U52" s="26">
        <f t="shared" si="25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21"/>
        <v>0</v>
      </c>
      <c r="J53" s="11"/>
      <c r="K53" s="12"/>
      <c r="L53" s="79"/>
      <c r="M53" s="79"/>
      <c r="N53" s="13">
        <f t="shared" si="26"/>
        <v>0</v>
      </c>
      <c r="O53" s="87"/>
      <c r="P53" s="12">
        <f t="shared" si="22"/>
        <v>0</v>
      </c>
      <c r="Q53" s="12">
        <f t="shared" si="22"/>
        <v>0</v>
      </c>
      <c r="R53" s="12">
        <f t="shared" si="23"/>
        <v>0</v>
      </c>
      <c r="S53" s="12">
        <f t="shared" si="23"/>
        <v>0</v>
      </c>
      <c r="T53" s="14">
        <f t="shared" si="24"/>
        <v>0</v>
      </c>
      <c r="U53" s="27">
        <f t="shared" si="25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21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22"/>
        <v>0</v>
      </c>
      <c r="Q54" s="5">
        <f t="shared" si="22"/>
        <v>0</v>
      </c>
      <c r="R54" s="5">
        <f t="shared" si="23"/>
        <v>0</v>
      </c>
      <c r="S54" s="5">
        <f t="shared" si="23"/>
        <v>0</v>
      </c>
      <c r="T54" s="8">
        <f t="shared" si="24"/>
        <v>0</v>
      </c>
      <c r="U54" s="26">
        <f t="shared" si="25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21"/>
        <v>0</v>
      </c>
      <c r="J55" s="2"/>
      <c r="K55" s="5"/>
      <c r="L55" s="78"/>
      <c r="M55" s="78"/>
      <c r="N55" s="6">
        <f t="shared" ref="N55:N56" si="27">K55*0.83/1000</f>
        <v>0</v>
      </c>
      <c r="O55" s="86"/>
      <c r="P55" s="5">
        <f t="shared" si="22"/>
        <v>0</v>
      </c>
      <c r="Q55" s="5">
        <f t="shared" si="22"/>
        <v>0</v>
      </c>
      <c r="R55" s="5">
        <f t="shared" si="23"/>
        <v>0</v>
      </c>
      <c r="S55" s="5">
        <f t="shared" si="23"/>
        <v>0</v>
      </c>
      <c r="T55" s="8">
        <f t="shared" si="24"/>
        <v>0</v>
      </c>
      <c r="U55" s="26">
        <f t="shared" si="25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21"/>
        <v>0</v>
      </c>
      <c r="J56" s="11"/>
      <c r="K56" s="12"/>
      <c r="L56" s="79"/>
      <c r="M56" s="79"/>
      <c r="N56" s="13">
        <f t="shared" si="27"/>
        <v>0</v>
      </c>
      <c r="O56" s="87"/>
      <c r="P56" s="12">
        <f t="shared" si="22"/>
        <v>0</v>
      </c>
      <c r="Q56" s="12">
        <f t="shared" si="22"/>
        <v>0</v>
      </c>
      <c r="R56" s="12">
        <f t="shared" si="23"/>
        <v>0</v>
      </c>
      <c r="S56" s="12">
        <f t="shared" si="23"/>
        <v>0</v>
      </c>
      <c r="T56" s="14">
        <f t="shared" si="24"/>
        <v>0</v>
      </c>
      <c r="U56" s="27">
        <f t="shared" si="25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21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22"/>
        <v>0</v>
      </c>
      <c r="Q57" s="5">
        <f t="shared" si="22"/>
        <v>0</v>
      </c>
      <c r="R57" s="5">
        <f t="shared" si="23"/>
        <v>0</v>
      </c>
      <c r="S57" s="5">
        <f t="shared" si="23"/>
        <v>0</v>
      </c>
      <c r="T57" s="8">
        <f t="shared" si="24"/>
        <v>0</v>
      </c>
      <c r="U57" s="26">
        <f t="shared" si="25"/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21"/>
        <v>0</v>
      </c>
      <c r="J58" s="2"/>
      <c r="K58" s="5"/>
      <c r="L58" s="78"/>
      <c r="M58" s="78"/>
      <c r="N58" s="6">
        <f t="shared" ref="N58:N59" si="28">K58*0.83/1000</f>
        <v>0</v>
      </c>
      <c r="O58" s="86"/>
      <c r="P58" s="5">
        <f t="shared" si="22"/>
        <v>0</v>
      </c>
      <c r="Q58" s="5">
        <f t="shared" si="22"/>
        <v>0</v>
      </c>
      <c r="R58" s="5">
        <f t="shared" si="23"/>
        <v>0</v>
      </c>
      <c r="S58" s="5">
        <f t="shared" si="23"/>
        <v>0</v>
      </c>
      <c r="T58" s="8">
        <f t="shared" si="24"/>
        <v>0</v>
      </c>
      <c r="U58" s="26">
        <f t="shared" si="25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21"/>
        <v>0</v>
      </c>
      <c r="J59" s="11"/>
      <c r="K59" s="12"/>
      <c r="L59" s="79"/>
      <c r="M59" s="79"/>
      <c r="N59" s="13">
        <f t="shared" si="28"/>
        <v>0</v>
      </c>
      <c r="O59" s="87"/>
      <c r="P59" s="12">
        <f t="shared" si="22"/>
        <v>0</v>
      </c>
      <c r="Q59" s="12">
        <f t="shared" si="22"/>
        <v>0</v>
      </c>
      <c r="R59" s="12">
        <f t="shared" si="23"/>
        <v>0</v>
      </c>
      <c r="S59" s="12">
        <f t="shared" si="23"/>
        <v>0</v>
      </c>
      <c r="T59" s="14">
        <f t="shared" si="24"/>
        <v>0</v>
      </c>
      <c r="U59" s="27">
        <f t="shared" si="25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21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22"/>
        <v>0</v>
      </c>
      <c r="Q60" s="5">
        <f t="shared" si="22"/>
        <v>0</v>
      </c>
      <c r="R60" s="5">
        <f t="shared" si="23"/>
        <v>0</v>
      </c>
      <c r="S60" s="5">
        <f t="shared" si="23"/>
        <v>0</v>
      </c>
      <c r="T60" s="8">
        <f t="shared" si="24"/>
        <v>0</v>
      </c>
      <c r="U60" s="26">
        <f t="shared" si="25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21"/>
        <v>0</v>
      </c>
      <c r="J61" s="2"/>
      <c r="K61" s="5"/>
      <c r="L61" s="78"/>
      <c r="M61" s="78"/>
      <c r="N61" s="6">
        <f t="shared" ref="N61:N62" si="29">K61*0.83/1000</f>
        <v>0</v>
      </c>
      <c r="O61" s="86"/>
      <c r="P61" s="5">
        <f t="shared" si="22"/>
        <v>0</v>
      </c>
      <c r="Q61" s="5">
        <f t="shared" si="22"/>
        <v>0</v>
      </c>
      <c r="R61" s="5">
        <f t="shared" si="23"/>
        <v>0</v>
      </c>
      <c r="S61" s="5">
        <f t="shared" si="23"/>
        <v>0</v>
      </c>
      <c r="T61" s="8">
        <f t="shared" si="24"/>
        <v>0</v>
      </c>
      <c r="U61" s="26">
        <f t="shared" si="25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21"/>
        <v>0</v>
      </c>
      <c r="J62" s="11"/>
      <c r="K62" s="12"/>
      <c r="L62" s="79"/>
      <c r="M62" s="79"/>
      <c r="N62" s="13">
        <f t="shared" si="29"/>
        <v>0</v>
      </c>
      <c r="O62" s="87"/>
      <c r="P62" s="12">
        <f t="shared" si="22"/>
        <v>0</v>
      </c>
      <c r="Q62" s="12">
        <f t="shared" si="22"/>
        <v>0</v>
      </c>
      <c r="R62" s="12">
        <f t="shared" si="23"/>
        <v>0</v>
      </c>
      <c r="S62" s="12">
        <f t="shared" si="23"/>
        <v>0</v>
      </c>
      <c r="T62" s="14">
        <f t="shared" si="24"/>
        <v>0</v>
      </c>
      <c r="U62" s="27">
        <f t="shared" si="25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21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22"/>
        <v>0</v>
      </c>
      <c r="Q63" s="5">
        <f t="shared" si="22"/>
        <v>0</v>
      </c>
      <c r="R63" s="5">
        <f t="shared" si="23"/>
        <v>0</v>
      </c>
      <c r="S63" s="5">
        <f t="shared" si="23"/>
        <v>0</v>
      </c>
      <c r="T63" s="8">
        <f t="shared" si="24"/>
        <v>0</v>
      </c>
      <c r="U63" s="26">
        <f t="shared" si="25"/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21"/>
        <v>0</v>
      </c>
      <c r="J64" s="2"/>
      <c r="K64" s="5"/>
      <c r="L64" s="78"/>
      <c r="M64" s="78"/>
      <c r="N64" s="6">
        <f t="shared" ref="N64:N65" si="30">K64*0.83/1000</f>
        <v>0</v>
      </c>
      <c r="O64" s="86"/>
      <c r="P64" s="5">
        <f t="shared" si="22"/>
        <v>0</v>
      </c>
      <c r="Q64" s="5">
        <f t="shared" si="22"/>
        <v>0</v>
      </c>
      <c r="R64" s="5">
        <f t="shared" si="23"/>
        <v>0</v>
      </c>
      <c r="S64" s="5">
        <f t="shared" si="23"/>
        <v>0</v>
      </c>
      <c r="T64" s="8">
        <f t="shared" si="24"/>
        <v>0</v>
      </c>
      <c r="U64" s="26">
        <f t="shared" si="25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21"/>
        <v>0</v>
      </c>
      <c r="J65" s="11"/>
      <c r="K65" s="12"/>
      <c r="L65" s="79"/>
      <c r="M65" s="79"/>
      <c r="N65" s="13">
        <f t="shared" si="30"/>
        <v>0</v>
      </c>
      <c r="O65" s="87"/>
      <c r="P65" s="12">
        <f t="shared" si="22"/>
        <v>0</v>
      </c>
      <c r="Q65" s="12">
        <f t="shared" si="22"/>
        <v>0</v>
      </c>
      <c r="R65" s="12">
        <f t="shared" si="23"/>
        <v>0</v>
      </c>
      <c r="S65" s="12">
        <f t="shared" si="23"/>
        <v>0</v>
      </c>
      <c r="T65" s="14">
        <f t="shared" si="24"/>
        <v>0</v>
      </c>
      <c r="U65" s="27">
        <f t="shared" si="25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21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22"/>
        <v>0</v>
      </c>
      <c r="Q66" s="5">
        <f t="shared" si="22"/>
        <v>0</v>
      </c>
      <c r="R66" s="5">
        <f t="shared" si="23"/>
        <v>0</v>
      </c>
      <c r="S66" s="5">
        <f t="shared" si="23"/>
        <v>0</v>
      </c>
      <c r="T66" s="8">
        <f t="shared" si="24"/>
        <v>0</v>
      </c>
      <c r="U66" s="26">
        <f t="shared" si="25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21"/>
        <v>0</v>
      </c>
      <c r="J67" s="2"/>
      <c r="K67" s="5"/>
      <c r="L67" s="78"/>
      <c r="M67" s="78"/>
      <c r="N67" s="6">
        <f t="shared" ref="N67:N68" si="31">K67*0.83/1000</f>
        <v>0</v>
      </c>
      <c r="O67" s="86"/>
      <c r="P67" s="5">
        <f t="shared" si="22"/>
        <v>0</v>
      </c>
      <c r="Q67" s="5">
        <f t="shared" si="22"/>
        <v>0</v>
      </c>
      <c r="R67" s="5">
        <f t="shared" si="23"/>
        <v>0</v>
      </c>
      <c r="S67" s="5">
        <f t="shared" si="23"/>
        <v>0</v>
      </c>
      <c r="T67" s="8">
        <f t="shared" si="24"/>
        <v>0</v>
      </c>
      <c r="U67" s="26">
        <f t="shared" si="25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21"/>
        <v>0</v>
      </c>
      <c r="J68" s="11"/>
      <c r="K68" s="12"/>
      <c r="L68" s="79"/>
      <c r="M68" s="79"/>
      <c r="N68" s="13">
        <f t="shared" si="31"/>
        <v>0</v>
      </c>
      <c r="O68" s="87"/>
      <c r="P68" s="12">
        <f t="shared" si="22"/>
        <v>0</v>
      </c>
      <c r="Q68" s="12">
        <f t="shared" si="22"/>
        <v>0</v>
      </c>
      <c r="R68" s="12">
        <f t="shared" si="23"/>
        <v>0</v>
      </c>
      <c r="S68" s="12">
        <f t="shared" si="23"/>
        <v>0</v>
      </c>
      <c r="T68" s="14">
        <f t="shared" si="24"/>
        <v>0</v>
      </c>
      <c r="U68" s="27">
        <f t="shared" si="25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21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22"/>
        <v>0</v>
      </c>
      <c r="Q69" s="5">
        <f t="shared" si="22"/>
        <v>0</v>
      </c>
      <c r="R69" s="5">
        <f t="shared" si="23"/>
        <v>0</v>
      </c>
      <c r="S69" s="5">
        <f t="shared" si="23"/>
        <v>0</v>
      </c>
      <c r="T69" s="8">
        <f t="shared" si="24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21"/>
        <v>440</v>
      </c>
      <c r="J70" s="2"/>
      <c r="K70" s="5"/>
      <c r="L70" s="78"/>
      <c r="M70" s="78"/>
      <c r="N70" s="6">
        <f t="shared" ref="N70:N71" si="32">K70*0.83/1000</f>
        <v>0</v>
      </c>
      <c r="O70" s="86"/>
      <c r="P70" s="5">
        <f t="shared" si="22"/>
        <v>0</v>
      </c>
      <c r="Q70" s="5">
        <f t="shared" si="22"/>
        <v>0</v>
      </c>
      <c r="R70" s="5">
        <f t="shared" si="23"/>
        <v>0</v>
      </c>
      <c r="S70" s="5">
        <f t="shared" si="23"/>
        <v>0</v>
      </c>
      <c r="T70" s="8">
        <f t="shared" si="24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21"/>
        <v>730</v>
      </c>
      <c r="J71" s="11"/>
      <c r="K71" s="12"/>
      <c r="L71" s="79"/>
      <c r="M71" s="79"/>
      <c r="N71" s="13">
        <f t="shared" si="32"/>
        <v>0</v>
      </c>
      <c r="O71" s="87"/>
      <c r="P71" s="12">
        <f t="shared" si="22"/>
        <v>0</v>
      </c>
      <c r="Q71" s="12">
        <f t="shared" si="22"/>
        <v>0</v>
      </c>
      <c r="R71" s="12">
        <f t="shared" si="23"/>
        <v>0</v>
      </c>
      <c r="S71" s="12">
        <f t="shared" si="23"/>
        <v>0</v>
      </c>
      <c r="T71" s="14">
        <f t="shared" si="24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21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22"/>
        <v>0</v>
      </c>
      <c r="Q72" s="5">
        <f t="shared" si="22"/>
        <v>0</v>
      </c>
      <c r="R72" s="5">
        <f t="shared" si="23"/>
        <v>0</v>
      </c>
      <c r="S72" s="5">
        <f t="shared" si="23"/>
        <v>0</v>
      </c>
      <c r="T72" s="8">
        <f t="shared" si="24"/>
        <v>0</v>
      </c>
      <c r="U72" s="26">
        <f t="shared" si="11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21"/>
        <v>820</v>
      </c>
      <c r="J73" s="2"/>
      <c r="K73" s="5"/>
      <c r="L73" s="78"/>
      <c r="M73" s="78"/>
      <c r="N73" s="6">
        <f t="shared" ref="N73:N94" si="33">K73*0.83/1000</f>
        <v>0</v>
      </c>
      <c r="O73" s="86"/>
      <c r="P73" s="5">
        <f t="shared" si="22"/>
        <v>0</v>
      </c>
      <c r="Q73" s="5">
        <f t="shared" si="22"/>
        <v>0</v>
      </c>
      <c r="R73" s="5">
        <f t="shared" si="23"/>
        <v>0</v>
      </c>
      <c r="S73" s="5">
        <f t="shared" si="23"/>
        <v>0</v>
      </c>
      <c r="T73" s="8">
        <f t="shared" si="24"/>
        <v>0</v>
      </c>
      <c r="U73" s="26">
        <f t="shared" si="11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si="21"/>
        <v>3750</v>
      </c>
      <c r="J74" s="2"/>
      <c r="K74" s="5"/>
      <c r="L74" s="78"/>
      <c r="M74" s="78"/>
      <c r="N74" s="6">
        <f t="shared" si="33"/>
        <v>0</v>
      </c>
      <c r="O74" s="86"/>
      <c r="P74" s="5">
        <f t="shared" si="22"/>
        <v>0</v>
      </c>
      <c r="Q74" s="5">
        <f t="shared" si="22"/>
        <v>0</v>
      </c>
      <c r="R74" s="5">
        <f t="shared" si="23"/>
        <v>0</v>
      </c>
      <c r="S74" s="5">
        <f t="shared" si="23"/>
        <v>0</v>
      </c>
      <c r="T74" s="8">
        <f t="shared" si="24"/>
        <v>0</v>
      </c>
      <c r="U74" s="26">
        <f t="shared" si="11"/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21"/>
        <v>930</v>
      </c>
      <c r="J75" s="2"/>
      <c r="K75" s="5"/>
      <c r="L75" s="78"/>
      <c r="M75" s="78"/>
      <c r="N75" s="6">
        <f t="shared" si="33"/>
        <v>0</v>
      </c>
      <c r="O75" s="86"/>
      <c r="P75" s="5">
        <f t="shared" si="22"/>
        <v>0</v>
      </c>
      <c r="Q75" s="5">
        <f t="shared" si="22"/>
        <v>0</v>
      </c>
      <c r="R75" s="5">
        <f t="shared" si="23"/>
        <v>0</v>
      </c>
      <c r="S75" s="5">
        <f t="shared" si="23"/>
        <v>0</v>
      </c>
      <c r="T75" s="8">
        <f t="shared" si="24"/>
        <v>0</v>
      </c>
      <c r="U75" s="26">
        <f t="shared" si="11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si="21"/>
        <v>1040</v>
      </c>
      <c r="J76" s="2"/>
      <c r="K76" s="5"/>
      <c r="L76" s="78"/>
      <c r="M76" s="78"/>
      <c r="N76" s="6">
        <f t="shared" si="33"/>
        <v>0</v>
      </c>
      <c r="O76" s="86"/>
      <c r="P76" s="5">
        <f t="shared" si="22"/>
        <v>0</v>
      </c>
      <c r="Q76" s="5">
        <f t="shared" si="22"/>
        <v>0</v>
      </c>
      <c r="R76" s="5">
        <f t="shared" si="23"/>
        <v>0</v>
      </c>
      <c r="S76" s="5">
        <f t="shared" si="23"/>
        <v>0</v>
      </c>
      <c r="T76" s="8">
        <f t="shared" si="24"/>
        <v>0</v>
      </c>
      <c r="U76" s="26">
        <f t="shared" si="11"/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21"/>
        <v>620</v>
      </c>
      <c r="J77" s="2"/>
      <c r="K77" s="5"/>
      <c r="L77" s="78"/>
      <c r="M77" s="78"/>
      <c r="N77" s="6">
        <f t="shared" si="33"/>
        <v>0</v>
      </c>
      <c r="O77" s="86"/>
      <c r="P77" s="5">
        <f t="shared" si="22"/>
        <v>0</v>
      </c>
      <c r="Q77" s="5">
        <f t="shared" si="22"/>
        <v>0</v>
      </c>
      <c r="R77" s="5">
        <f t="shared" si="23"/>
        <v>0</v>
      </c>
      <c r="S77" s="5">
        <f t="shared" si="23"/>
        <v>0</v>
      </c>
      <c r="T77" s="8">
        <f t="shared" si="24"/>
        <v>0</v>
      </c>
      <c r="U77" s="26">
        <f t="shared" si="11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si="21"/>
        <v>880</v>
      </c>
      <c r="J78" s="2"/>
      <c r="K78" s="5"/>
      <c r="L78" s="78"/>
      <c r="M78" s="78"/>
      <c r="N78" s="6">
        <f t="shared" si="33"/>
        <v>0</v>
      </c>
      <c r="O78" s="86"/>
      <c r="P78" s="5">
        <f t="shared" si="22"/>
        <v>0</v>
      </c>
      <c r="Q78" s="5">
        <f t="shared" si="22"/>
        <v>0</v>
      </c>
      <c r="R78" s="5">
        <f t="shared" si="23"/>
        <v>0</v>
      </c>
      <c r="S78" s="5">
        <f t="shared" si="23"/>
        <v>0</v>
      </c>
      <c r="T78" s="8">
        <f t="shared" si="24"/>
        <v>0</v>
      </c>
      <c r="U78" s="26">
        <f t="shared" si="11"/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21"/>
        <v>1750</v>
      </c>
      <c r="J79" s="2"/>
      <c r="K79" s="5"/>
      <c r="L79" s="78"/>
      <c r="M79" s="78"/>
      <c r="N79" s="6">
        <f t="shared" si="33"/>
        <v>0</v>
      </c>
      <c r="O79" s="86"/>
      <c r="P79" s="5">
        <f t="shared" si="22"/>
        <v>0</v>
      </c>
      <c r="Q79" s="5">
        <f t="shared" si="22"/>
        <v>0</v>
      </c>
      <c r="R79" s="5">
        <f t="shared" si="23"/>
        <v>0</v>
      </c>
      <c r="S79" s="5">
        <f t="shared" si="23"/>
        <v>0</v>
      </c>
      <c r="T79" s="8">
        <f t="shared" si="24"/>
        <v>0</v>
      </c>
      <c r="U79" s="26">
        <f t="shared" si="11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21"/>
        <v>320</v>
      </c>
      <c r="J80" s="2"/>
      <c r="K80" s="5"/>
      <c r="L80" s="78"/>
      <c r="M80" s="78"/>
      <c r="N80" s="6">
        <f t="shared" si="33"/>
        <v>0</v>
      </c>
      <c r="O80" s="86"/>
      <c r="P80" s="5">
        <f t="shared" si="22"/>
        <v>0</v>
      </c>
      <c r="Q80" s="5">
        <f t="shared" si="22"/>
        <v>0</v>
      </c>
      <c r="R80" s="5">
        <f t="shared" si="23"/>
        <v>0</v>
      </c>
      <c r="S80" s="5">
        <f t="shared" si="23"/>
        <v>0</v>
      </c>
      <c r="T80" s="8">
        <f t="shared" si="24"/>
        <v>0</v>
      </c>
      <c r="U80" s="26">
        <f t="shared" si="11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21"/>
        <v>0</v>
      </c>
      <c r="J81" s="2"/>
      <c r="K81" s="5"/>
      <c r="L81" s="78"/>
      <c r="M81" s="78"/>
      <c r="N81" s="6">
        <f t="shared" si="33"/>
        <v>0</v>
      </c>
      <c r="O81" s="86"/>
      <c r="P81" s="5">
        <f t="shared" si="22"/>
        <v>0</v>
      </c>
      <c r="Q81" s="5">
        <f t="shared" si="22"/>
        <v>0</v>
      </c>
      <c r="R81" s="5">
        <f t="shared" si="23"/>
        <v>0</v>
      </c>
      <c r="S81" s="5">
        <f t="shared" si="23"/>
        <v>0</v>
      </c>
      <c r="T81" s="8">
        <f t="shared" si="24"/>
        <v>0</v>
      </c>
      <c r="U81" s="26">
        <f t="shared" si="11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21"/>
        <v>0</v>
      </c>
      <c r="J82" s="2"/>
      <c r="K82" s="5"/>
      <c r="L82" s="78"/>
      <c r="M82" s="78"/>
      <c r="N82" s="6">
        <f t="shared" si="33"/>
        <v>0</v>
      </c>
      <c r="O82" s="86"/>
      <c r="P82" s="5">
        <f t="shared" si="22"/>
        <v>0</v>
      </c>
      <c r="Q82" s="5">
        <f t="shared" si="22"/>
        <v>0</v>
      </c>
      <c r="R82" s="5">
        <f t="shared" si="23"/>
        <v>0</v>
      </c>
      <c r="S82" s="5">
        <f t="shared" si="23"/>
        <v>0</v>
      </c>
      <c r="T82" s="8">
        <f t="shared" si="24"/>
        <v>0</v>
      </c>
      <c r="U82" s="26">
        <f t="shared" si="11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21"/>
        <v>0</v>
      </c>
      <c r="J83" s="2"/>
      <c r="K83" s="5"/>
      <c r="L83" s="78"/>
      <c r="M83" s="78"/>
      <c r="N83" s="6">
        <f t="shared" si="33"/>
        <v>0</v>
      </c>
      <c r="O83" s="86"/>
      <c r="P83" s="5">
        <f t="shared" si="22"/>
        <v>0</v>
      </c>
      <c r="Q83" s="5">
        <f t="shared" si="22"/>
        <v>0</v>
      </c>
      <c r="R83" s="5">
        <f t="shared" si="23"/>
        <v>0</v>
      </c>
      <c r="S83" s="5">
        <f t="shared" si="23"/>
        <v>0</v>
      </c>
      <c r="T83" s="8">
        <f t="shared" si="24"/>
        <v>0</v>
      </c>
      <c r="U83" s="26">
        <f t="shared" si="11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si="21"/>
        <v>0</v>
      </c>
      <c r="J84" s="2"/>
      <c r="K84" s="5"/>
      <c r="L84" s="78"/>
      <c r="M84" s="78"/>
      <c r="N84" s="6">
        <f t="shared" si="33"/>
        <v>0</v>
      </c>
      <c r="O84" s="86"/>
      <c r="P84" s="5">
        <f t="shared" si="22"/>
        <v>0</v>
      </c>
      <c r="Q84" s="5">
        <f t="shared" si="22"/>
        <v>0</v>
      </c>
      <c r="R84" s="5">
        <f t="shared" si="23"/>
        <v>0</v>
      </c>
      <c r="S84" s="5">
        <f t="shared" si="23"/>
        <v>0</v>
      </c>
      <c r="T84" s="8">
        <f t="shared" si="24"/>
        <v>0</v>
      </c>
      <c r="U84" s="26">
        <f t="shared" si="11"/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21"/>
        <v>0</v>
      </c>
      <c r="J85" s="2"/>
      <c r="K85" s="5"/>
      <c r="L85" s="78"/>
      <c r="M85" s="78"/>
      <c r="N85" s="6">
        <f t="shared" si="33"/>
        <v>0</v>
      </c>
      <c r="O85" s="86"/>
      <c r="P85" s="5">
        <f t="shared" si="22"/>
        <v>0</v>
      </c>
      <c r="Q85" s="5">
        <f t="shared" si="22"/>
        <v>0</v>
      </c>
      <c r="R85" s="5">
        <f t="shared" si="23"/>
        <v>0</v>
      </c>
      <c r="S85" s="5">
        <f t="shared" si="23"/>
        <v>0</v>
      </c>
      <c r="T85" s="8">
        <f t="shared" si="24"/>
        <v>0</v>
      </c>
      <c r="U85" s="26">
        <f t="shared" si="11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21"/>
        <v>0</v>
      </c>
      <c r="J86" s="2"/>
      <c r="K86" s="5"/>
      <c r="L86" s="78"/>
      <c r="M86" s="78"/>
      <c r="N86" s="6">
        <f t="shared" si="33"/>
        <v>0</v>
      </c>
      <c r="O86" s="86"/>
      <c r="P86" s="5">
        <f t="shared" si="22"/>
        <v>0</v>
      </c>
      <c r="Q86" s="5">
        <f t="shared" si="22"/>
        <v>0</v>
      </c>
      <c r="R86" s="5">
        <f t="shared" si="23"/>
        <v>0</v>
      </c>
      <c r="S86" s="5">
        <f t="shared" si="23"/>
        <v>0</v>
      </c>
      <c r="T86" s="8">
        <f t="shared" si="24"/>
        <v>0</v>
      </c>
      <c r="U86" s="26">
        <f t="shared" si="11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21"/>
        <v>0</v>
      </c>
      <c r="J87" s="2"/>
      <c r="K87" s="5"/>
      <c r="L87" s="78"/>
      <c r="M87" s="78"/>
      <c r="N87" s="6">
        <f t="shared" si="33"/>
        <v>0</v>
      </c>
      <c r="O87" s="86"/>
      <c r="P87" s="5">
        <f t="shared" si="22"/>
        <v>0</v>
      </c>
      <c r="Q87" s="5">
        <f t="shared" si="22"/>
        <v>0</v>
      </c>
      <c r="R87" s="5">
        <f t="shared" si="23"/>
        <v>0</v>
      </c>
      <c r="S87" s="5">
        <f t="shared" si="23"/>
        <v>0</v>
      </c>
      <c r="T87" s="8">
        <f t="shared" si="24"/>
        <v>0</v>
      </c>
      <c r="U87" s="26">
        <f t="shared" si="11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si="21"/>
        <v>0</v>
      </c>
      <c r="J88" s="2"/>
      <c r="K88" s="5"/>
      <c r="L88" s="78"/>
      <c r="M88" s="78"/>
      <c r="N88" s="6">
        <f t="shared" si="33"/>
        <v>0</v>
      </c>
      <c r="O88" s="86"/>
      <c r="P88" s="5">
        <f t="shared" si="22"/>
        <v>0</v>
      </c>
      <c r="Q88" s="5">
        <f t="shared" si="22"/>
        <v>0</v>
      </c>
      <c r="R88" s="5">
        <f t="shared" si="23"/>
        <v>0</v>
      </c>
      <c r="S88" s="5">
        <f t="shared" si="23"/>
        <v>0</v>
      </c>
      <c r="T88" s="8">
        <f t="shared" si="24"/>
        <v>0</v>
      </c>
      <c r="U88" s="26">
        <f t="shared" si="11"/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21"/>
        <v>0</v>
      </c>
      <c r="J89" s="2"/>
      <c r="K89" s="5"/>
      <c r="L89" s="78"/>
      <c r="M89" s="78"/>
      <c r="N89" s="6">
        <f t="shared" si="33"/>
        <v>0</v>
      </c>
      <c r="O89" s="86"/>
      <c r="P89" s="5">
        <f t="shared" si="22"/>
        <v>0</v>
      </c>
      <c r="Q89" s="5">
        <f t="shared" si="22"/>
        <v>0</v>
      </c>
      <c r="R89" s="5">
        <f t="shared" si="23"/>
        <v>0</v>
      </c>
      <c r="S89" s="5">
        <f t="shared" si="23"/>
        <v>0</v>
      </c>
      <c r="T89" s="8">
        <f t="shared" si="24"/>
        <v>0</v>
      </c>
      <c r="U89" s="26">
        <f t="shared" si="11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si="21"/>
        <v>0</v>
      </c>
      <c r="J90" s="2"/>
      <c r="K90" s="5"/>
      <c r="L90" s="78"/>
      <c r="M90" s="78"/>
      <c r="N90" s="6">
        <f t="shared" si="33"/>
        <v>0</v>
      </c>
      <c r="O90" s="86"/>
      <c r="P90" s="5">
        <f t="shared" si="22"/>
        <v>0</v>
      </c>
      <c r="Q90" s="5">
        <f t="shared" si="22"/>
        <v>0</v>
      </c>
      <c r="R90" s="5">
        <f t="shared" si="23"/>
        <v>0</v>
      </c>
      <c r="S90" s="5">
        <f t="shared" si="23"/>
        <v>0</v>
      </c>
      <c r="T90" s="8">
        <f t="shared" si="24"/>
        <v>0</v>
      </c>
      <c r="U90" s="26">
        <f t="shared" si="11"/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21"/>
        <v>0</v>
      </c>
      <c r="J91" s="2"/>
      <c r="K91" s="5"/>
      <c r="L91" s="78"/>
      <c r="M91" s="78"/>
      <c r="N91" s="6">
        <f t="shared" si="33"/>
        <v>0</v>
      </c>
      <c r="O91" s="86"/>
      <c r="P91" s="5">
        <f t="shared" si="22"/>
        <v>0</v>
      </c>
      <c r="Q91" s="5">
        <f t="shared" si="22"/>
        <v>0</v>
      </c>
      <c r="R91" s="5">
        <f t="shared" si="23"/>
        <v>0</v>
      </c>
      <c r="S91" s="5">
        <f t="shared" si="23"/>
        <v>0</v>
      </c>
      <c r="T91" s="8">
        <f t="shared" si="24"/>
        <v>0</v>
      </c>
      <c r="U91" s="26">
        <f t="shared" si="11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si="21"/>
        <v>0</v>
      </c>
      <c r="J92" s="2"/>
      <c r="K92" s="5"/>
      <c r="L92" s="78"/>
      <c r="M92" s="78"/>
      <c r="N92" s="6">
        <f t="shared" si="33"/>
        <v>0</v>
      </c>
      <c r="O92" s="86"/>
      <c r="P92" s="5">
        <f t="shared" si="22"/>
        <v>0</v>
      </c>
      <c r="Q92" s="5">
        <f t="shared" si="22"/>
        <v>0</v>
      </c>
      <c r="R92" s="5">
        <f t="shared" si="23"/>
        <v>0</v>
      </c>
      <c r="S92" s="5">
        <f t="shared" si="23"/>
        <v>0</v>
      </c>
      <c r="T92" s="8">
        <f t="shared" si="24"/>
        <v>0</v>
      </c>
      <c r="U92" s="26">
        <f t="shared" si="11"/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21"/>
        <v>0</v>
      </c>
      <c r="J93" s="2"/>
      <c r="K93" s="5"/>
      <c r="L93" s="78"/>
      <c r="M93" s="78"/>
      <c r="N93" s="6">
        <f t="shared" si="33"/>
        <v>0</v>
      </c>
      <c r="O93" s="86"/>
      <c r="P93" s="5">
        <f t="shared" si="22"/>
        <v>0</v>
      </c>
      <c r="Q93" s="5">
        <f t="shared" si="22"/>
        <v>0</v>
      </c>
      <c r="R93" s="5">
        <f t="shared" si="23"/>
        <v>0</v>
      </c>
      <c r="S93" s="5">
        <f t="shared" si="23"/>
        <v>0</v>
      </c>
      <c r="T93" s="8">
        <f t="shared" si="24"/>
        <v>0</v>
      </c>
      <c r="U93" s="26">
        <f t="shared" si="11"/>
        <v>0</v>
      </c>
    </row>
    <row r="94" spans="2:21" ht="17.25" thickBot="1" x14ac:dyDescent="0.35">
      <c r="B94" s="36"/>
      <c r="C94" s="47"/>
      <c r="D94" s="33"/>
      <c r="E94" s="33"/>
      <c r="F94" s="11"/>
      <c r="G94" s="11"/>
      <c r="H94" s="11"/>
      <c r="I94" s="2">
        <f t="shared" si="21"/>
        <v>0</v>
      </c>
      <c r="J94" s="11"/>
      <c r="K94" s="12"/>
      <c r="L94" s="79"/>
      <c r="M94" s="79"/>
      <c r="N94" s="13">
        <f t="shared" si="33"/>
        <v>0</v>
      </c>
      <c r="O94" s="87"/>
      <c r="P94" s="12">
        <f t="shared" si="22"/>
        <v>0</v>
      </c>
      <c r="Q94" s="12">
        <f t="shared" si="22"/>
        <v>0</v>
      </c>
      <c r="R94" s="12">
        <f t="shared" si="23"/>
        <v>0</v>
      </c>
      <c r="S94" s="12">
        <f t="shared" si="23"/>
        <v>0</v>
      </c>
      <c r="T94" s="14">
        <f t="shared" si="24"/>
        <v>0</v>
      </c>
      <c r="U94" s="27">
        <f t="shared" si="11"/>
        <v>0</v>
      </c>
    </row>
    <row r="95" spans="2:21" ht="17.25" thickBot="1" x14ac:dyDescent="0.35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ht="17.25" thickBot="1" x14ac:dyDescent="0.35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7" thickBot="1" x14ac:dyDescent="0.35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zoomScale="70" zoomScaleNormal="70" workbookViewId="0">
      <pane ySplit="3" topLeftCell="A4" activePane="bottomLeft" state="frozen"/>
      <selection activeCell="I1" sqref="I1"/>
      <selection pane="bottomLeft" activeCell="H10" sqref="H10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1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1:23" ht="17.25" thickBot="1" x14ac:dyDescent="0.35">
      <c r="F2" s="1" t="s">
        <v>2</v>
      </c>
      <c r="G2" s="1" t="s">
        <v>2</v>
      </c>
    </row>
    <row r="3" spans="1:23" s="52" customFormat="1" ht="38.25" customHeight="1" thickBot="1" x14ac:dyDescent="0.35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1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1437.5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1:23" ht="33" x14ac:dyDescent="0.3">
      <c r="A5" s="1">
        <f>F5*H5</f>
        <v>16345</v>
      </c>
      <c r="B5" s="40">
        <v>1</v>
      </c>
      <c r="C5" s="45" t="s">
        <v>20</v>
      </c>
      <c r="D5" s="32" t="s">
        <v>54</v>
      </c>
      <c r="E5" s="32"/>
      <c r="F5" s="2">
        <v>3269</v>
      </c>
      <c r="G5" s="2">
        <v>170</v>
      </c>
      <c r="H5" s="2">
        <v>5</v>
      </c>
      <c r="I5" s="2">
        <f t="shared" ref="I5:I42" si="0">H5*G5</f>
        <v>850</v>
      </c>
      <c r="J5" s="2">
        <v>3000</v>
      </c>
      <c r="K5" s="5">
        <f t="shared" ref="K5:K42" si="1">H5*F5+J5</f>
        <v>19345</v>
      </c>
      <c r="L5" s="78">
        <f t="shared" ref="L5:L42" si="2">K5/H5+$L$4/H5</f>
        <v>4156.5</v>
      </c>
      <c r="M5" s="78">
        <f t="shared" ref="M5:M42" si="3">L5*(1+$M$4)</f>
        <v>5819.0999999999995</v>
      </c>
      <c r="N5" s="6">
        <f t="shared" ref="N5:N42" si="4">K5*$N$1/1000</f>
        <v>17.21705</v>
      </c>
      <c r="O5" s="86">
        <f>M5</f>
        <v>5819.0999999999995</v>
      </c>
      <c r="P5" s="5">
        <f t="shared" ref="P5:P42" si="5">O5*H5</f>
        <v>29095.499999999996</v>
      </c>
      <c r="Q5" s="91">
        <f t="shared" ref="Q5:Q42" si="6">O5*$H$1</f>
        <v>55143.756041165208</v>
      </c>
      <c r="R5" s="94">
        <f>ROUND(Q5,-3)</f>
        <v>55000</v>
      </c>
      <c r="S5" s="5">
        <f>R5*H5</f>
        <v>275000</v>
      </c>
      <c r="T5" s="8">
        <f t="shared" ref="T5:T42" si="7">S5*$T$1</f>
        <v>26.124999999999996</v>
      </c>
      <c r="U5" s="26">
        <f>T5-N5</f>
        <v>8.907949999999996</v>
      </c>
    </row>
    <row r="6" spans="1:23" ht="33" x14ac:dyDescent="0.3">
      <c r="A6" s="1">
        <f>F6*H6</f>
        <v>25005</v>
      </c>
      <c r="B6" s="40">
        <f>B5+1</f>
        <v>2</v>
      </c>
      <c r="C6" s="45" t="s">
        <v>100</v>
      </c>
      <c r="D6" s="32" t="s">
        <v>101</v>
      </c>
      <c r="E6" s="32"/>
      <c r="F6" s="2">
        <v>5001</v>
      </c>
      <c r="G6" s="2">
        <v>92</v>
      </c>
      <c r="H6" s="2">
        <v>5</v>
      </c>
      <c r="I6" s="2">
        <f t="shared" si="0"/>
        <v>460</v>
      </c>
      <c r="J6" s="2">
        <v>3000</v>
      </c>
      <c r="K6" s="5">
        <f t="shared" si="1"/>
        <v>28005</v>
      </c>
      <c r="L6" s="78">
        <f t="shared" si="2"/>
        <v>5888.5</v>
      </c>
      <c r="M6" s="78">
        <f t="shared" si="3"/>
        <v>8243.9</v>
      </c>
      <c r="N6" s="6">
        <f t="shared" si="4"/>
        <v>24.92445</v>
      </c>
      <c r="O6" s="86">
        <f t="shared" ref="O6:O42" si="8">M6</f>
        <v>8243.9</v>
      </c>
      <c r="P6" s="5">
        <f t="shared" si="5"/>
        <v>41219.5</v>
      </c>
      <c r="Q6" s="91">
        <f t="shared" si="6"/>
        <v>78121.979417394759</v>
      </c>
      <c r="R6" s="94">
        <f t="shared" ref="R6:R16" si="9">ROUND(Q6,-3)</f>
        <v>78000</v>
      </c>
      <c r="S6" s="5">
        <f t="shared" ref="S6:S42" si="10">R6*H6</f>
        <v>390000</v>
      </c>
      <c r="T6" s="8">
        <f t="shared" si="7"/>
        <v>37.049999999999997</v>
      </c>
      <c r="U6" s="26">
        <f t="shared" ref="U6:U94" si="11">T6-N6</f>
        <v>12.125549999999997</v>
      </c>
    </row>
    <row r="7" spans="1:23" ht="33" x14ac:dyDescent="0.3">
      <c r="A7" s="1">
        <f>F7*H7</f>
        <v>25005</v>
      </c>
      <c r="B7" s="40">
        <f t="shared" ref="B7:B42" si="12">B6+1</f>
        <v>3</v>
      </c>
      <c r="C7" s="45" t="s">
        <v>100</v>
      </c>
      <c r="D7" s="32" t="s">
        <v>102</v>
      </c>
      <c r="E7" s="32"/>
      <c r="F7" s="2">
        <v>5001</v>
      </c>
      <c r="G7" s="2">
        <v>93</v>
      </c>
      <c r="H7" s="2">
        <v>5</v>
      </c>
      <c r="I7" s="2">
        <f t="shared" si="0"/>
        <v>465</v>
      </c>
      <c r="J7" s="2">
        <v>3000</v>
      </c>
      <c r="K7" s="5">
        <f t="shared" si="1"/>
        <v>28005</v>
      </c>
      <c r="L7" s="78">
        <f t="shared" si="2"/>
        <v>5888.5</v>
      </c>
      <c r="M7" s="78">
        <f t="shared" si="3"/>
        <v>8243.9</v>
      </c>
      <c r="N7" s="6">
        <f t="shared" si="4"/>
        <v>24.92445</v>
      </c>
      <c r="O7" s="86">
        <f t="shared" si="8"/>
        <v>8243.9</v>
      </c>
      <c r="P7" s="5">
        <f t="shared" si="5"/>
        <v>41219.5</v>
      </c>
      <c r="Q7" s="91">
        <f t="shared" si="6"/>
        <v>78121.979417394759</v>
      </c>
      <c r="R7" s="94">
        <f t="shared" si="9"/>
        <v>78000</v>
      </c>
      <c r="S7" s="5">
        <f t="shared" si="10"/>
        <v>390000</v>
      </c>
      <c r="T7" s="8">
        <f t="shared" si="7"/>
        <v>37.049999999999997</v>
      </c>
      <c r="U7" s="26">
        <f t="shared" si="11"/>
        <v>12.125549999999997</v>
      </c>
    </row>
    <row r="8" spans="1:23" ht="33" x14ac:dyDescent="0.3">
      <c r="A8" s="1">
        <f>F8*H8</f>
        <v>30400</v>
      </c>
      <c r="B8" s="40">
        <f t="shared" si="12"/>
        <v>4</v>
      </c>
      <c r="C8" s="45" t="s">
        <v>25</v>
      </c>
      <c r="D8" s="32" t="s">
        <v>27</v>
      </c>
      <c r="E8" s="32"/>
      <c r="F8" s="2">
        <v>6080</v>
      </c>
      <c r="G8" s="2">
        <v>220</v>
      </c>
      <c r="H8" s="2">
        <v>5</v>
      </c>
      <c r="I8" s="2">
        <f t="shared" si="0"/>
        <v>1100</v>
      </c>
      <c r="J8" s="2">
        <v>3000</v>
      </c>
      <c r="K8" s="5">
        <f t="shared" si="1"/>
        <v>33400</v>
      </c>
      <c r="L8" s="78">
        <f t="shared" si="2"/>
        <v>6967.5</v>
      </c>
      <c r="M8" s="78">
        <f t="shared" si="3"/>
        <v>9754.5</v>
      </c>
      <c r="N8" s="6">
        <f t="shared" si="4"/>
        <v>29.725999999999999</v>
      </c>
      <c r="O8" s="86">
        <f>M8</f>
        <v>9754.5</v>
      </c>
      <c r="P8" s="5">
        <f t="shared" si="5"/>
        <v>48772.5</v>
      </c>
      <c r="Q8" s="91">
        <f t="shared" si="6"/>
        <v>92436.934973371492</v>
      </c>
      <c r="R8" s="94">
        <f>ROUND(Q8,-3)</f>
        <v>92000</v>
      </c>
      <c r="S8" s="5">
        <f>R8*H8</f>
        <v>460000</v>
      </c>
      <c r="T8" s="8">
        <f t="shared" si="7"/>
        <v>43.699999999999996</v>
      </c>
      <c r="U8" s="26">
        <f>T8-N8</f>
        <v>13.973999999999997</v>
      </c>
    </row>
    <row r="9" spans="1:23" x14ac:dyDescent="0.3">
      <c r="B9" s="40">
        <f t="shared" si="12"/>
        <v>5</v>
      </c>
      <c r="C9" s="45"/>
      <c r="D9" s="32"/>
      <c r="E9" s="32"/>
      <c r="F9" s="2"/>
      <c r="G9" s="2"/>
      <c r="H9" s="2"/>
      <c r="I9" s="2">
        <f t="shared" si="0"/>
        <v>0</v>
      </c>
      <c r="J9" s="2">
        <v>3000</v>
      </c>
      <c r="K9" s="5">
        <f t="shared" si="1"/>
        <v>3000</v>
      </c>
      <c r="L9" s="78" t="e">
        <f t="shared" si="2"/>
        <v>#DIV/0!</v>
      </c>
      <c r="M9" s="78" t="e">
        <f t="shared" si="3"/>
        <v>#DIV/0!</v>
      </c>
      <c r="N9" s="6">
        <f t="shared" si="4"/>
        <v>2.67</v>
      </c>
      <c r="O9" s="86" t="e">
        <f t="shared" ref="O9:O10" si="13">M9</f>
        <v>#DIV/0!</v>
      </c>
      <c r="P9" s="5" t="e">
        <f t="shared" si="5"/>
        <v>#DIV/0!</v>
      </c>
      <c r="Q9" s="91" t="e">
        <f t="shared" si="6"/>
        <v>#DIV/0!</v>
      </c>
      <c r="R9" s="94" t="e">
        <f t="shared" ref="R9:R10" si="14">ROUND(Q9,-3)</f>
        <v>#DIV/0!</v>
      </c>
      <c r="S9" s="5" t="e">
        <f t="shared" ref="S9:S10" si="15">R9*H9</f>
        <v>#DIV/0!</v>
      </c>
      <c r="T9" s="8" t="e">
        <f t="shared" si="7"/>
        <v>#DIV/0!</v>
      </c>
      <c r="U9" s="26" t="e">
        <f t="shared" ref="U9:U10" si="16">T9-N9</f>
        <v>#DIV/0!</v>
      </c>
    </row>
    <row r="10" spans="1:23" x14ac:dyDescent="0.3">
      <c r="B10" s="40">
        <f t="shared" si="12"/>
        <v>6</v>
      </c>
      <c r="C10" s="45"/>
      <c r="D10" s="32"/>
      <c r="E10" s="32"/>
      <c r="F10" s="2"/>
      <c r="G10" s="2"/>
      <c r="H10" s="2"/>
      <c r="I10" s="2">
        <f t="shared" si="0"/>
        <v>0</v>
      </c>
      <c r="J10" s="2">
        <v>3000</v>
      </c>
      <c r="K10" s="5">
        <f t="shared" si="1"/>
        <v>3000</v>
      </c>
      <c r="L10" s="78" t="e">
        <f t="shared" si="2"/>
        <v>#DIV/0!</v>
      </c>
      <c r="M10" s="78" t="e">
        <f t="shared" si="3"/>
        <v>#DIV/0!</v>
      </c>
      <c r="N10" s="6">
        <f t="shared" si="4"/>
        <v>2.67</v>
      </c>
      <c r="O10" s="86" t="e">
        <f t="shared" si="13"/>
        <v>#DIV/0!</v>
      </c>
      <c r="P10" s="5" t="e">
        <f t="shared" si="5"/>
        <v>#DIV/0!</v>
      </c>
      <c r="Q10" s="91" t="e">
        <f t="shared" si="6"/>
        <v>#DIV/0!</v>
      </c>
      <c r="R10" s="94" t="e">
        <f t="shared" si="14"/>
        <v>#DIV/0!</v>
      </c>
      <c r="S10" s="5" t="e">
        <f t="shared" si="15"/>
        <v>#DIV/0!</v>
      </c>
      <c r="T10" s="8" t="e">
        <f t="shared" si="7"/>
        <v>#DIV/0!</v>
      </c>
      <c r="U10" s="26" t="e">
        <f t="shared" si="16"/>
        <v>#DIV/0!</v>
      </c>
    </row>
    <row r="11" spans="1:23" x14ac:dyDescent="0.3">
      <c r="B11" s="40">
        <f t="shared" si="12"/>
        <v>7</v>
      </c>
      <c r="C11" s="45"/>
      <c r="D11" s="32"/>
      <c r="E11" s="32"/>
      <c r="F11" s="2"/>
      <c r="G11" s="2"/>
      <c r="H11" s="2"/>
      <c r="I11" s="2">
        <f t="shared" si="0"/>
        <v>0</v>
      </c>
      <c r="J11" s="2">
        <v>3000</v>
      </c>
      <c r="K11" s="5">
        <f t="shared" si="1"/>
        <v>3000</v>
      </c>
      <c r="L11" s="78" t="e">
        <f t="shared" si="2"/>
        <v>#DIV/0!</v>
      </c>
      <c r="M11" s="78" t="e">
        <f t="shared" si="3"/>
        <v>#DIV/0!</v>
      </c>
      <c r="N11" s="6">
        <f t="shared" si="4"/>
        <v>2.67</v>
      </c>
      <c r="O11" s="86" t="e">
        <f t="shared" si="8"/>
        <v>#DIV/0!</v>
      </c>
      <c r="P11" s="5" t="e">
        <f t="shared" si="5"/>
        <v>#DIV/0!</v>
      </c>
      <c r="Q11" s="91" t="e">
        <f t="shared" si="6"/>
        <v>#DIV/0!</v>
      </c>
      <c r="R11" s="94" t="e">
        <f t="shared" si="9"/>
        <v>#DIV/0!</v>
      </c>
      <c r="S11" s="5" t="e">
        <f t="shared" si="10"/>
        <v>#DIV/0!</v>
      </c>
      <c r="T11" s="8" t="e">
        <f t="shared" si="7"/>
        <v>#DIV/0!</v>
      </c>
      <c r="U11" s="26" t="e">
        <f t="shared" si="11"/>
        <v>#DIV/0!</v>
      </c>
    </row>
    <row r="12" spans="1:23" x14ac:dyDescent="0.3">
      <c r="B12" s="40">
        <f t="shared" si="12"/>
        <v>8</v>
      </c>
      <c r="C12" s="45"/>
      <c r="D12" s="32"/>
      <c r="E12" s="32"/>
      <c r="F12" s="2"/>
      <c r="G12" s="2"/>
      <c r="H12" s="2"/>
      <c r="I12" s="2">
        <f t="shared" si="0"/>
        <v>0</v>
      </c>
      <c r="J12" s="2">
        <v>3000</v>
      </c>
      <c r="K12" s="5">
        <f t="shared" si="1"/>
        <v>3000</v>
      </c>
      <c r="L12" s="78" t="e">
        <f t="shared" si="2"/>
        <v>#DIV/0!</v>
      </c>
      <c r="M12" s="78" t="e">
        <f t="shared" si="3"/>
        <v>#DIV/0!</v>
      </c>
      <c r="N12" s="6">
        <f t="shared" si="4"/>
        <v>2.67</v>
      </c>
      <c r="O12" s="86" t="e">
        <f t="shared" si="8"/>
        <v>#DIV/0!</v>
      </c>
      <c r="P12" s="5" t="e">
        <f t="shared" si="5"/>
        <v>#DIV/0!</v>
      </c>
      <c r="Q12" s="91" t="e">
        <f t="shared" si="6"/>
        <v>#DIV/0!</v>
      </c>
      <c r="R12" s="94" t="e">
        <f t="shared" si="9"/>
        <v>#DIV/0!</v>
      </c>
      <c r="S12" s="5" t="e">
        <f t="shared" si="10"/>
        <v>#DIV/0!</v>
      </c>
      <c r="T12" s="8" t="e">
        <f t="shared" si="7"/>
        <v>#DIV/0!</v>
      </c>
      <c r="U12" s="26" t="e">
        <f t="shared" si="11"/>
        <v>#DIV/0!</v>
      </c>
    </row>
    <row r="13" spans="1:23" x14ac:dyDescent="0.3">
      <c r="B13" s="40">
        <f t="shared" si="12"/>
        <v>9</v>
      </c>
      <c r="C13" s="45"/>
      <c r="D13" s="32"/>
      <c r="E13" s="32"/>
      <c r="F13" s="2"/>
      <c r="G13" s="2"/>
      <c r="H13" s="2"/>
      <c r="I13" s="2">
        <f t="shared" si="0"/>
        <v>0</v>
      </c>
      <c r="J13" s="2">
        <v>3000</v>
      </c>
      <c r="K13" s="5">
        <f t="shared" si="1"/>
        <v>3000</v>
      </c>
      <c r="L13" s="78" t="e">
        <f t="shared" si="2"/>
        <v>#DIV/0!</v>
      </c>
      <c r="M13" s="78" t="e">
        <f t="shared" si="3"/>
        <v>#DIV/0!</v>
      </c>
      <c r="N13" s="6">
        <f t="shared" si="4"/>
        <v>2.67</v>
      </c>
      <c r="O13" s="86" t="e">
        <f t="shared" si="8"/>
        <v>#DIV/0!</v>
      </c>
      <c r="P13" s="5" t="e">
        <f t="shared" si="5"/>
        <v>#DIV/0!</v>
      </c>
      <c r="Q13" s="91" t="e">
        <f t="shared" si="6"/>
        <v>#DIV/0!</v>
      </c>
      <c r="R13" s="95" t="e">
        <f>ROUND(Q13,-3)+26000</f>
        <v>#DIV/0!</v>
      </c>
      <c r="S13" s="5" t="e">
        <f t="shared" si="10"/>
        <v>#DIV/0!</v>
      </c>
      <c r="T13" s="8" t="e">
        <f t="shared" si="7"/>
        <v>#DIV/0!</v>
      </c>
      <c r="U13" s="26" t="e">
        <f t="shared" si="11"/>
        <v>#DIV/0!</v>
      </c>
    </row>
    <row r="14" spans="1:23" x14ac:dyDescent="0.3">
      <c r="B14" s="40">
        <f t="shared" si="12"/>
        <v>10</v>
      </c>
      <c r="C14" s="45"/>
      <c r="D14" s="32"/>
      <c r="E14" s="32"/>
      <c r="F14" s="2"/>
      <c r="G14" s="2"/>
      <c r="H14" s="2"/>
      <c r="I14" s="2">
        <f t="shared" si="0"/>
        <v>0</v>
      </c>
      <c r="J14" s="2">
        <v>3000</v>
      </c>
      <c r="K14" s="5">
        <f t="shared" si="1"/>
        <v>3000</v>
      </c>
      <c r="L14" s="78" t="e">
        <f t="shared" si="2"/>
        <v>#DIV/0!</v>
      </c>
      <c r="M14" s="78" t="e">
        <f t="shared" si="3"/>
        <v>#DIV/0!</v>
      </c>
      <c r="N14" s="6">
        <f t="shared" si="4"/>
        <v>2.67</v>
      </c>
      <c r="O14" s="86" t="e">
        <f t="shared" si="8"/>
        <v>#DIV/0!</v>
      </c>
      <c r="P14" s="5" t="e">
        <f t="shared" si="5"/>
        <v>#DIV/0!</v>
      </c>
      <c r="Q14" s="91" t="e">
        <f t="shared" si="6"/>
        <v>#DIV/0!</v>
      </c>
      <c r="R14" s="95" t="e">
        <f>ROUND(Q14,-3)-2000</f>
        <v>#DIV/0!</v>
      </c>
      <c r="S14" s="5" t="e">
        <f t="shared" si="10"/>
        <v>#DIV/0!</v>
      </c>
      <c r="T14" s="8" t="e">
        <f t="shared" si="7"/>
        <v>#DIV/0!</v>
      </c>
      <c r="U14" s="26" t="e">
        <f t="shared" si="11"/>
        <v>#DIV/0!</v>
      </c>
    </row>
    <row r="15" spans="1:23" x14ac:dyDescent="0.3">
      <c r="B15" s="40">
        <f t="shared" si="12"/>
        <v>11</v>
      </c>
      <c r="C15" s="45"/>
      <c r="D15" s="32"/>
      <c r="E15" s="32"/>
      <c r="F15" s="2"/>
      <c r="G15" s="2"/>
      <c r="H15" s="2"/>
      <c r="I15" s="2">
        <f t="shared" si="0"/>
        <v>0</v>
      </c>
      <c r="J15" s="2">
        <v>3000</v>
      </c>
      <c r="K15" s="5">
        <f t="shared" si="1"/>
        <v>3000</v>
      </c>
      <c r="L15" s="78" t="e">
        <f t="shared" si="2"/>
        <v>#DIV/0!</v>
      </c>
      <c r="M15" s="78" t="e">
        <f t="shared" si="3"/>
        <v>#DIV/0!</v>
      </c>
      <c r="N15" s="6">
        <f t="shared" si="4"/>
        <v>2.67</v>
      </c>
      <c r="O15" s="86" t="e">
        <f t="shared" si="8"/>
        <v>#DIV/0!</v>
      </c>
      <c r="P15" s="5" t="e">
        <f t="shared" si="5"/>
        <v>#DIV/0!</v>
      </c>
      <c r="Q15" s="91" t="e">
        <f t="shared" si="6"/>
        <v>#DIV/0!</v>
      </c>
      <c r="R15" s="95" t="e">
        <f>ROUND(Q15,-3)-2000</f>
        <v>#DIV/0!</v>
      </c>
      <c r="S15" s="5" t="e">
        <f t="shared" si="10"/>
        <v>#DIV/0!</v>
      </c>
      <c r="T15" s="8" t="e">
        <f t="shared" si="7"/>
        <v>#DIV/0!</v>
      </c>
      <c r="U15" s="26" t="e">
        <f t="shared" si="11"/>
        <v>#DIV/0!</v>
      </c>
    </row>
    <row r="16" spans="1:23" x14ac:dyDescent="0.3">
      <c r="B16" s="40">
        <f t="shared" si="12"/>
        <v>12</v>
      </c>
      <c r="C16" s="45"/>
      <c r="D16" s="32"/>
      <c r="E16" s="32"/>
      <c r="F16" s="2"/>
      <c r="G16" s="2"/>
      <c r="H16" s="2"/>
      <c r="I16" s="2">
        <f t="shared" si="0"/>
        <v>0</v>
      </c>
      <c r="J16" s="2">
        <v>3000</v>
      </c>
      <c r="K16" s="5">
        <f t="shared" si="1"/>
        <v>3000</v>
      </c>
      <c r="L16" s="78" t="e">
        <f t="shared" si="2"/>
        <v>#DIV/0!</v>
      </c>
      <c r="M16" s="78" t="e">
        <f t="shared" si="3"/>
        <v>#DIV/0!</v>
      </c>
      <c r="N16" s="6">
        <f t="shared" si="4"/>
        <v>2.67</v>
      </c>
      <c r="O16" s="86" t="e">
        <f t="shared" si="8"/>
        <v>#DIV/0!</v>
      </c>
      <c r="P16" s="5" t="e">
        <f t="shared" si="5"/>
        <v>#DIV/0!</v>
      </c>
      <c r="Q16" s="91" t="e">
        <f t="shared" si="6"/>
        <v>#DIV/0!</v>
      </c>
      <c r="R16" s="94" t="e">
        <f t="shared" si="9"/>
        <v>#DIV/0!</v>
      </c>
      <c r="S16" s="5" t="e">
        <f t="shared" si="10"/>
        <v>#DIV/0!</v>
      </c>
      <c r="T16" s="8" t="e">
        <f t="shared" si="7"/>
        <v>#DIV/0!</v>
      </c>
      <c r="U16" s="26" t="e">
        <f t="shared" si="11"/>
        <v>#DIV/0!</v>
      </c>
    </row>
    <row r="17" spans="2:21" x14ac:dyDescent="0.3">
      <c r="B17" s="40">
        <f t="shared" si="12"/>
        <v>13</v>
      </c>
      <c r="C17" s="45"/>
      <c r="D17" s="32"/>
      <c r="E17" s="32"/>
      <c r="F17" s="2"/>
      <c r="G17" s="2"/>
      <c r="H17" s="2"/>
      <c r="I17" s="2">
        <f t="shared" si="0"/>
        <v>0</v>
      </c>
      <c r="J17" s="2">
        <v>3000</v>
      </c>
      <c r="K17" s="5">
        <f t="shared" si="1"/>
        <v>3000</v>
      </c>
      <c r="L17" s="78" t="e">
        <f t="shared" si="2"/>
        <v>#DIV/0!</v>
      </c>
      <c r="M17" s="78" t="e">
        <f t="shared" si="3"/>
        <v>#DIV/0!</v>
      </c>
      <c r="N17" s="6">
        <f t="shared" si="4"/>
        <v>2.67</v>
      </c>
      <c r="O17" s="86" t="e">
        <f t="shared" si="8"/>
        <v>#DIV/0!</v>
      </c>
      <c r="P17" s="5" t="e">
        <f t="shared" si="5"/>
        <v>#DIV/0!</v>
      </c>
      <c r="Q17" s="91" t="e">
        <f t="shared" si="6"/>
        <v>#DIV/0!</v>
      </c>
      <c r="R17" s="95" t="e">
        <f>ROUND(Q17,-3)+2000</f>
        <v>#DIV/0!</v>
      </c>
      <c r="S17" s="5" t="e">
        <f t="shared" si="10"/>
        <v>#DIV/0!</v>
      </c>
      <c r="T17" s="8" t="e">
        <f t="shared" si="7"/>
        <v>#DIV/0!</v>
      </c>
      <c r="U17" s="26" t="e">
        <f>T17-N17</f>
        <v>#DIV/0!</v>
      </c>
    </row>
    <row r="18" spans="2:21" x14ac:dyDescent="0.3">
      <c r="B18" s="40">
        <f t="shared" si="12"/>
        <v>14</v>
      </c>
      <c r="C18" s="45"/>
      <c r="D18" s="32"/>
      <c r="E18" s="32"/>
      <c r="F18" s="2"/>
      <c r="G18" s="2"/>
      <c r="H18" s="2"/>
      <c r="I18" s="2">
        <f t="shared" si="0"/>
        <v>0</v>
      </c>
      <c r="J18" s="2">
        <v>3000</v>
      </c>
      <c r="K18" s="5">
        <f t="shared" si="1"/>
        <v>3000</v>
      </c>
      <c r="L18" s="78" t="e">
        <f t="shared" si="2"/>
        <v>#DIV/0!</v>
      </c>
      <c r="M18" s="78" t="e">
        <f t="shared" si="3"/>
        <v>#DIV/0!</v>
      </c>
      <c r="N18" s="6">
        <f t="shared" si="4"/>
        <v>2.67</v>
      </c>
      <c r="O18" s="86" t="e">
        <f t="shared" si="8"/>
        <v>#DIV/0!</v>
      </c>
      <c r="P18" s="5" t="e">
        <f t="shared" si="5"/>
        <v>#DIV/0!</v>
      </c>
      <c r="Q18" s="91" t="e">
        <f t="shared" si="6"/>
        <v>#DIV/0!</v>
      </c>
      <c r="R18" s="95" t="e">
        <f>ROUND(Q18,-3)+2000</f>
        <v>#DIV/0!</v>
      </c>
      <c r="S18" s="5" t="e">
        <f t="shared" si="10"/>
        <v>#DIV/0!</v>
      </c>
      <c r="T18" s="8" t="e">
        <f t="shared" si="7"/>
        <v>#DIV/0!</v>
      </c>
      <c r="U18" s="26" t="e">
        <f>T18-N18</f>
        <v>#DIV/0!</v>
      </c>
    </row>
    <row r="19" spans="2:21" x14ac:dyDescent="0.3">
      <c r="B19" s="40">
        <f t="shared" si="12"/>
        <v>15</v>
      </c>
      <c r="C19" s="45"/>
      <c r="D19" s="32"/>
      <c r="E19" s="32"/>
      <c r="F19" s="2"/>
      <c r="G19" s="2"/>
      <c r="H19" s="2"/>
      <c r="I19" s="2">
        <f t="shared" si="0"/>
        <v>0</v>
      </c>
      <c r="J19" s="2">
        <v>3000</v>
      </c>
      <c r="K19" s="5">
        <f t="shared" si="1"/>
        <v>3000</v>
      </c>
      <c r="L19" s="78" t="e">
        <f t="shared" si="2"/>
        <v>#DIV/0!</v>
      </c>
      <c r="M19" s="78" t="e">
        <f t="shared" si="3"/>
        <v>#DIV/0!</v>
      </c>
      <c r="N19" s="6">
        <f t="shared" si="4"/>
        <v>2.67</v>
      </c>
      <c r="O19" s="86" t="e">
        <f t="shared" si="8"/>
        <v>#DIV/0!</v>
      </c>
      <c r="P19" s="5" t="e">
        <f t="shared" si="5"/>
        <v>#DIV/0!</v>
      </c>
      <c r="Q19" s="91" t="e">
        <f t="shared" si="6"/>
        <v>#DIV/0!</v>
      </c>
      <c r="R19" s="95" t="e">
        <f>ROUND(Q19,-3)+6000</f>
        <v>#DIV/0!</v>
      </c>
      <c r="S19" s="5" t="e">
        <f t="shared" si="10"/>
        <v>#DIV/0!</v>
      </c>
      <c r="T19" s="8" t="e">
        <f t="shared" si="7"/>
        <v>#DIV/0!</v>
      </c>
      <c r="U19" s="26" t="e">
        <f>T19-N19</f>
        <v>#DIV/0!</v>
      </c>
    </row>
    <row r="20" spans="2:21" x14ac:dyDescent="0.3">
      <c r="B20" s="40">
        <f t="shared" si="12"/>
        <v>16</v>
      </c>
      <c r="C20" s="45"/>
      <c r="D20" s="32"/>
      <c r="E20" s="32"/>
      <c r="F20" s="2"/>
      <c r="G20" s="2"/>
      <c r="H20" s="2"/>
      <c r="I20" s="2">
        <f t="shared" si="0"/>
        <v>0</v>
      </c>
      <c r="J20" s="2">
        <v>3000</v>
      </c>
      <c r="K20" s="5">
        <f t="shared" si="1"/>
        <v>3000</v>
      </c>
      <c r="L20" s="78" t="e">
        <f t="shared" si="2"/>
        <v>#DIV/0!</v>
      </c>
      <c r="M20" s="78" t="e">
        <f t="shared" si="3"/>
        <v>#DIV/0!</v>
      </c>
      <c r="N20" s="6">
        <f t="shared" si="4"/>
        <v>2.67</v>
      </c>
      <c r="O20" s="86" t="e">
        <f t="shared" si="8"/>
        <v>#DIV/0!</v>
      </c>
      <c r="P20" s="5" t="e">
        <f t="shared" si="5"/>
        <v>#DIV/0!</v>
      </c>
      <c r="Q20" s="91" t="e">
        <f t="shared" si="6"/>
        <v>#DIV/0!</v>
      </c>
      <c r="R20" s="95" t="e">
        <f>ROUND(Q20,-3)+6000</f>
        <v>#DIV/0!</v>
      </c>
      <c r="S20" s="5" t="e">
        <f t="shared" si="10"/>
        <v>#DIV/0!</v>
      </c>
      <c r="T20" s="8" t="e">
        <f t="shared" si="7"/>
        <v>#DIV/0!</v>
      </c>
      <c r="U20" s="26" t="e">
        <f t="shared" ref="U20:U42" si="17">T20-N20</f>
        <v>#DIV/0!</v>
      </c>
    </row>
    <row r="21" spans="2:21" x14ac:dyDescent="0.3">
      <c r="B21" s="40">
        <f t="shared" si="12"/>
        <v>17</v>
      </c>
      <c r="C21" s="45"/>
      <c r="D21" s="32"/>
      <c r="E21" s="32"/>
      <c r="F21" s="2"/>
      <c r="G21" s="2"/>
      <c r="H21" s="2"/>
      <c r="I21" s="2">
        <f t="shared" si="0"/>
        <v>0</v>
      </c>
      <c r="J21" s="2">
        <v>3000</v>
      </c>
      <c r="K21" s="5">
        <f t="shared" si="1"/>
        <v>3000</v>
      </c>
      <c r="L21" s="78" t="e">
        <f t="shared" si="2"/>
        <v>#DIV/0!</v>
      </c>
      <c r="M21" s="78" t="e">
        <f t="shared" si="3"/>
        <v>#DIV/0!</v>
      </c>
      <c r="N21" s="6">
        <f t="shared" si="4"/>
        <v>2.67</v>
      </c>
      <c r="O21" s="86" t="e">
        <f t="shared" si="8"/>
        <v>#DIV/0!</v>
      </c>
      <c r="P21" s="5" t="e">
        <f t="shared" si="5"/>
        <v>#DIV/0!</v>
      </c>
      <c r="Q21" s="91" t="e">
        <f t="shared" si="6"/>
        <v>#DIV/0!</v>
      </c>
      <c r="R21" s="95" t="e">
        <f t="shared" ref="R21:R42" si="18">ROUND(Q21,-3)+6000</f>
        <v>#DIV/0!</v>
      </c>
      <c r="S21" s="5" t="e">
        <f t="shared" si="10"/>
        <v>#DIV/0!</v>
      </c>
      <c r="T21" s="8" t="e">
        <f t="shared" si="7"/>
        <v>#DIV/0!</v>
      </c>
      <c r="U21" s="26" t="e">
        <f t="shared" si="17"/>
        <v>#DIV/0!</v>
      </c>
    </row>
    <row r="22" spans="2:21" x14ac:dyDescent="0.3">
      <c r="B22" s="40">
        <f t="shared" si="12"/>
        <v>18</v>
      </c>
      <c r="C22" s="45"/>
      <c r="D22" s="32"/>
      <c r="E22" s="32"/>
      <c r="F22" s="2"/>
      <c r="G22" s="2"/>
      <c r="H22" s="2"/>
      <c r="I22" s="2">
        <f t="shared" si="0"/>
        <v>0</v>
      </c>
      <c r="J22" s="2">
        <v>3000</v>
      </c>
      <c r="K22" s="5">
        <f t="shared" si="1"/>
        <v>3000</v>
      </c>
      <c r="L22" s="78" t="e">
        <f t="shared" si="2"/>
        <v>#DIV/0!</v>
      </c>
      <c r="M22" s="78" t="e">
        <f t="shared" si="3"/>
        <v>#DIV/0!</v>
      </c>
      <c r="N22" s="6">
        <f t="shared" si="4"/>
        <v>2.67</v>
      </c>
      <c r="O22" s="86" t="e">
        <f t="shared" si="8"/>
        <v>#DIV/0!</v>
      </c>
      <c r="P22" s="5" t="e">
        <f t="shared" si="5"/>
        <v>#DIV/0!</v>
      </c>
      <c r="Q22" s="91" t="e">
        <f t="shared" si="6"/>
        <v>#DIV/0!</v>
      </c>
      <c r="R22" s="95" t="e">
        <f t="shared" si="18"/>
        <v>#DIV/0!</v>
      </c>
      <c r="S22" s="5" t="e">
        <f t="shared" si="10"/>
        <v>#DIV/0!</v>
      </c>
      <c r="T22" s="8" t="e">
        <f t="shared" si="7"/>
        <v>#DIV/0!</v>
      </c>
      <c r="U22" s="26" t="e">
        <f t="shared" si="17"/>
        <v>#DIV/0!</v>
      </c>
    </row>
    <row r="23" spans="2:21" x14ac:dyDescent="0.3">
      <c r="B23" s="40">
        <f t="shared" si="12"/>
        <v>19</v>
      </c>
      <c r="C23" s="45"/>
      <c r="D23" s="32"/>
      <c r="E23" s="32"/>
      <c r="F23" s="2"/>
      <c r="G23" s="2"/>
      <c r="H23" s="2"/>
      <c r="I23" s="2">
        <f t="shared" si="0"/>
        <v>0</v>
      </c>
      <c r="J23" s="2">
        <v>3000</v>
      </c>
      <c r="K23" s="5">
        <f t="shared" si="1"/>
        <v>3000</v>
      </c>
      <c r="L23" s="78" t="e">
        <f t="shared" si="2"/>
        <v>#DIV/0!</v>
      </c>
      <c r="M23" s="78" t="e">
        <f t="shared" si="3"/>
        <v>#DIV/0!</v>
      </c>
      <c r="N23" s="6">
        <f t="shared" si="4"/>
        <v>2.67</v>
      </c>
      <c r="O23" s="86" t="e">
        <f t="shared" si="8"/>
        <v>#DIV/0!</v>
      </c>
      <c r="P23" s="5" t="e">
        <f t="shared" si="5"/>
        <v>#DIV/0!</v>
      </c>
      <c r="Q23" s="91" t="e">
        <f t="shared" si="6"/>
        <v>#DIV/0!</v>
      </c>
      <c r="R23" s="95" t="e">
        <f t="shared" si="18"/>
        <v>#DIV/0!</v>
      </c>
      <c r="S23" s="5" t="e">
        <f t="shared" si="10"/>
        <v>#DIV/0!</v>
      </c>
      <c r="T23" s="8" t="e">
        <f t="shared" si="7"/>
        <v>#DIV/0!</v>
      </c>
      <c r="U23" s="26" t="e">
        <f t="shared" si="17"/>
        <v>#DIV/0!</v>
      </c>
    </row>
    <row r="24" spans="2:21" x14ac:dyDescent="0.3">
      <c r="B24" s="40">
        <f t="shared" si="12"/>
        <v>20</v>
      </c>
      <c r="C24" s="45"/>
      <c r="D24" s="32"/>
      <c r="E24" s="32"/>
      <c r="F24" s="2"/>
      <c r="G24" s="2"/>
      <c r="H24" s="2"/>
      <c r="I24" s="2">
        <f t="shared" si="0"/>
        <v>0</v>
      </c>
      <c r="J24" s="2">
        <v>3000</v>
      </c>
      <c r="K24" s="5">
        <f t="shared" si="1"/>
        <v>3000</v>
      </c>
      <c r="L24" s="78" t="e">
        <f t="shared" si="2"/>
        <v>#DIV/0!</v>
      </c>
      <c r="M24" s="78" t="e">
        <f t="shared" si="3"/>
        <v>#DIV/0!</v>
      </c>
      <c r="N24" s="6">
        <f t="shared" si="4"/>
        <v>2.67</v>
      </c>
      <c r="O24" s="86" t="e">
        <f t="shared" si="8"/>
        <v>#DIV/0!</v>
      </c>
      <c r="P24" s="5" t="e">
        <f t="shared" si="5"/>
        <v>#DIV/0!</v>
      </c>
      <c r="Q24" s="91" t="e">
        <f t="shared" si="6"/>
        <v>#DIV/0!</v>
      </c>
      <c r="R24" s="95" t="e">
        <f t="shared" si="18"/>
        <v>#DIV/0!</v>
      </c>
      <c r="S24" s="5" t="e">
        <f t="shared" si="10"/>
        <v>#DIV/0!</v>
      </c>
      <c r="T24" s="8" t="e">
        <f t="shared" si="7"/>
        <v>#DIV/0!</v>
      </c>
      <c r="U24" s="26" t="e">
        <f t="shared" si="17"/>
        <v>#DIV/0!</v>
      </c>
    </row>
    <row r="25" spans="2:21" x14ac:dyDescent="0.3">
      <c r="B25" s="40">
        <f t="shared" si="12"/>
        <v>21</v>
      </c>
      <c r="C25" s="45"/>
      <c r="D25" s="32"/>
      <c r="E25" s="32"/>
      <c r="F25" s="2"/>
      <c r="G25" s="2"/>
      <c r="H25" s="2"/>
      <c r="I25" s="2">
        <f t="shared" si="0"/>
        <v>0</v>
      </c>
      <c r="J25" s="2">
        <v>3000</v>
      </c>
      <c r="K25" s="5">
        <f t="shared" si="1"/>
        <v>3000</v>
      </c>
      <c r="L25" s="78" t="e">
        <f t="shared" si="2"/>
        <v>#DIV/0!</v>
      </c>
      <c r="M25" s="78" t="e">
        <f t="shared" si="3"/>
        <v>#DIV/0!</v>
      </c>
      <c r="N25" s="6">
        <f t="shared" si="4"/>
        <v>2.67</v>
      </c>
      <c r="O25" s="86" t="e">
        <f t="shared" si="8"/>
        <v>#DIV/0!</v>
      </c>
      <c r="P25" s="5" t="e">
        <f t="shared" si="5"/>
        <v>#DIV/0!</v>
      </c>
      <c r="Q25" s="91" t="e">
        <f t="shared" si="6"/>
        <v>#DIV/0!</v>
      </c>
      <c r="R25" s="95" t="e">
        <f t="shared" si="18"/>
        <v>#DIV/0!</v>
      </c>
      <c r="S25" s="5" t="e">
        <f t="shared" si="10"/>
        <v>#DIV/0!</v>
      </c>
      <c r="T25" s="8" t="e">
        <f t="shared" si="7"/>
        <v>#DIV/0!</v>
      </c>
      <c r="U25" s="26" t="e">
        <f t="shared" si="17"/>
        <v>#DIV/0!</v>
      </c>
    </row>
    <row r="26" spans="2:21" x14ac:dyDescent="0.3">
      <c r="B26" s="40">
        <f t="shared" si="12"/>
        <v>22</v>
      </c>
      <c r="C26" s="45"/>
      <c r="D26" s="32"/>
      <c r="E26" s="32"/>
      <c r="F26" s="2"/>
      <c r="G26" s="2"/>
      <c r="H26" s="2"/>
      <c r="I26" s="2">
        <f t="shared" si="0"/>
        <v>0</v>
      </c>
      <c r="J26" s="2">
        <v>3000</v>
      </c>
      <c r="K26" s="5">
        <f t="shared" si="1"/>
        <v>3000</v>
      </c>
      <c r="L26" s="78" t="e">
        <f t="shared" si="2"/>
        <v>#DIV/0!</v>
      </c>
      <c r="M26" s="78" t="e">
        <f t="shared" si="3"/>
        <v>#DIV/0!</v>
      </c>
      <c r="N26" s="6">
        <f t="shared" si="4"/>
        <v>2.67</v>
      </c>
      <c r="O26" s="86" t="e">
        <f t="shared" si="8"/>
        <v>#DIV/0!</v>
      </c>
      <c r="P26" s="5" t="e">
        <f t="shared" si="5"/>
        <v>#DIV/0!</v>
      </c>
      <c r="Q26" s="91" t="e">
        <f t="shared" si="6"/>
        <v>#DIV/0!</v>
      </c>
      <c r="R26" s="95" t="e">
        <f t="shared" si="18"/>
        <v>#DIV/0!</v>
      </c>
      <c r="S26" s="5" t="e">
        <f t="shared" si="10"/>
        <v>#DIV/0!</v>
      </c>
      <c r="T26" s="8" t="e">
        <f t="shared" si="7"/>
        <v>#DIV/0!</v>
      </c>
      <c r="U26" s="26" t="e">
        <f t="shared" si="17"/>
        <v>#DIV/0!</v>
      </c>
    </row>
    <row r="27" spans="2:21" x14ac:dyDescent="0.3">
      <c r="B27" s="40">
        <f t="shared" si="12"/>
        <v>23</v>
      </c>
      <c r="C27" s="45"/>
      <c r="D27" s="32"/>
      <c r="E27" s="32"/>
      <c r="F27" s="2"/>
      <c r="G27" s="2"/>
      <c r="H27" s="2"/>
      <c r="I27" s="2">
        <f t="shared" si="0"/>
        <v>0</v>
      </c>
      <c r="J27" s="2">
        <v>3000</v>
      </c>
      <c r="K27" s="5">
        <f t="shared" si="1"/>
        <v>3000</v>
      </c>
      <c r="L27" s="78" t="e">
        <f t="shared" si="2"/>
        <v>#DIV/0!</v>
      </c>
      <c r="M27" s="78" t="e">
        <f t="shared" si="3"/>
        <v>#DIV/0!</v>
      </c>
      <c r="N27" s="6">
        <f t="shared" si="4"/>
        <v>2.67</v>
      </c>
      <c r="O27" s="86" t="e">
        <f t="shared" si="8"/>
        <v>#DIV/0!</v>
      </c>
      <c r="P27" s="5" t="e">
        <f t="shared" si="5"/>
        <v>#DIV/0!</v>
      </c>
      <c r="Q27" s="91" t="e">
        <f t="shared" si="6"/>
        <v>#DIV/0!</v>
      </c>
      <c r="R27" s="95" t="e">
        <f t="shared" si="18"/>
        <v>#DIV/0!</v>
      </c>
      <c r="S27" s="5" t="e">
        <f t="shared" si="10"/>
        <v>#DIV/0!</v>
      </c>
      <c r="T27" s="8" t="e">
        <f t="shared" si="7"/>
        <v>#DIV/0!</v>
      </c>
      <c r="U27" s="26" t="e">
        <f t="shared" si="17"/>
        <v>#DIV/0!</v>
      </c>
    </row>
    <row r="28" spans="2:21" x14ac:dyDescent="0.3">
      <c r="B28" s="40">
        <f t="shared" si="12"/>
        <v>24</v>
      </c>
      <c r="C28" s="45"/>
      <c r="D28" s="32"/>
      <c r="E28" s="32"/>
      <c r="F28" s="2"/>
      <c r="G28" s="2"/>
      <c r="H28" s="2"/>
      <c r="I28" s="2">
        <f t="shared" si="0"/>
        <v>0</v>
      </c>
      <c r="J28" s="2">
        <v>3000</v>
      </c>
      <c r="K28" s="5">
        <f t="shared" si="1"/>
        <v>3000</v>
      </c>
      <c r="L28" s="78" t="e">
        <f t="shared" si="2"/>
        <v>#DIV/0!</v>
      </c>
      <c r="M28" s="78" t="e">
        <f t="shared" si="3"/>
        <v>#DIV/0!</v>
      </c>
      <c r="N28" s="6">
        <f t="shared" si="4"/>
        <v>2.67</v>
      </c>
      <c r="O28" s="86" t="e">
        <f t="shared" si="8"/>
        <v>#DIV/0!</v>
      </c>
      <c r="P28" s="5" t="e">
        <f t="shared" si="5"/>
        <v>#DIV/0!</v>
      </c>
      <c r="Q28" s="91" t="e">
        <f t="shared" si="6"/>
        <v>#DIV/0!</v>
      </c>
      <c r="R28" s="95" t="e">
        <f t="shared" si="18"/>
        <v>#DIV/0!</v>
      </c>
      <c r="S28" s="5" t="e">
        <f t="shared" si="10"/>
        <v>#DIV/0!</v>
      </c>
      <c r="T28" s="8" t="e">
        <f t="shared" si="7"/>
        <v>#DIV/0!</v>
      </c>
      <c r="U28" s="26" t="e">
        <f t="shared" si="17"/>
        <v>#DIV/0!</v>
      </c>
    </row>
    <row r="29" spans="2:21" x14ac:dyDescent="0.3">
      <c r="B29" s="40">
        <f t="shared" si="12"/>
        <v>25</v>
      </c>
      <c r="C29" s="45"/>
      <c r="D29" s="32"/>
      <c r="E29" s="32"/>
      <c r="F29" s="2"/>
      <c r="G29" s="2"/>
      <c r="H29" s="2"/>
      <c r="I29" s="2">
        <f t="shared" si="0"/>
        <v>0</v>
      </c>
      <c r="J29" s="2">
        <v>3000</v>
      </c>
      <c r="K29" s="5">
        <f t="shared" si="1"/>
        <v>3000</v>
      </c>
      <c r="L29" s="78" t="e">
        <f t="shared" si="2"/>
        <v>#DIV/0!</v>
      </c>
      <c r="M29" s="78" t="e">
        <f t="shared" si="3"/>
        <v>#DIV/0!</v>
      </c>
      <c r="N29" s="6">
        <f t="shared" si="4"/>
        <v>2.67</v>
      </c>
      <c r="O29" s="86" t="e">
        <f t="shared" si="8"/>
        <v>#DIV/0!</v>
      </c>
      <c r="P29" s="5" t="e">
        <f t="shared" si="5"/>
        <v>#DIV/0!</v>
      </c>
      <c r="Q29" s="91" t="e">
        <f t="shared" si="6"/>
        <v>#DIV/0!</v>
      </c>
      <c r="R29" s="95" t="e">
        <f t="shared" si="18"/>
        <v>#DIV/0!</v>
      </c>
      <c r="S29" s="5" t="e">
        <f t="shared" si="10"/>
        <v>#DIV/0!</v>
      </c>
      <c r="T29" s="8" t="e">
        <f t="shared" si="7"/>
        <v>#DIV/0!</v>
      </c>
      <c r="U29" s="26" t="e">
        <f t="shared" si="17"/>
        <v>#DIV/0!</v>
      </c>
    </row>
    <row r="30" spans="2:21" x14ac:dyDescent="0.3">
      <c r="B30" s="40">
        <f t="shared" si="12"/>
        <v>26</v>
      </c>
      <c r="C30" s="45"/>
      <c r="D30" s="32"/>
      <c r="E30" s="32"/>
      <c r="F30" s="2"/>
      <c r="G30" s="2"/>
      <c r="H30" s="2"/>
      <c r="I30" s="2">
        <f t="shared" si="0"/>
        <v>0</v>
      </c>
      <c r="J30" s="2">
        <v>3000</v>
      </c>
      <c r="K30" s="5">
        <f t="shared" si="1"/>
        <v>3000</v>
      </c>
      <c r="L30" s="78" t="e">
        <f t="shared" si="2"/>
        <v>#DIV/0!</v>
      </c>
      <c r="M30" s="78" t="e">
        <f t="shared" si="3"/>
        <v>#DIV/0!</v>
      </c>
      <c r="N30" s="6">
        <f t="shared" si="4"/>
        <v>2.67</v>
      </c>
      <c r="O30" s="86" t="e">
        <f t="shared" si="8"/>
        <v>#DIV/0!</v>
      </c>
      <c r="P30" s="5" t="e">
        <f t="shared" si="5"/>
        <v>#DIV/0!</v>
      </c>
      <c r="Q30" s="91" t="e">
        <f t="shared" si="6"/>
        <v>#DIV/0!</v>
      </c>
      <c r="R30" s="95" t="e">
        <f t="shared" si="18"/>
        <v>#DIV/0!</v>
      </c>
      <c r="S30" s="5" t="e">
        <f t="shared" si="10"/>
        <v>#DIV/0!</v>
      </c>
      <c r="T30" s="8" t="e">
        <f t="shared" si="7"/>
        <v>#DIV/0!</v>
      </c>
      <c r="U30" s="26" t="e">
        <f t="shared" si="17"/>
        <v>#DIV/0!</v>
      </c>
    </row>
    <row r="31" spans="2:21" x14ac:dyDescent="0.3">
      <c r="B31" s="40">
        <f t="shared" si="12"/>
        <v>27</v>
      </c>
      <c r="C31" s="45"/>
      <c r="D31" s="32"/>
      <c r="E31" s="32"/>
      <c r="F31" s="2"/>
      <c r="G31" s="2"/>
      <c r="H31" s="2"/>
      <c r="I31" s="2">
        <f t="shared" si="0"/>
        <v>0</v>
      </c>
      <c r="J31" s="2">
        <v>3000</v>
      </c>
      <c r="K31" s="5">
        <f t="shared" si="1"/>
        <v>3000</v>
      </c>
      <c r="L31" s="78" t="e">
        <f t="shared" si="2"/>
        <v>#DIV/0!</v>
      </c>
      <c r="M31" s="78" t="e">
        <f t="shared" si="3"/>
        <v>#DIV/0!</v>
      </c>
      <c r="N31" s="6">
        <f t="shared" si="4"/>
        <v>2.67</v>
      </c>
      <c r="O31" s="86" t="e">
        <f t="shared" si="8"/>
        <v>#DIV/0!</v>
      </c>
      <c r="P31" s="5" t="e">
        <f t="shared" si="5"/>
        <v>#DIV/0!</v>
      </c>
      <c r="Q31" s="91" t="e">
        <f t="shared" si="6"/>
        <v>#DIV/0!</v>
      </c>
      <c r="R31" s="95" t="e">
        <f t="shared" si="18"/>
        <v>#DIV/0!</v>
      </c>
      <c r="S31" s="5" t="e">
        <f t="shared" si="10"/>
        <v>#DIV/0!</v>
      </c>
      <c r="T31" s="8" t="e">
        <f t="shared" si="7"/>
        <v>#DIV/0!</v>
      </c>
      <c r="U31" s="26" t="e">
        <f t="shared" si="17"/>
        <v>#DIV/0!</v>
      </c>
    </row>
    <row r="32" spans="2:21" x14ac:dyDescent="0.3">
      <c r="B32" s="40">
        <f t="shared" si="12"/>
        <v>28</v>
      </c>
      <c r="C32" s="45"/>
      <c r="D32" s="32"/>
      <c r="E32" s="32"/>
      <c r="F32" s="2"/>
      <c r="G32" s="2"/>
      <c r="H32" s="2"/>
      <c r="I32" s="2">
        <f t="shared" si="0"/>
        <v>0</v>
      </c>
      <c r="J32" s="2">
        <v>3000</v>
      </c>
      <c r="K32" s="5">
        <f t="shared" si="1"/>
        <v>3000</v>
      </c>
      <c r="L32" s="78" t="e">
        <f t="shared" si="2"/>
        <v>#DIV/0!</v>
      </c>
      <c r="M32" s="78" t="e">
        <f t="shared" si="3"/>
        <v>#DIV/0!</v>
      </c>
      <c r="N32" s="6">
        <f t="shared" si="4"/>
        <v>2.67</v>
      </c>
      <c r="O32" s="86" t="e">
        <f t="shared" si="8"/>
        <v>#DIV/0!</v>
      </c>
      <c r="P32" s="5" t="e">
        <f t="shared" si="5"/>
        <v>#DIV/0!</v>
      </c>
      <c r="Q32" s="91" t="e">
        <f t="shared" si="6"/>
        <v>#DIV/0!</v>
      </c>
      <c r="R32" s="95" t="e">
        <f t="shared" si="18"/>
        <v>#DIV/0!</v>
      </c>
      <c r="S32" s="5" t="e">
        <f t="shared" si="10"/>
        <v>#DIV/0!</v>
      </c>
      <c r="T32" s="8" t="e">
        <f t="shared" si="7"/>
        <v>#DIV/0!</v>
      </c>
      <c r="U32" s="26" t="e">
        <f t="shared" si="17"/>
        <v>#DIV/0!</v>
      </c>
    </row>
    <row r="33" spans="2:21" x14ac:dyDescent="0.3">
      <c r="B33" s="40">
        <f t="shared" si="12"/>
        <v>29</v>
      </c>
      <c r="C33" s="45"/>
      <c r="D33" s="32"/>
      <c r="E33" s="32"/>
      <c r="F33" s="2"/>
      <c r="G33" s="2"/>
      <c r="H33" s="2"/>
      <c r="I33" s="2">
        <f t="shared" si="0"/>
        <v>0</v>
      </c>
      <c r="J33" s="2">
        <v>3000</v>
      </c>
      <c r="K33" s="5">
        <f t="shared" si="1"/>
        <v>3000</v>
      </c>
      <c r="L33" s="78" t="e">
        <f t="shared" si="2"/>
        <v>#DIV/0!</v>
      </c>
      <c r="M33" s="78" t="e">
        <f t="shared" si="3"/>
        <v>#DIV/0!</v>
      </c>
      <c r="N33" s="6">
        <f t="shared" si="4"/>
        <v>2.67</v>
      </c>
      <c r="O33" s="86" t="e">
        <f t="shared" si="8"/>
        <v>#DIV/0!</v>
      </c>
      <c r="P33" s="5" t="e">
        <f t="shared" si="5"/>
        <v>#DIV/0!</v>
      </c>
      <c r="Q33" s="91" t="e">
        <f t="shared" si="6"/>
        <v>#DIV/0!</v>
      </c>
      <c r="R33" s="95" t="e">
        <f t="shared" si="18"/>
        <v>#DIV/0!</v>
      </c>
      <c r="S33" s="5" t="e">
        <f t="shared" si="10"/>
        <v>#DIV/0!</v>
      </c>
      <c r="T33" s="8" t="e">
        <f t="shared" si="7"/>
        <v>#DIV/0!</v>
      </c>
      <c r="U33" s="26" t="e">
        <f t="shared" si="17"/>
        <v>#DIV/0!</v>
      </c>
    </row>
    <row r="34" spans="2:21" x14ac:dyDescent="0.3">
      <c r="B34" s="40">
        <f t="shared" si="12"/>
        <v>30</v>
      </c>
      <c r="C34" s="45"/>
      <c r="D34" s="32"/>
      <c r="E34" s="32"/>
      <c r="F34" s="2"/>
      <c r="G34" s="2"/>
      <c r="H34" s="2"/>
      <c r="I34" s="2">
        <f t="shared" si="0"/>
        <v>0</v>
      </c>
      <c r="J34" s="2">
        <v>3000</v>
      </c>
      <c r="K34" s="5">
        <f t="shared" si="1"/>
        <v>3000</v>
      </c>
      <c r="L34" s="78" t="e">
        <f t="shared" si="2"/>
        <v>#DIV/0!</v>
      </c>
      <c r="M34" s="78" t="e">
        <f t="shared" si="3"/>
        <v>#DIV/0!</v>
      </c>
      <c r="N34" s="6">
        <f t="shared" si="4"/>
        <v>2.67</v>
      </c>
      <c r="O34" s="86" t="e">
        <f t="shared" si="8"/>
        <v>#DIV/0!</v>
      </c>
      <c r="P34" s="5" t="e">
        <f t="shared" si="5"/>
        <v>#DIV/0!</v>
      </c>
      <c r="Q34" s="91" t="e">
        <f t="shared" si="6"/>
        <v>#DIV/0!</v>
      </c>
      <c r="R34" s="95" t="e">
        <f t="shared" si="18"/>
        <v>#DIV/0!</v>
      </c>
      <c r="S34" s="5" t="e">
        <f t="shared" si="10"/>
        <v>#DIV/0!</v>
      </c>
      <c r="T34" s="8" t="e">
        <f t="shared" si="7"/>
        <v>#DIV/0!</v>
      </c>
      <c r="U34" s="26" t="e">
        <f t="shared" si="17"/>
        <v>#DIV/0!</v>
      </c>
    </row>
    <row r="35" spans="2:21" x14ac:dyDescent="0.3">
      <c r="B35" s="40">
        <f t="shared" si="12"/>
        <v>31</v>
      </c>
      <c r="C35" s="45"/>
      <c r="D35" s="32"/>
      <c r="E35" s="32"/>
      <c r="F35" s="2"/>
      <c r="G35" s="2"/>
      <c r="H35" s="2"/>
      <c r="I35" s="2">
        <f t="shared" si="0"/>
        <v>0</v>
      </c>
      <c r="J35" s="2">
        <v>3000</v>
      </c>
      <c r="K35" s="5">
        <f t="shared" si="1"/>
        <v>3000</v>
      </c>
      <c r="L35" s="78" t="e">
        <f t="shared" si="2"/>
        <v>#DIV/0!</v>
      </c>
      <c r="M35" s="78" t="e">
        <f t="shared" si="3"/>
        <v>#DIV/0!</v>
      </c>
      <c r="N35" s="6">
        <f t="shared" si="4"/>
        <v>2.67</v>
      </c>
      <c r="O35" s="86" t="e">
        <f t="shared" si="8"/>
        <v>#DIV/0!</v>
      </c>
      <c r="P35" s="5" t="e">
        <f t="shared" si="5"/>
        <v>#DIV/0!</v>
      </c>
      <c r="Q35" s="91" t="e">
        <f t="shared" si="6"/>
        <v>#DIV/0!</v>
      </c>
      <c r="R35" s="95" t="e">
        <f t="shared" si="18"/>
        <v>#DIV/0!</v>
      </c>
      <c r="S35" s="5" t="e">
        <f t="shared" si="10"/>
        <v>#DIV/0!</v>
      </c>
      <c r="T35" s="8" t="e">
        <f t="shared" si="7"/>
        <v>#DIV/0!</v>
      </c>
      <c r="U35" s="26" t="e">
        <f t="shared" si="17"/>
        <v>#DIV/0!</v>
      </c>
    </row>
    <row r="36" spans="2:21" x14ac:dyDescent="0.3">
      <c r="B36" s="40">
        <f t="shared" si="12"/>
        <v>32</v>
      </c>
      <c r="C36" s="45"/>
      <c r="D36" s="32"/>
      <c r="E36" s="32"/>
      <c r="F36" s="2"/>
      <c r="G36" s="2"/>
      <c r="H36" s="2"/>
      <c r="I36" s="2">
        <f t="shared" si="0"/>
        <v>0</v>
      </c>
      <c r="J36" s="2">
        <v>3000</v>
      </c>
      <c r="K36" s="5">
        <f t="shared" si="1"/>
        <v>3000</v>
      </c>
      <c r="L36" s="78" t="e">
        <f t="shared" si="2"/>
        <v>#DIV/0!</v>
      </c>
      <c r="M36" s="78" t="e">
        <f t="shared" si="3"/>
        <v>#DIV/0!</v>
      </c>
      <c r="N36" s="6">
        <f t="shared" si="4"/>
        <v>2.67</v>
      </c>
      <c r="O36" s="86" t="e">
        <f t="shared" si="8"/>
        <v>#DIV/0!</v>
      </c>
      <c r="P36" s="5" t="e">
        <f t="shared" si="5"/>
        <v>#DIV/0!</v>
      </c>
      <c r="Q36" s="91" t="e">
        <f t="shared" si="6"/>
        <v>#DIV/0!</v>
      </c>
      <c r="R36" s="95" t="e">
        <f t="shared" si="18"/>
        <v>#DIV/0!</v>
      </c>
      <c r="S36" s="5" t="e">
        <f t="shared" si="10"/>
        <v>#DIV/0!</v>
      </c>
      <c r="T36" s="8" t="e">
        <f t="shared" si="7"/>
        <v>#DIV/0!</v>
      </c>
      <c r="U36" s="26" t="e">
        <f t="shared" si="17"/>
        <v>#DIV/0!</v>
      </c>
    </row>
    <row r="37" spans="2:21" x14ac:dyDescent="0.3">
      <c r="B37" s="40">
        <f t="shared" si="12"/>
        <v>33</v>
      </c>
      <c r="C37" s="45"/>
      <c r="D37" s="32"/>
      <c r="E37" s="32"/>
      <c r="F37" s="2"/>
      <c r="G37" s="2"/>
      <c r="H37" s="2"/>
      <c r="I37" s="2">
        <f t="shared" si="0"/>
        <v>0</v>
      </c>
      <c r="J37" s="2">
        <v>3000</v>
      </c>
      <c r="K37" s="5">
        <f t="shared" si="1"/>
        <v>3000</v>
      </c>
      <c r="L37" s="78" t="e">
        <f t="shared" si="2"/>
        <v>#DIV/0!</v>
      </c>
      <c r="M37" s="78" t="e">
        <f t="shared" si="3"/>
        <v>#DIV/0!</v>
      </c>
      <c r="N37" s="6">
        <f t="shared" si="4"/>
        <v>2.67</v>
      </c>
      <c r="O37" s="86" t="e">
        <f t="shared" si="8"/>
        <v>#DIV/0!</v>
      </c>
      <c r="P37" s="5" t="e">
        <f t="shared" si="5"/>
        <v>#DIV/0!</v>
      </c>
      <c r="Q37" s="91" t="e">
        <f t="shared" si="6"/>
        <v>#DIV/0!</v>
      </c>
      <c r="R37" s="95" t="e">
        <f t="shared" si="18"/>
        <v>#DIV/0!</v>
      </c>
      <c r="S37" s="5" t="e">
        <f t="shared" si="10"/>
        <v>#DIV/0!</v>
      </c>
      <c r="T37" s="8" t="e">
        <f t="shared" si="7"/>
        <v>#DIV/0!</v>
      </c>
      <c r="U37" s="26" t="e">
        <f t="shared" si="17"/>
        <v>#DIV/0!</v>
      </c>
    </row>
    <row r="38" spans="2:21" x14ac:dyDescent="0.3">
      <c r="B38" s="40">
        <f t="shared" si="12"/>
        <v>34</v>
      </c>
      <c r="C38" s="45"/>
      <c r="D38" s="32"/>
      <c r="E38" s="32"/>
      <c r="F38" s="2"/>
      <c r="G38" s="2"/>
      <c r="H38" s="2"/>
      <c r="I38" s="2">
        <f t="shared" si="0"/>
        <v>0</v>
      </c>
      <c r="J38" s="2">
        <v>3000</v>
      </c>
      <c r="K38" s="5">
        <f t="shared" si="1"/>
        <v>3000</v>
      </c>
      <c r="L38" s="78" t="e">
        <f t="shared" si="2"/>
        <v>#DIV/0!</v>
      </c>
      <c r="M38" s="78" t="e">
        <f t="shared" si="3"/>
        <v>#DIV/0!</v>
      </c>
      <c r="N38" s="6">
        <f t="shared" si="4"/>
        <v>2.67</v>
      </c>
      <c r="O38" s="86" t="e">
        <f t="shared" si="8"/>
        <v>#DIV/0!</v>
      </c>
      <c r="P38" s="5" t="e">
        <f t="shared" si="5"/>
        <v>#DIV/0!</v>
      </c>
      <c r="Q38" s="91" t="e">
        <f t="shared" si="6"/>
        <v>#DIV/0!</v>
      </c>
      <c r="R38" s="95" t="e">
        <f t="shared" si="18"/>
        <v>#DIV/0!</v>
      </c>
      <c r="S38" s="5" t="e">
        <f t="shared" si="10"/>
        <v>#DIV/0!</v>
      </c>
      <c r="T38" s="8" t="e">
        <f t="shared" si="7"/>
        <v>#DIV/0!</v>
      </c>
      <c r="U38" s="26" t="e">
        <f t="shared" si="17"/>
        <v>#DIV/0!</v>
      </c>
    </row>
    <row r="39" spans="2:21" x14ac:dyDescent="0.3">
      <c r="B39" s="40">
        <f t="shared" si="12"/>
        <v>35</v>
      </c>
      <c r="C39" s="45"/>
      <c r="D39" s="32"/>
      <c r="E39" s="32"/>
      <c r="F39" s="2"/>
      <c r="G39" s="2"/>
      <c r="H39" s="2"/>
      <c r="I39" s="2">
        <f t="shared" si="0"/>
        <v>0</v>
      </c>
      <c r="J39" s="2">
        <v>3000</v>
      </c>
      <c r="K39" s="5">
        <f t="shared" si="1"/>
        <v>3000</v>
      </c>
      <c r="L39" s="78" t="e">
        <f t="shared" si="2"/>
        <v>#DIV/0!</v>
      </c>
      <c r="M39" s="78" t="e">
        <f t="shared" si="3"/>
        <v>#DIV/0!</v>
      </c>
      <c r="N39" s="6">
        <f t="shared" si="4"/>
        <v>2.67</v>
      </c>
      <c r="O39" s="86" t="e">
        <f t="shared" si="8"/>
        <v>#DIV/0!</v>
      </c>
      <c r="P39" s="5" t="e">
        <f t="shared" si="5"/>
        <v>#DIV/0!</v>
      </c>
      <c r="Q39" s="91" t="e">
        <f t="shared" si="6"/>
        <v>#DIV/0!</v>
      </c>
      <c r="R39" s="95" t="e">
        <f t="shared" si="18"/>
        <v>#DIV/0!</v>
      </c>
      <c r="S39" s="5" t="e">
        <f t="shared" si="10"/>
        <v>#DIV/0!</v>
      </c>
      <c r="T39" s="8" t="e">
        <f t="shared" si="7"/>
        <v>#DIV/0!</v>
      </c>
      <c r="U39" s="26" t="e">
        <f t="shared" si="17"/>
        <v>#DIV/0!</v>
      </c>
    </row>
    <row r="40" spans="2:21" x14ac:dyDescent="0.3">
      <c r="B40" s="40">
        <f t="shared" si="12"/>
        <v>36</v>
      </c>
      <c r="C40" s="45"/>
      <c r="D40" s="32"/>
      <c r="E40" s="32"/>
      <c r="F40" s="2"/>
      <c r="G40" s="2"/>
      <c r="H40" s="2"/>
      <c r="I40" s="2">
        <f t="shared" si="0"/>
        <v>0</v>
      </c>
      <c r="J40" s="2">
        <v>3000</v>
      </c>
      <c r="K40" s="5">
        <f t="shared" si="1"/>
        <v>3000</v>
      </c>
      <c r="L40" s="78" t="e">
        <f t="shared" si="2"/>
        <v>#DIV/0!</v>
      </c>
      <c r="M40" s="78" t="e">
        <f t="shared" si="3"/>
        <v>#DIV/0!</v>
      </c>
      <c r="N40" s="6">
        <f t="shared" si="4"/>
        <v>2.67</v>
      </c>
      <c r="O40" s="86" t="e">
        <f t="shared" si="8"/>
        <v>#DIV/0!</v>
      </c>
      <c r="P40" s="5" t="e">
        <f t="shared" si="5"/>
        <v>#DIV/0!</v>
      </c>
      <c r="Q40" s="91" t="e">
        <f t="shared" si="6"/>
        <v>#DIV/0!</v>
      </c>
      <c r="R40" s="95" t="e">
        <f t="shared" si="18"/>
        <v>#DIV/0!</v>
      </c>
      <c r="S40" s="5" t="e">
        <f t="shared" si="10"/>
        <v>#DIV/0!</v>
      </c>
      <c r="T40" s="8" t="e">
        <f t="shared" si="7"/>
        <v>#DIV/0!</v>
      </c>
      <c r="U40" s="26" t="e">
        <f t="shared" si="17"/>
        <v>#DIV/0!</v>
      </c>
    </row>
    <row r="41" spans="2:21" x14ac:dyDescent="0.3">
      <c r="B41" s="40">
        <f t="shared" si="12"/>
        <v>37</v>
      </c>
      <c r="C41" s="45"/>
      <c r="D41" s="32"/>
      <c r="E41" s="32"/>
      <c r="F41" s="2"/>
      <c r="G41" s="2"/>
      <c r="H41" s="2"/>
      <c r="I41" s="2">
        <f t="shared" si="0"/>
        <v>0</v>
      </c>
      <c r="J41" s="2">
        <v>3000</v>
      </c>
      <c r="K41" s="5">
        <f t="shared" si="1"/>
        <v>3000</v>
      </c>
      <c r="L41" s="78" t="e">
        <f t="shared" si="2"/>
        <v>#DIV/0!</v>
      </c>
      <c r="M41" s="78" t="e">
        <f t="shared" si="3"/>
        <v>#DIV/0!</v>
      </c>
      <c r="N41" s="6">
        <f t="shared" si="4"/>
        <v>2.67</v>
      </c>
      <c r="O41" s="86" t="e">
        <f t="shared" si="8"/>
        <v>#DIV/0!</v>
      </c>
      <c r="P41" s="5" t="e">
        <f t="shared" si="5"/>
        <v>#DIV/0!</v>
      </c>
      <c r="Q41" s="91" t="e">
        <f t="shared" si="6"/>
        <v>#DIV/0!</v>
      </c>
      <c r="R41" s="95" t="e">
        <f t="shared" si="18"/>
        <v>#DIV/0!</v>
      </c>
      <c r="S41" s="5" t="e">
        <f t="shared" si="10"/>
        <v>#DIV/0!</v>
      </c>
      <c r="T41" s="8" t="e">
        <f t="shared" si="7"/>
        <v>#DIV/0!</v>
      </c>
      <c r="U41" s="26" t="e">
        <f t="shared" si="17"/>
        <v>#DIV/0!</v>
      </c>
    </row>
    <row r="42" spans="2:21" x14ac:dyDescent="0.3">
      <c r="B42" s="40">
        <f t="shared" si="12"/>
        <v>38</v>
      </c>
      <c r="C42" s="45"/>
      <c r="D42" s="32"/>
      <c r="E42" s="32"/>
      <c r="F42" s="2"/>
      <c r="G42" s="2"/>
      <c r="H42" s="2"/>
      <c r="I42" s="2">
        <f t="shared" si="0"/>
        <v>0</v>
      </c>
      <c r="J42" s="2">
        <v>3000</v>
      </c>
      <c r="K42" s="5">
        <f t="shared" si="1"/>
        <v>3000</v>
      </c>
      <c r="L42" s="78" t="e">
        <f t="shared" si="2"/>
        <v>#DIV/0!</v>
      </c>
      <c r="M42" s="78" t="e">
        <f t="shared" si="3"/>
        <v>#DIV/0!</v>
      </c>
      <c r="N42" s="6">
        <f t="shared" si="4"/>
        <v>2.67</v>
      </c>
      <c r="O42" s="86" t="e">
        <f t="shared" si="8"/>
        <v>#DIV/0!</v>
      </c>
      <c r="P42" s="5" t="e">
        <f t="shared" si="5"/>
        <v>#DIV/0!</v>
      </c>
      <c r="Q42" s="91" t="e">
        <f t="shared" si="6"/>
        <v>#DIV/0!</v>
      </c>
      <c r="R42" s="95" t="e">
        <f t="shared" si="18"/>
        <v>#DIV/0!</v>
      </c>
      <c r="S42" s="5" t="e">
        <f t="shared" si="10"/>
        <v>#DIV/0!</v>
      </c>
      <c r="T42" s="8" t="e">
        <f t="shared" si="7"/>
        <v>#DIV/0!</v>
      </c>
      <c r="U42" s="26" t="e">
        <f t="shared" si="17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ht="17.25" thickBot="1" x14ac:dyDescent="0.35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ht="17.25" thickBot="1" x14ac:dyDescent="0.35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2.875</v>
      </c>
      <c r="J47" s="9"/>
      <c r="K47" s="10">
        <f>I47*10000</f>
        <v>28750</v>
      </c>
      <c r="L47" s="80"/>
      <c r="M47" s="80"/>
      <c r="N47" s="63">
        <f t="shared" ref="N47" si="19">K47*0.83/1000</f>
        <v>23.862500000000001</v>
      </c>
      <c r="O47" s="88"/>
      <c r="P47" s="10"/>
      <c r="Q47" s="10"/>
      <c r="R47" s="10"/>
      <c r="S47" s="10"/>
      <c r="T47" s="64"/>
      <c r="U47" s="65"/>
    </row>
    <row r="48" spans="2:21" ht="17.25" thickBot="1" x14ac:dyDescent="0.35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7" thickBot="1" x14ac:dyDescent="0.35">
      <c r="B49" s="37"/>
      <c r="C49" s="44"/>
      <c r="D49" s="35"/>
      <c r="E49" s="35"/>
      <c r="F49" s="9"/>
      <c r="G49" s="9"/>
      <c r="H49" s="9"/>
      <c r="I49" s="39">
        <f>I47</f>
        <v>2.875</v>
      </c>
      <c r="J49" s="9"/>
      <c r="K49" s="10">
        <f>SUM(K5:K46)</f>
        <v>210755</v>
      </c>
      <c r="L49" s="80"/>
      <c r="M49" s="80"/>
      <c r="N49" s="24">
        <f>SUM(N5:N46)</f>
        <v>187.57194999999973</v>
      </c>
      <c r="O49" s="88"/>
      <c r="P49" s="10" t="e">
        <f t="shared" ref="P49:U49" si="20">SUM(P5:P46)</f>
        <v>#DIV/0!</v>
      </c>
      <c r="Q49" s="10" t="e">
        <f t="shared" si="20"/>
        <v>#DIV/0!</v>
      </c>
      <c r="R49" s="10" t="e">
        <f t="shared" si="20"/>
        <v>#DIV/0!</v>
      </c>
      <c r="S49" s="10" t="e">
        <f t="shared" si="20"/>
        <v>#DIV/0!</v>
      </c>
      <c r="T49" s="25" t="e">
        <f t="shared" si="20"/>
        <v>#DIV/0!</v>
      </c>
      <c r="U49" s="30" t="e">
        <f t="shared" si="20"/>
        <v>#DIV/0!</v>
      </c>
    </row>
    <row r="50" spans="2:21" ht="17.25" thickBot="1" x14ac:dyDescent="0.35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21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Q94" si="22">O51*H51</f>
        <v>0</v>
      </c>
      <c r="Q51" s="16">
        <f t="shared" si="22"/>
        <v>0</v>
      </c>
      <c r="R51" s="16">
        <f t="shared" ref="R51:S94" si="23">P51*I51</f>
        <v>0</v>
      </c>
      <c r="S51" s="16">
        <f t="shared" si="23"/>
        <v>0</v>
      </c>
      <c r="T51" s="18">
        <f t="shared" ref="T51:T94" si="24">P51*$T$1</f>
        <v>0</v>
      </c>
      <c r="U51" s="29">
        <f t="shared" ref="U51:U68" si="25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21"/>
        <v>0</v>
      </c>
      <c r="J52" s="2"/>
      <c r="K52" s="5"/>
      <c r="L52" s="78"/>
      <c r="M52" s="78"/>
      <c r="N52" s="6">
        <f t="shared" ref="N52:N53" si="26">K52*0.83/1000</f>
        <v>0</v>
      </c>
      <c r="O52" s="86"/>
      <c r="P52" s="5">
        <f t="shared" si="22"/>
        <v>0</v>
      </c>
      <c r="Q52" s="5">
        <f t="shared" si="22"/>
        <v>0</v>
      </c>
      <c r="R52" s="5">
        <f t="shared" si="23"/>
        <v>0</v>
      </c>
      <c r="S52" s="5">
        <f t="shared" si="23"/>
        <v>0</v>
      </c>
      <c r="T52" s="8">
        <f t="shared" si="24"/>
        <v>0</v>
      </c>
      <c r="U52" s="26">
        <f t="shared" si="25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21"/>
        <v>0</v>
      </c>
      <c r="J53" s="11"/>
      <c r="K53" s="12"/>
      <c r="L53" s="79"/>
      <c r="M53" s="79"/>
      <c r="N53" s="13">
        <f t="shared" si="26"/>
        <v>0</v>
      </c>
      <c r="O53" s="87"/>
      <c r="P53" s="12">
        <f t="shared" si="22"/>
        <v>0</v>
      </c>
      <c r="Q53" s="12">
        <f t="shared" si="22"/>
        <v>0</v>
      </c>
      <c r="R53" s="12">
        <f t="shared" si="23"/>
        <v>0</v>
      </c>
      <c r="S53" s="12">
        <f t="shared" si="23"/>
        <v>0</v>
      </c>
      <c r="T53" s="14">
        <f t="shared" si="24"/>
        <v>0</v>
      </c>
      <c r="U53" s="27">
        <f t="shared" si="25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21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22"/>
        <v>0</v>
      </c>
      <c r="Q54" s="5">
        <f t="shared" si="22"/>
        <v>0</v>
      </c>
      <c r="R54" s="5">
        <f t="shared" si="23"/>
        <v>0</v>
      </c>
      <c r="S54" s="5">
        <f t="shared" si="23"/>
        <v>0</v>
      </c>
      <c r="T54" s="8">
        <f t="shared" si="24"/>
        <v>0</v>
      </c>
      <c r="U54" s="26">
        <f t="shared" si="25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21"/>
        <v>0</v>
      </c>
      <c r="J55" s="2"/>
      <c r="K55" s="5"/>
      <c r="L55" s="78"/>
      <c r="M55" s="78"/>
      <c r="N55" s="6">
        <f t="shared" ref="N55:N56" si="27">K55*0.83/1000</f>
        <v>0</v>
      </c>
      <c r="O55" s="86"/>
      <c r="P55" s="5">
        <f t="shared" si="22"/>
        <v>0</v>
      </c>
      <c r="Q55" s="5">
        <f t="shared" si="22"/>
        <v>0</v>
      </c>
      <c r="R55" s="5">
        <f t="shared" si="23"/>
        <v>0</v>
      </c>
      <c r="S55" s="5">
        <f t="shared" si="23"/>
        <v>0</v>
      </c>
      <c r="T55" s="8">
        <f t="shared" si="24"/>
        <v>0</v>
      </c>
      <c r="U55" s="26">
        <f t="shared" si="25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21"/>
        <v>0</v>
      </c>
      <c r="J56" s="11"/>
      <c r="K56" s="12"/>
      <c r="L56" s="79"/>
      <c r="M56" s="79"/>
      <c r="N56" s="13">
        <f t="shared" si="27"/>
        <v>0</v>
      </c>
      <c r="O56" s="87"/>
      <c r="P56" s="12">
        <f t="shared" si="22"/>
        <v>0</v>
      </c>
      <c r="Q56" s="12">
        <f t="shared" si="22"/>
        <v>0</v>
      </c>
      <c r="R56" s="12">
        <f t="shared" si="23"/>
        <v>0</v>
      </c>
      <c r="S56" s="12">
        <f t="shared" si="23"/>
        <v>0</v>
      </c>
      <c r="T56" s="14">
        <f t="shared" si="24"/>
        <v>0</v>
      </c>
      <c r="U56" s="27">
        <f t="shared" si="25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21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22"/>
        <v>0</v>
      </c>
      <c r="Q57" s="5">
        <f t="shared" si="22"/>
        <v>0</v>
      </c>
      <c r="R57" s="5">
        <f t="shared" si="23"/>
        <v>0</v>
      </c>
      <c r="S57" s="5">
        <f t="shared" si="23"/>
        <v>0</v>
      </c>
      <c r="T57" s="8">
        <f t="shared" si="24"/>
        <v>0</v>
      </c>
      <c r="U57" s="26">
        <f t="shared" si="25"/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21"/>
        <v>0</v>
      </c>
      <c r="J58" s="2"/>
      <c r="K58" s="5"/>
      <c r="L58" s="78"/>
      <c r="M58" s="78"/>
      <c r="N58" s="6">
        <f t="shared" ref="N58:N59" si="28">K58*0.83/1000</f>
        <v>0</v>
      </c>
      <c r="O58" s="86"/>
      <c r="P58" s="5">
        <f t="shared" si="22"/>
        <v>0</v>
      </c>
      <c r="Q58" s="5">
        <f t="shared" si="22"/>
        <v>0</v>
      </c>
      <c r="R58" s="5">
        <f t="shared" si="23"/>
        <v>0</v>
      </c>
      <c r="S58" s="5">
        <f t="shared" si="23"/>
        <v>0</v>
      </c>
      <c r="T58" s="8">
        <f t="shared" si="24"/>
        <v>0</v>
      </c>
      <c r="U58" s="26">
        <f t="shared" si="25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21"/>
        <v>0</v>
      </c>
      <c r="J59" s="11"/>
      <c r="K59" s="12"/>
      <c r="L59" s="79"/>
      <c r="M59" s="79"/>
      <c r="N59" s="13">
        <f t="shared" si="28"/>
        <v>0</v>
      </c>
      <c r="O59" s="87"/>
      <c r="P59" s="12">
        <f t="shared" si="22"/>
        <v>0</v>
      </c>
      <c r="Q59" s="12">
        <f t="shared" si="22"/>
        <v>0</v>
      </c>
      <c r="R59" s="12">
        <f t="shared" si="23"/>
        <v>0</v>
      </c>
      <c r="S59" s="12">
        <f t="shared" si="23"/>
        <v>0</v>
      </c>
      <c r="T59" s="14">
        <f t="shared" si="24"/>
        <v>0</v>
      </c>
      <c r="U59" s="27">
        <f t="shared" si="25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21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22"/>
        <v>0</v>
      </c>
      <c r="Q60" s="5">
        <f t="shared" si="22"/>
        <v>0</v>
      </c>
      <c r="R60" s="5">
        <f t="shared" si="23"/>
        <v>0</v>
      </c>
      <c r="S60" s="5">
        <f t="shared" si="23"/>
        <v>0</v>
      </c>
      <c r="T60" s="8">
        <f t="shared" si="24"/>
        <v>0</v>
      </c>
      <c r="U60" s="26">
        <f t="shared" si="25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21"/>
        <v>0</v>
      </c>
      <c r="J61" s="2"/>
      <c r="K61" s="5"/>
      <c r="L61" s="78"/>
      <c r="M61" s="78"/>
      <c r="N61" s="6">
        <f t="shared" ref="N61:N62" si="29">K61*0.83/1000</f>
        <v>0</v>
      </c>
      <c r="O61" s="86"/>
      <c r="P61" s="5">
        <f t="shared" si="22"/>
        <v>0</v>
      </c>
      <c r="Q61" s="5">
        <f t="shared" si="22"/>
        <v>0</v>
      </c>
      <c r="R61" s="5">
        <f t="shared" si="23"/>
        <v>0</v>
      </c>
      <c r="S61" s="5">
        <f t="shared" si="23"/>
        <v>0</v>
      </c>
      <c r="T61" s="8">
        <f t="shared" si="24"/>
        <v>0</v>
      </c>
      <c r="U61" s="26">
        <f t="shared" si="25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21"/>
        <v>0</v>
      </c>
      <c r="J62" s="11"/>
      <c r="K62" s="12"/>
      <c r="L62" s="79"/>
      <c r="M62" s="79"/>
      <c r="N62" s="13">
        <f t="shared" si="29"/>
        <v>0</v>
      </c>
      <c r="O62" s="87"/>
      <c r="P62" s="12">
        <f t="shared" si="22"/>
        <v>0</v>
      </c>
      <c r="Q62" s="12">
        <f t="shared" si="22"/>
        <v>0</v>
      </c>
      <c r="R62" s="12">
        <f t="shared" si="23"/>
        <v>0</v>
      </c>
      <c r="S62" s="12">
        <f t="shared" si="23"/>
        <v>0</v>
      </c>
      <c r="T62" s="14">
        <f t="shared" si="24"/>
        <v>0</v>
      </c>
      <c r="U62" s="27">
        <f t="shared" si="25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21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22"/>
        <v>0</v>
      </c>
      <c r="Q63" s="5">
        <f t="shared" si="22"/>
        <v>0</v>
      </c>
      <c r="R63" s="5">
        <f t="shared" si="23"/>
        <v>0</v>
      </c>
      <c r="S63" s="5">
        <f t="shared" si="23"/>
        <v>0</v>
      </c>
      <c r="T63" s="8">
        <f t="shared" si="24"/>
        <v>0</v>
      </c>
      <c r="U63" s="26">
        <f t="shared" si="25"/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21"/>
        <v>0</v>
      </c>
      <c r="J64" s="2"/>
      <c r="K64" s="5"/>
      <c r="L64" s="78"/>
      <c r="M64" s="78"/>
      <c r="N64" s="6">
        <f t="shared" ref="N64:N65" si="30">K64*0.83/1000</f>
        <v>0</v>
      </c>
      <c r="O64" s="86"/>
      <c r="P64" s="5">
        <f t="shared" si="22"/>
        <v>0</v>
      </c>
      <c r="Q64" s="5">
        <f t="shared" si="22"/>
        <v>0</v>
      </c>
      <c r="R64" s="5">
        <f t="shared" si="23"/>
        <v>0</v>
      </c>
      <c r="S64" s="5">
        <f t="shared" si="23"/>
        <v>0</v>
      </c>
      <c r="T64" s="8">
        <f t="shared" si="24"/>
        <v>0</v>
      </c>
      <c r="U64" s="26">
        <f t="shared" si="25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21"/>
        <v>0</v>
      </c>
      <c r="J65" s="11"/>
      <c r="K65" s="12"/>
      <c r="L65" s="79"/>
      <c r="M65" s="79"/>
      <c r="N65" s="13">
        <f t="shared" si="30"/>
        <v>0</v>
      </c>
      <c r="O65" s="87"/>
      <c r="P65" s="12">
        <f t="shared" si="22"/>
        <v>0</v>
      </c>
      <c r="Q65" s="12">
        <f t="shared" si="22"/>
        <v>0</v>
      </c>
      <c r="R65" s="12">
        <f t="shared" si="23"/>
        <v>0</v>
      </c>
      <c r="S65" s="12">
        <f t="shared" si="23"/>
        <v>0</v>
      </c>
      <c r="T65" s="14">
        <f t="shared" si="24"/>
        <v>0</v>
      </c>
      <c r="U65" s="27">
        <f t="shared" si="25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21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22"/>
        <v>0</v>
      </c>
      <c r="Q66" s="5">
        <f t="shared" si="22"/>
        <v>0</v>
      </c>
      <c r="R66" s="5">
        <f t="shared" si="23"/>
        <v>0</v>
      </c>
      <c r="S66" s="5">
        <f t="shared" si="23"/>
        <v>0</v>
      </c>
      <c r="T66" s="8">
        <f t="shared" si="24"/>
        <v>0</v>
      </c>
      <c r="U66" s="26">
        <f t="shared" si="25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21"/>
        <v>0</v>
      </c>
      <c r="J67" s="2"/>
      <c r="K67" s="5"/>
      <c r="L67" s="78"/>
      <c r="M67" s="78"/>
      <c r="N67" s="6">
        <f t="shared" ref="N67:N68" si="31">K67*0.83/1000</f>
        <v>0</v>
      </c>
      <c r="O67" s="86"/>
      <c r="P67" s="5">
        <f t="shared" si="22"/>
        <v>0</v>
      </c>
      <c r="Q67" s="5">
        <f t="shared" si="22"/>
        <v>0</v>
      </c>
      <c r="R67" s="5">
        <f t="shared" si="23"/>
        <v>0</v>
      </c>
      <c r="S67" s="5">
        <f t="shared" si="23"/>
        <v>0</v>
      </c>
      <c r="T67" s="8">
        <f t="shared" si="24"/>
        <v>0</v>
      </c>
      <c r="U67" s="26">
        <f t="shared" si="25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21"/>
        <v>0</v>
      </c>
      <c r="J68" s="11"/>
      <c r="K68" s="12"/>
      <c r="L68" s="79"/>
      <c r="M68" s="79"/>
      <c r="N68" s="13">
        <f t="shared" si="31"/>
        <v>0</v>
      </c>
      <c r="O68" s="87"/>
      <c r="P68" s="12">
        <f t="shared" si="22"/>
        <v>0</v>
      </c>
      <c r="Q68" s="12">
        <f t="shared" si="22"/>
        <v>0</v>
      </c>
      <c r="R68" s="12">
        <f t="shared" si="23"/>
        <v>0</v>
      </c>
      <c r="S68" s="12">
        <f t="shared" si="23"/>
        <v>0</v>
      </c>
      <c r="T68" s="14">
        <f t="shared" si="24"/>
        <v>0</v>
      </c>
      <c r="U68" s="27">
        <f t="shared" si="25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21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22"/>
        <v>0</v>
      </c>
      <c r="Q69" s="5">
        <f t="shared" si="22"/>
        <v>0</v>
      </c>
      <c r="R69" s="5">
        <f t="shared" si="23"/>
        <v>0</v>
      </c>
      <c r="S69" s="5">
        <f t="shared" si="23"/>
        <v>0</v>
      </c>
      <c r="T69" s="8">
        <f t="shared" si="24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21"/>
        <v>440</v>
      </c>
      <c r="J70" s="2"/>
      <c r="K70" s="5"/>
      <c r="L70" s="78"/>
      <c r="M70" s="78"/>
      <c r="N70" s="6">
        <f t="shared" ref="N70:N71" si="32">K70*0.83/1000</f>
        <v>0</v>
      </c>
      <c r="O70" s="86"/>
      <c r="P70" s="5">
        <f t="shared" si="22"/>
        <v>0</v>
      </c>
      <c r="Q70" s="5">
        <f t="shared" si="22"/>
        <v>0</v>
      </c>
      <c r="R70" s="5">
        <f t="shared" si="23"/>
        <v>0</v>
      </c>
      <c r="S70" s="5">
        <f t="shared" si="23"/>
        <v>0</v>
      </c>
      <c r="T70" s="8">
        <f t="shared" si="24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21"/>
        <v>730</v>
      </c>
      <c r="J71" s="11"/>
      <c r="K71" s="12"/>
      <c r="L71" s="79"/>
      <c r="M71" s="79"/>
      <c r="N71" s="13">
        <f t="shared" si="32"/>
        <v>0</v>
      </c>
      <c r="O71" s="87"/>
      <c r="P71" s="12">
        <f t="shared" si="22"/>
        <v>0</v>
      </c>
      <c r="Q71" s="12">
        <f t="shared" si="22"/>
        <v>0</v>
      </c>
      <c r="R71" s="12">
        <f t="shared" si="23"/>
        <v>0</v>
      </c>
      <c r="S71" s="12">
        <f t="shared" si="23"/>
        <v>0</v>
      </c>
      <c r="T71" s="14">
        <f t="shared" si="24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21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22"/>
        <v>0</v>
      </c>
      <c r="Q72" s="5">
        <f t="shared" si="22"/>
        <v>0</v>
      </c>
      <c r="R72" s="5">
        <f t="shared" si="23"/>
        <v>0</v>
      </c>
      <c r="S72" s="5">
        <f t="shared" si="23"/>
        <v>0</v>
      </c>
      <c r="T72" s="8">
        <f t="shared" si="24"/>
        <v>0</v>
      </c>
      <c r="U72" s="26">
        <f t="shared" si="11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21"/>
        <v>820</v>
      </c>
      <c r="J73" s="2"/>
      <c r="K73" s="5"/>
      <c r="L73" s="78"/>
      <c r="M73" s="78"/>
      <c r="N73" s="6">
        <f t="shared" ref="N73:N94" si="33">K73*0.83/1000</f>
        <v>0</v>
      </c>
      <c r="O73" s="86"/>
      <c r="P73" s="5">
        <f t="shared" si="22"/>
        <v>0</v>
      </c>
      <c r="Q73" s="5">
        <f t="shared" si="22"/>
        <v>0</v>
      </c>
      <c r="R73" s="5">
        <f t="shared" si="23"/>
        <v>0</v>
      </c>
      <c r="S73" s="5">
        <f t="shared" si="23"/>
        <v>0</v>
      </c>
      <c r="T73" s="8">
        <f t="shared" si="24"/>
        <v>0</v>
      </c>
      <c r="U73" s="26">
        <f t="shared" si="11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si="21"/>
        <v>3750</v>
      </c>
      <c r="J74" s="2"/>
      <c r="K74" s="5"/>
      <c r="L74" s="78"/>
      <c r="M74" s="78"/>
      <c r="N74" s="6">
        <f t="shared" si="33"/>
        <v>0</v>
      </c>
      <c r="O74" s="86"/>
      <c r="P74" s="5">
        <f t="shared" si="22"/>
        <v>0</v>
      </c>
      <c r="Q74" s="5">
        <f t="shared" si="22"/>
        <v>0</v>
      </c>
      <c r="R74" s="5">
        <f t="shared" si="23"/>
        <v>0</v>
      </c>
      <c r="S74" s="5">
        <f t="shared" si="23"/>
        <v>0</v>
      </c>
      <c r="T74" s="8">
        <f t="shared" si="24"/>
        <v>0</v>
      </c>
      <c r="U74" s="26">
        <f t="shared" si="11"/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21"/>
        <v>930</v>
      </c>
      <c r="J75" s="2"/>
      <c r="K75" s="5"/>
      <c r="L75" s="78"/>
      <c r="M75" s="78"/>
      <c r="N75" s="6">
        <f t="shared" si="33"/>
        <v>0</v>
      </c>
      <c r="O75" s="86"/>
      <c r="P75" s="5">
        <f t="shared" si="22"/>
        <v>0</v>
      </c>
      <c r="Q75" s="5">
        <f t="shared" si="22"/>
        <v>0</v>
      </c>
      <c r="R75" s="5">
        <f t="shared" si="23"/>
        <v>0</v>
      </c>
      <c r="S75" s="5">
        <f t="shared" si="23"/>
        <v>0</v>
      </c>
      <c r="T75" s="8">
        <f t="shared" si="24"/>
        <v>0</v>
      </c>
      <c r="U75" s="26">
        <f t="shared" si="11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si="21"/>
        <v>1040</v>
      </c>
      <c r="J76" s="2"/>
      <c r="K76" s="5"/>
      <c r="L76" s="78"/>
      <c r="M76" s="78"/>
      <c r="N76" s="6">
        <f t="shared" si="33"/>
        <v>0</v>
      </c>
      <c r="O76" s="86"/>
      <c r="P76" s="5">
        <f t="shared" si="22"/>
        <v>0</v>
      </c>
      <c r="Q76" s="5">
        <f t="shared" si="22"/>
        <v>0</v>
      </c>
      <c r="R76" s="5">
        <f t="shared" si="23"/>
        <v>0</v>
      </c>
      <c r="S76" s="5">
        <f t="shared" si="23"/>
        <v>0</v>
      </c>
      <c r="T76" s="8">
        <f t="shared" si="24"/>
        <v>0</v>
      </c>
      <c r="U76" s="26">
        <f t="shared" si="11"/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21"/>
        <v>620</v>
      </c>
      <c r="J77" s="2"/>
      <c r="K77" s="5"/>
      <c r="L77" s="78"/>
      <c r="M77" s="78"/>
      <c r="N77" s="6">
        <f t="shared" si="33"/>
        <v>0</v>
      </c>
      <c r="O77" s="86"/>
      <c r="P77" s="5">
        <f t="shared" si="22"/>
        <v>0</v>
      </c>
      <c r="Q77" s="5">
        <f t="shared" si="22"/>
        <v>0</v>
      </c>
      <c r="R77" s="5">
        <f t="shared" si="23"/>
        <v>0</v>
      </c>
      <c r="S77" s="5">
        <f t="shared" si="23"/>
        <v>0</v>
      </c>
      <c r="T77" s="8">
        <f t="shared" si="24"/>
        <v>0</v>
      </c>
      <c r="U77" s="26">
        <f t="shared" si="11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si="21"/>
        <v>880</v>
      </c>
      <c r="J78" s="2"/>
      <c r="K78" s="5"/>
      <c r="L78" s="78"/>
      <c r="M78" s="78"/>
      <c r="N78" s="6">
        <f t="shared" si="33"/>
        <v>0</v>
      </c>
      <c r="O78" s="86"/>
      <c r="P78" s="5">
        <f t="shared" si="22"/>
        <v>0</v>
      </c>
      <c r="Q78" s="5">
        <f t="shared" si="22"/>
        <v>0</v>
      </c>
      <c r="R78" s="5">
        <f t="shared" si="23"/>
        <v>0</v>
      </c>
      <c r="S78" s="5">
        <f t="shared" si="23"/>
        <v>0</v>
      </c>
      <c r="T78" s="8">
        <f t="shared" si="24"/>
        <v>0</v>
      </c>
      <c r="U78" s="26">
        <f t="shared" si="11"/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21"/>
        <v>1750</v>
      </c>
      <c r="J79" s="2"/>
      <c r="K79" s="5"/>
      <c r="L79" s="78"/>
      <c r="M79" s="78"/>
      <c r="N79" s="6">
        <f t="shared" si="33"/>
        <v>0</v>
      </c>
      <c r="O79" s="86"/>
      <c r="P79" s="5">
        <f t="shared" si="22"/>
        <v>0</v>
      </c>
      <c r="Q79" s="5">
        <f t="shared" si="22"/>
        <v>0</v>
      </c>
      <c r="R79" s="5">
        <f t="shared" si="23"/>
        <v>0</v>
      </c>
      <c r="S79" s="5">
        <f t="shared" si="23"/>
        <v>0</v>
      </c>
      <c r="T79" s="8">
        <f t="shared" si="24"/>
        <v>0</v>
      </c>
      <c r="U79" s="26">
        <f t="shared" si="11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21"/>
        <v>320</v>
      </c>
      <c r="J80" s="2"/>
      <c r="K80" s="5"/>
      <c r="L80" s="78"/>
      <c r="M80" s="78"/>
      <c r="N80" s="6">
        <f t="shared" si="33"/>
        <v>0</v>
      </c>
      <c r="O80" s="86"/>
      <c r="P80" s="5">
        <f t="shared" si="22"/>
        <v>0</v>
      </c>
      <c r="Q80" s="5">
        <f t="shared" si="22"/>
        <v>0</v>
      </c>
      <c r="R80" s="5">
        <f t="shared" si="23"/>
        <v>0</v>
      </c>
      <c r="S80" s="5">
        <f t="shared" si="23"/>
        <v>0</v>
      </c>
      <c r="T80" s="8">
        <f t="shared" si="24"/>
        <v>0</v>
      </c>
      <c r="U80" s="26">
        <f t="shared" si="11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21"/>
        <v>0</v>
      </c>
      <c r="J81" s="2"/>
      <c r="K81" s="5"/>
      <c r="L81" s="78"/>
      <c r="M81" s="78"/>
      <c r="N81" s="6">
        <f t="shared" si="33"/>
        <v>0</v>
      </c>
      <c r="O81" s="86"/>
      <c r="P81" s="5">
        <f t="shared" si="22"/>
        <v>0</v>
      </c>
      <c r="Q81" s="5">
        <f t="shared" si="22"/>
        <v>0</v>
      </c>
      <c r="R81" s="5">
        <f t="shared" si="23"/>
        <v>0</v>
      </c>
      <c r="S81" s="5">
        <f t="shared" si="23"/>
        <v>0</v>
      </c>
      <c r="T81" s="8">
        <f t="shared" si="24"/>
        <v>0</v>
      </c>
      <c r="U81" s="26">
        <f t="shared" si="11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21"/>
        <v>0</v>
      </c>
      <c r="J82" s="2"/>
      <c r="K82" s="5"/>
      <c r="L82" s="78"/>
      <c r="M82" s="78"/>
      <c r="N82" s="6">
        <f t="shared" si="33"/>
        <v>0</v>
      </c>
      <c r="O82" s="86"/>
      <c r="P82" s="5">
        <f t="shared" si="22"/>
        <v>0</v>
      </c>
      <c r="Q82" s="5">
        <f t="shared" si="22"/>
        <v>0</v>
      </c>
      <c r="R82" s="5">
        <f t="shared" si="23"/>
        <v>0</v>
      </c>
      <c r="S82" s="5">
        <f t="shared" si="23"/>
        <v>0</v>
      </c>
      <c r="T82" s="8">
        <f t="shared" si="24"/>
        <v>0</v>
      </c>
      <c r="U82" s="26">
        <f t="shared" si="11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21"/>
        <v>0</v>
      </c>
      <c r="J83" s="2"/>
      <c r="K83" s="5"/>
      <c r="L83" s="78"/>
      <c r="M83" s="78"/>
      <c r="N83" s="6">
        <f t="shared" si="33"/>
        <v>0</v>
      </c>
      <c r="O83" s="86"/>
      <c r="P83" s="5">
        <f t="shared" si="22"/>
        <v>0</v>
      </c>
      <c r="Q83" s="5">
        <f t="shared" si="22"/>
        <v>0</v>
      </c>
      <c r="R83" s="5">
        <f t="shared" si="23"/>
        <v>0</v>
      </c>
      <c r="S83" s="5">
        <f t="shared" si="23"/>
        <v>0</v>
      </c>
      <c r="T83" s="8">
        <f t="shared" si="24"/>
        <v>0</v>
      </c>
      <c r="U83" s="26">
        <f t="shared" si="11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si="21"/>
        <v>0</v>
      </c>
      <c r="J84" s="2"/>
      <c r="K84" s="5"/>
      <c r="L84" s="78"/>
      <c r="M84" s="78"/>
      <c r="N84" s="6">
        <f t="shared" si="33"/>
        <v>0</v>
      </c>
      <c r="O84" s="86"/>
      <c r="P84" s="5">
        <f t="shared" si="22"/>
        <v>0</v>
      </c>
      <c r="Q84" s="5">
        <f t="shared" si="22"/>
        <v>0</v>
      </c>
      <c r="R84" s="5">
        <f t="shared" si="23"/>
        <v>0</v>
      </c>
      <c r="S84" s="5">
        <f t="shared" si="23"/>
        <v>0</v>
      </c>
      <c r="T84" s="8">
        <f t="shared" si="24"/>
        <v>0</v>
      </c>
      <c r="U84" s="26">
        <f t="shared" si="11"/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21"/>
        <v>0</v>
      </c>
      <c r="J85" s="2"/>
      <c r="K85" s="5"/>
      <c r="L85" s="78"/>
      <c r="M85" s="78"/>
      <c r="N85" s="6">
        <f t="shared" si="33"/>
        <v>0</v>
      </c>
      <c r="O85" s="86"/>
      <c r="P85" s="5">
        <f t="shared" si="22"/>
        <v>0</v>
      </c>
      <c r="Q85" s="5">
        <f t="shared" si="22"/>
        <v>0</v>
      </c>
      <c r="R85" s="5">
        <f t="shared" si="23"/>
        <v>0</v>
      </c>
      <c r="S85" s="5">
        <f t="shared" si="23"/>
        <v>0</v>
      </c>
      <c r="T85" s="8">
        <f t="shared" si="24"/>
        <v>0</v>
      </c>
      <c r="U85" s="26">
        <f t="shared" si="11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21"/>
        <v>0</v>
      </c>
      <c r="J86" s="2"/>
      <c r="K86" s="5"/>
      <c r="L86" s="78"/>
      <c r="M86" s="78"/>
      <c r="N86" s="6">
        <f t="shared" si="33"/>
        <v>0</v>
      </c>
      <c r="O86" s="86"/>
      <c r="P86" s="5">
        <f t="shared" si="22"/>
        <v>0</v>
      </c>
      <c r="Q86" s="5">
        <f t="shared" si="22"/>
        <v>0</v>
      </c>
      <c r="R86" s="5">
        <f t="shared" si="23"/>
        <v>0</v>
      </c>
      <c r="S86" s="5">
        <f t="shared" si="23"/>
        <v>0</v>
      </c>
      <c r="T86" s="8">
        <f t="shared" si="24"/>
        <v>0</v>
      </c>
      <c r="U86" s="26">
        <f t="shared" si="11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21"/>
        <v>0</v>
      </c>
      <c r="J87" s="2"/>
      <c r="K87" s="5"/>
      <c r="L87" s="78"/>
      <c r="M87" s="78"/>
      <c r="N87" s="6">
        <f t="shared" si="33"/>
        <v>0</v>
      </c>
      <c r="O87" s="86"/>
      <c r="P87" s="5">
        <f t="shared" si="22"/>
        <v>0</v>
      </c>
      <c r="Q87" s="5">
        <f t="shared" si="22"/>
        <v>0</v>
      </c>
      <c r="R87" s="5">
        <f t="shared" si="23"/>
        <v>0</v>
      </c>
      <c r="S87" s="5">
        <f t="shared" si="23"/>
        <v>0</v>
      </c>
      <c r="T87" s="8">
        <f t="shared" si="24"/>
        <v>0</v>
      </c>
      <c r="U87" s="26">
        <f t="shared" si="11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si="21"/>
        <v>0</v>
      </c>
      <c r="J88" s="2"/>
      <c r="K88" s="5"/>
      <c r="L88" s="78"/>
      <c r="M88" s="78"/>
      <c r="N88" s="6">
        <f t="shared" si="33"/>
        <v>0</v>
      </c>
      <c r="O88" s="86"/>
      <c r="P88" s="5">
        <f t="shared" si="22"/>
        <v>0</v>
      </c>
      <c r="Q88" s="5">
        <f t="shared" si="22"/>
        <v>0</v>
      </c>
      <c r="R88" s="5">
        <f t="shared" si="23"/>
        <v>0</v>
      </c>
      <c r="S88" s="5">
        <f t="shared" si="23"/>
        <v>0</v>
      </c>
      <c r="T88" s="8">
        <f t="shared" si="24"/>
        <v>0</v>
      </c>
      <c r="U88" s="26">
        <f t="shared" si="11"/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21"/>
        <v>0</v>
      </c>
      <c r="J89" s="2"/>
      <c r="K89" s="5"/>
      <c r="L89" s="78"/>
      <c r="M89" s="78"/>
      <c r="N89" s="6">
        <f t="shared" si="33"/>
        <v>0</v>
      </c>
      <c r="O89" s="86"/>
      <c r="P89" s="5">
        <f t="shared" si="22"/>
        <v>0</v>
      </c>
      <c r="Q89" s="5">
        <f t="shared" si="22"/>
        <v>0</v>
      </c>
      <c r="R89" s="5">
        <f t="shared" si="23"/>
        <v>0</v>
      </c>
      <c r="S89" s="5">
        <f t="shared" si="23"/>
        <v>0</v>
      </c>
      <c r="T89" s="8">
        <f t="shared" si="24"/>
        <v>0</v>
      </c>
      <c r="U89" s="26">
        <f t="shared" si="11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si="21"/>
        <v>0</v>
      </c>
      <c r="J90" s="2"/>
      <c r="K90" s="5"/>
      <c r="L90" s="78"/>
      <c r="M90" s="78"/>
      <c r="N90" s="6">
        <f t="shared" si="33"/>
        <v>0</v>
      </c>
      <c r="O90" s="86"/>
      <c r="P90" s="5">
        <f t="shared" si="22"/>
        <v>0</v>
      </c>
      <c r="Q90" s="5">
        <f t="shared" si="22"/>
        <v>0</v>
      </c>
      <c r="R90" s="5">
        <f t="shared" si="23"/>
        <v>0</v>
      </c>
      <c r="S90" s="5">
        <f t="shared" si="23"/>
        <v>0</v>
      </c>
      <c r="T90" s="8">
        <f t="shared" si="24"/>
        <v>0</v>
      </c>
      <c r="U90" s="26">
        <f t="shared" si="11"/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21"/>
        <v>0</v>
      </c>
      <c r="J91" s="2"/>
      <c r="K91" s="5"/>
      <c r="L91" s="78"/>
      <c r="M91" s="78"/>
      <c r="N91" s="6">
        <f t="shared" si="33"/>
        <v>0</v>
      </c>
      <c r="O91" s="86"/>
      <c r="P91" s="5">
        <f t="shared" si="22"/>
        <v>0</v>
      </c>
      <c r="Q91" s="5">
        <f t="shared" si="22"/>
        <v>0</v>
      </c>
      <c r="R91" s="5">
        <f t="shared" si="23"/>
        <v>0</v>
      </c>
      <c r="S91" s="5">
        <f t="shared" si="23"/>
        <v>0</v>
      </c>
      <c r="T91" s="8">
        <f t="shared" si="24"/>
        <v>0</v>
      </c>
      <c r="U91" s="26">
        <f t="shared" si="11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si="21"/>
        <v>0</v>
      </c>
      <c r="J92" s="2"/>
      <c r="K92" s="5"/>
      <c r="L92" s="78"/>
      <c r="M92" s="78"/>
      <c r="N92" s="6">
        <f t="shared" si="33"/>
        <v>0</v>
      </c>
      <c r="O92" s="86"/>
      <c r="P92" s="5">
        <f t="shared" si="22"/>
        <v>0</v>
      </c>
      <c r="Q92" s="5">
        <f t="shared" si="22"/>
        <v>0</v>
      </c>
      <c r="R92" s="5">
        <f t="shared" si="23"/>
        <v>0</v>
      </c>
      <c r="S92" s="5">
        <f t="shared" si="23"/>
        <v>0</v>
      </c>
      <c r="T92" s="8">
        <f t="shared" si="24"/>
        <v>0</v>
      </c>
      <c r="U92" s="26">
        <f t="shared" si="11"/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21"/>
        <v>0</v>
      </c>
      <c r="J93" s="2"/>
      <c r="K93" s="5"/>
      <c r="L93" s="78"/>
      <c r="M93" s="78"/>
      <c r="N93" s="6">
        <f t="shared" si="33"/>
        <v>0</v>
      </c>
      <c r="O93" s="86"/>
      <c r="P93" s="5">
        <f t="shared" si="22"/>
        <v>0</v>
      </c>
      <c r="Q93" s="5">
        <f t="shared" si="22"/>
        <v>0</v>
      </c>
      <c r="R93" s="5">
        <f t="shared" si="23"/>
        <v>0</v>
      </c>
      <c r="S93" s="5">
        <f t="shared" si="23"/>
        <v>0</v>
      </c>
      <c r="T93" s="8">
        <f t="shared" si="24"/>
        <v>0</v>
      </c>
      <c r="U93" s="26">
        <f t="shared" si="11"/>
        <v>0</v>
      </c>
    </row>
    <row r="94" spans="2:21" ht="17.25" thickBot="1" x14ac:dyDescent="0.35">
      <c r="B94" s="36"/>
      <c r="C94" s="47"/>
      <c r="D94" s="33"/>
      <c r="E94" s="33"/>
      <c r="F94" s="11"/>
      <c r="G94" s="11"/>
      <c r="H94" s="11"/>
      <c r="I94" s="2">
        <f t="shared" si="21"/>
        <v>0</v>
      </c>
      <c r="J94" s="11"/>
      <c r="K94" s="12"/>
      <c r="L94" s="79"/>
      <c r="M94" s="79"/>
      <c r="N94" s="13">
        <f t="shared" si="33"/>
        <v>0</v>
      </c>
      <c r="O94" s="87"/>
      <c r="P94" s="12">
        <f t="shared" si="22"/>
        <v>0</v>
      </c>
      <c r="Q94" s="12">
        <f t="shared" si="22"/>
        <v>0</v>
      </c>
      <c r="R94" s="12">
        <f t="shared" si="23"/>
        <v>0</v>
      </c>
      <c r="S94" s="12">
        <f t="shared" si="23"/>
        <v>0</v>
      </c>
      <c r="T94" s="14">
        <f t="shared" si="24"/>
        <v>0</v>
      </c>
      <c r="U94" s="27">
        <f t="shared" si="11"/>
        <v>0</v>
      </c>
    </row>
    <row r="95" spans="2:21" ht="17.25" thickBot="1" x14ac:dyDescent="0.35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ht="17.25" thickBot="1" x14ac:dyDescent="0.35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7" thickBot="1" x14ac:dyDescent="0.35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97"/>
  <sheetViews>
    <sheetView zoomScale="70" zoomScaleNormal="70" workbookViewId="0">
      <pane ySplit="3" topLeftCell="A4" activePane="bottomLeft" state="frozen"/>
      <selection activeCell="I1" sqref="I1"/>
      <selection pane="bottomLeft" activeCell="G1" sqref="G1:G1048576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2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2:23" x14ac:dyDescent="0.3">
      <c r="F2" s="1" t="s">
        <v>2</v>
      </c>
      <c r="G2" s="1" t="s">
        <v>2</v>
      </c>
    </row>
    <row r="3" spans="2:23" s="52" customFormat="1" ht="38.25" customHeight="1" x14ac:dyDescent="0.3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2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8625.5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2:23" ht="33" x14ac:dyDescent="0.3">
      <c r="B5" s="40">
        <v>1</v>
      </c>
      <c r="C5" s="45" t="s">
        <v>20</v>
      </c>
      <c r="D5" s="32" t="s">
        <v>21</v>
      </c>
      <c r="E5" s="32"/>
      <c r="F5" s="2">
        <v>3269</v>
      </c>
      <c r="G5" s="2">
        <v>168</v>
      </c>
      <c r="H5" s="2">
        <v>2</v>
      </c>
      <c r="I5" s="2">
        <f t="shared" ref="I5:I21" si="0">H5*G5</f>
        <v>336</v>
      </c>
      <c r="J5" s="2">
        <v>3000</v>
      </c>
      <c r="K5" s="5">
        <f t="shared" ref="K5:K20" si="1">H5*F5+J5</f>
        <v>9538</v>
      </c>
      <c r="L5" s="78">
        <f t="shared" ref="L5:L20" si="2">K5/H5+$L$4/H5</f>
        <v>9081.75</v>
      </c>
      <c r="M5" s="78">
        <f t="shared" ref="M5:M20" si="3">L5*(1+$M$4)</f>
        <v>12714.449999999999</v>
      </c>
      <c r="N5" s="6">
        <f t="shared" ref="N5:N20" si="4">K5*$N$1/1000</f>
        <v>8.4888200000000005</v>
      </c>
      <c r="O5" s="86">
        <f>M5</f>
        <v>12714.449999999999</v>
      </c>
      <c r="P5" s="5">
        <f t="shared" ref="P5:P19" si="5">O5*H5</f>
        <v>25428.899999999998</v>
      </c>
      <c r="Q5" s="91">
        <f t="shared" ref="Q5:Q20" si="6">O5*$H$1</f>
        <v>120486.42040824062</v>
      </c>
      <c r="R5" s="94">
        <f>ROUND(Q5,-3)</f>
        <v>120000</v>
      </c>
      <c r="S5" s="5">
        <f>R5*H5</f>
        <v>240000</v>
      </c>
      <c r="T5" s="8">
        <f t="shared" ref="T5:T19" si="7">S5*$T$1</f>
        <v>22.799999999999997</v>
      </c>
      <c r="U5" s="26">
        <f>T5-N5</f>
        <v>14.311179999999997</v>
      </c>
    </row>
    <row r="6" spans="2:23" ht="33" x14ac:dyDescent="0.3">
      <c r="B6" s="40">
        <f>B5+1</f>
        <v>2</v>
      </c>
      <c r="C6" s="45" t="s">
        <v>20</v>
      </c>
      <c r="D6" s="32" t="s">
        <v>22</v>
      </c>
      <c r="E6" s="32"/>
      <c r="F6" s="2">
        <v>3269</v>
      </c>
      <c r="G6" s="2">
        <v>366</v>
      </c>
      <c r="H6" s="2">
        <v>2</v>
      </c>
      <c r="I6" s="2">
        <f t="shared" si="0"/>
        <v>732</v>
      </c>
      <c r="J6" s="2">
        <v>3000</v>
      </c>
      <c r="K6" s="5">
        <f t="shared" si="1"/>
        <v>9538</v>
      </c>
      <c r="L6" s="78">
        <f t="shared" si="2"/>
        <v>9081.75</v>
      </c>
      <c r="M6" s="78">
        <f t="shared" si="3"/>
        <v>12714.449999999999</v>
      </c>
      <c r="N6" s="6">
        <f t="shared" si="4"/>
        <v>8.4888200000000005</v>
      </c>
      <c r="O6" s="86">
        <f t="shared" ref="O6:O19" si="8">M6</f>
        <v>12714.449999999999</v>
      </c>
      <c r="P6" s="5">
        <f t="shared" si="5"/>
        <v>25428.899999999998</v>
      </c>
      <c r="Q6" s="91">
        <f t="shared" si="6"/>
        <v>120486.42040824062</v>
      </c>
      <c r="R6" s="94">
        <f t="shared" ref="R6:R16" si="9">ROUND(Q6,-3)</f>
        <v>120000</v>
      </c>
      <c r="S6" s="5">
        <f t="shared" ref="S6:S20" si="10">R6*H6</f>
        <v>240000</v>
      </c>
      <c r="T6" s="8">
        <f t="shared" si="7"/>
        <v>22.799999999999997</v>
      </c>
      <c r="U6" s="26">
        <f t="shared" ref="U6:U94" si="11">T6-N6</f>
        <v>14.311179999999997</v>
      </c>
    </row>
    <row r="7" spans="2:23" ht="33" x14ac:dyDescent="0.3">
      <c r="B7" s="40">
        <f t="shared" ref="B7:B15" si="12">B6+1</f>
        <v>3</v>
      </c>
      <c r="C7" s="45" t="s">
        <v>20</v>
      </c>
      <c r="D7" s="32" t="s">
        <v>23</v>
      </c>
      <c r="E7" s="32"/>
      <c r="F7" s="2">
        <v>3269</v>
      </c>
      <c r="G7" s="2">
        <v>378</v>
      </c>
      <c r="H7" s="2">
        <v>2</v>
      </c>
      <c r="I7" s="2">
        <f t="shared" si="0"/>
        <v>756</v>
      </c>
      <c r="J7" s="2">
        <v>3000</v>
      </c>
      <c r="K7" s="5">
        <f t="shared" si="1"/>
        <v>9538</v>
      </c>
      <c r="L7" s="78">
        <f t="shared" si="2"/>
        <v>9081.75</v>
      </c>
      <c r="M7" s="78">
        <f t="shared" si="3"/>
        <v>12714.449999999999</v>
      </c>
      <c r="N7" s="6">
        <f t="shared" si="4"/>
        <v>8.4888200000000005</v>
      </c>
      <c r="O7" s="86">
        <f t="shared" si="8"/>
        <v>12714.449999999999</v>
      </c>
      <c r="P7" s="5">
        <f t="shared" si="5"/>
        <v>25428.899999999998</v>
      </c>
      <c r="Q7" s="91">
        <f t="shared" si="6"/>
        <v>120486.42040824062</v>
      </c>
      <c r="R7" s="94">
        <f t="shared" si="9"/>
        <v>120000</v>
      </c>
      <c r="S7" s="5">
        <f t="shared" si="10"/>
        <v>240000</v>
      </c>
      <c r="T7" s="8">
        <f t="shared" si="7"/>
        <v>22.799999999999997</v>
      </c>
      <c r="U7" s="26">
        <f t="shared" si="11"/>
        <v>14.311179999999997</v>
      </c>
    </row>
    <row r="8" spans="2:23" ht="33" x14ac:dyDescent="0.3">
      <c r="B8" s="40">
        <f t="shared" si="12"/>
        <v>4</v>
      </c>
      <c r="C8" s="45" t="s">
        <v>20</v>
      </c>
      <c r="D8" s="32" t="s">
        <v>54</v>
      </c>
      <c r="E8" s="32"/>
      <c r="F8" s="2">
        <v>3269</v>
      </c>
      <c r="G8" s="2">
        <v>170</v>
      </c>
      <c r="H8" s="2">
        <v>2</v>
      </c>
      <c r="I8" s="2">
        <f t="shared" ref="I8:I10" si="13">H8*G8</f>
        <v>340</v>
      </c>
      <c r="J8" s="2">
        <v>3000</v>
      </c>
      <c r="K8" s="5">
        <f t="shared" ref="K8:K10" si="14">H8*F8+J8</f>
        <v>9538</v>
      </c>
      <c r="L8" s="78">
        <f t="shared" si="2"/>
        <v>9081.75</v>
      </c>
      <c r="M8" s="78">
        <f t="shared" si="3"/>
        <v>12714.449999999999</v>
      </c>
      <c r="N8" s="6">
        <f t="shared" si="4"/>
        <v>8.4888200000000005</v>
      </c>
      <c r="O8" s="86">
        <f>M8</f>
        <v>12714.449999999999</v>
      </c>
      <c r="P8" s="5">
        <f t="shared" ref="P8:P10" si="15">O8*H8</f>
        <v>25428.899999999998</v>
      </c>
      <c r="Q8" s="91">
        <f t="shared" si="6"/>
        <v>120486.42040824062</v>
      </c>
      <c r="R8" s="94">
        <f>ROUND(Q8,-3)</f>
        <v>120000</v>
      </c>
      <c r="S8" s="5">
        <f>R8*H8</f>
        <v>240000</v>
      </c>
      <c r="T8" s="8">
        <f t="shared" si="7"/>
        <v>22.799999999999997</v>
      </c>
      <c r="U8" s="26">
        <f>T8-N8</f>
        <v>14.311179999999997</v>
      </c>
    </row>
    <row r="9" spans="2:23" ht="33" x14ac:dyDescent="0.3">
      <c r="B9" s="40">
        <f t="shared" si="12"/>
        <v>5</v>
      </c>
      <c r="C9" s="45" t="s">
        <v>20</v>
      </c>
      <c r="D9" s="32" t="s">
        <v>89</v>
      </c>
      <c r="E9" s="32"/>
      <c r="F9" s="2">
        <v>3269</v>
      </c>
      <c r="G9" s="2">
        <v>380</v>
      </c>
      <c r="H9" s="2">
        <v>2</v>
      </c>
      <c r="I9" s="2">
        <f t="shared" si="13"/>
        <v>760</v>
      </c>
      <c r="J9" s="2">
        <v>3000</v>
      </c>
      <c r="K9" s="5">
        <f t="shared" si="14"/>
        <v>9538</v>
      </c>
      <c r="L9" s="78">
        <f t="shared" si="2"/>
        <v>9081.75</v>
      </c>
      <c r="M9" s="78">
        <f t="shared" si="3"/>
        <v>12714.449999999999</v>
      </c>
      <c r="N9" s="6">
        <f t="shared" si="4"/>
        <v>8.4888200000000005</v>
      </c>
      <c r="O9" s="86">
        <f t="shared" ref="O9:O10" si="16">M9</f>
        <v>12714.449999999999</v>
      </c>
      <c r="P9" s="5">
        <f t="shared" si="15"/>
        <v>25428.899999999998</v>
      </c>
      <c r="Q9" s="91">
        <f t="shared" si="6"/>
        <v>120486.42040824062</v>
      </c>
      <c r="R9" s="94">
        <f t="shared" ref="R9:R10" si="17">ROUND(Q9,-3)</f>
        <v>120000</v>
      </c>
      <c r="S9" s="5">
        <f t="shared" ref="S9:S10" si="18">R9*H9</f>
        <v>240000</v>
      </c>
      <c r="T9" s="8">
        <f t="shared" si="7"/>
        <v>22.799999999999997</v>
      </c>
      <c r="U9" s="26">
        <f t="shared" ref="U9:U10" si="19">T9-N9</f>
        <v>14.311179999999997</v>
      </c>
    </row>
    <row r="10" spans="2:23" x14ac:dyDescent="0.3">
      <c r="B10" s="40">
        <f t="shared" si="12"/>
        <v>6</v>
      </c>
      <c r="C10" s="45" t="s">
        <v>20</v>
      </c>
      <c r="D10" s="32" t="s">
        <v>90</v>
      </c>
      <c r="E10" s="32"/>
      <c r="F10" s="2">
        <v>3269</v>
      </c>
      <c r="G10" s="2">
        <v>379</v>
      </c>
      <c r="H10" s="2">
        <v>2</v>
      </c>
      <c r="I10" s="2">
        <f t="shared" si="13"/>
        <v>758</v>
      </c>
      <c r="J10" s="2">
        <v>3000</v>
      </c>
      <c r="K10" s="5">
        <f t="shared" si="14"/>
        <v>9538</v>
      </c>
      <c r="L10" s="78">
        <f t="shared" si="2"/>
        <v>9081.75</v>
      </c>
      <c r="M10" s="78">
        <f t="shared" si="3"/>
        <v>12714.449999999999</v>
      </c>
      <c r="N10" s="6">
        <f t="shared" si="4"/>
        <v>8.4888200000000005</v>
      </c>
      <c r="O10" s="86">
        <f t="shared" si="16"/>
        <v>12714.449999999999</v>
      </c>
      <c r="P10" s="5">
        <f t="shared" si="15"/>
        <v>25428.899999999998</v>
      </c>
      <c r="Q10" s="91">
        <f t="shared" si="6"/>
        <v>120486.42040824062</v>
      </c>
      <c r="R10" s="94">
        <f t="shared" si="17"/>
        <v>120000</v>
      </c>
      <c r="S10" s="5">
        <f t="shared" si="18"/>
        <v>240000</v>
      </c>
      <c r="T10" s="8">
        <f t="shared" si="7"/>
        <v>22.799999999999997</v>
      </c>
      <c r="U10" s="26">
        <f t="shared" si="19"/>
        <v>14.311179999999997</v>
      </c>
    </row>
    <row r="11" spans="2:23" x14ac:dyDescent="0.3">
      <c r="B11" s="40">
        <f t="shared" si="12"/>
        <v>7</v>
      </c>
      <c r="C11" s="45" t="s">
        <v>20</v>
      </c>
      <c r="D11" s="32" t="s">
        <v>24</v>
      </c>
      <c r="E11" s="32" t="s">
        <v>93</v>
      </c>
      <c r="F11" s="2">
        <v>224</v>
      </c>
      <c r="G11" s="2">
        <v>30</v>
      </c>
      <c r="H11" s="2">
        <v>10</v>
      </c>
      <c r="I11" s="2">
        <f t="shared" si="0"/>
        <v>300</v>
      </c>
      <c r="J11" s="2">
        <v>3000</v>
      </c>
      <c r="K11" s="5">
        <f t="shared" si="1"/>
        <v>5240</v>
      </c>
      <c r="L11" s="78">
        <f t="shared" si="2"/>
        <v>1386.55</v>
      </c>
      <c r="M11" s="78">
        <f t="shared" si="3"/>
        <v>1941.1699999999998</v>
      </c>
      <c r="N11" s="6">
        <f t="shared" si="4"/>
        <v>4.6636000000000006</v>
      </c>
      <c r="O11" s="86">
        <f t="shared" si="8"/>
        <v>1941.1699999999998</v>
      </c>
      <c r="P11" s="5">
        <f t="shared" si="5"/>
        <v>19411.699999999997</v>
      </c>
      <c r="Q11" s="91">
        <f t="shared" si="6"/>
        <v>18395.182229971761</v>
      </c>
      <c r="R11" s="94">
        <f t="shared" si="9"/>
        <v>18000</v>
      </c>
      <c r="S11" s="5">
        <f t="shared" si="10"/>
        <v>180000</v>
      </c>
      <c r="T11" s="8">
        <f t="shared" si="7"/>
        <v>17.099999999999998</v>
      </c>
      <c r="U11" s="26">
        <f t="shared" si="11"/>
        <v>12.436399999999997</v>
      </c>
    </row>
    <row r="12" spans="2:23" x14ac:dyDescent="0.3">
      <c r="B12" s="40">
        <f t="shared" si="12"/>
        <v>8</v>
      </c>
      <c r="C12" s="45" t="s">
        <v>20</v>
      </c>
      <c r="D12" s="32" t="s">
        <v>24</v>
      </c>
      <c r="E12" s="32" t="s">
        <v>94</v>
      </c>
      <c r="F12" s="2">
        <v>224</v>
      </c>
      <c r="G12" s="2">
        <v>30</v>
      </c>
      <c r="H12" s="2">
        <v>10</v>
      </c>
      <c r="I12" s="2">
        <f t="shared" ref="I12" si="20">H12*G12</f>
        <v>300</v>
      </c>
      <c r="J12" s="2">
        <v>3000</v>
      </c>
      <c r="K12" s="5">
        <f t="shared" ref="K12" si="21">H12*F12+J12</f>
        <v>5240</v>
      </c>
      <c r="L12" s="78">
        <f t="shared" si="2"/>
        <v>1386.55</v>
      </c>
      <c r="M12" s="78">
        <f t="shared" si="3"/>
        <v>1941.1699999999998</v>
      </c>
      <c r="N12" s="6">
        <f t="shared" si="4"/>
        <v>4.6636000000000006</v>
      </c>
      <c r="O12" s="86">
        <f t="shared" ref="O12" si="22">M12</f>
        <v>1941.1699999999998</v>
      </c>
      <c r="P12" s="5">
        <f t="shared" ref="P12" si="23">O12*H12</f>
        <v>19411.699999999997</v>
      </c>
      <c r="Q12" s="91">
        <f t="shared" si="6"/>
        <v>18395.182229971761</v>
      </c>
      <c r="R12" s="94">
        <f t="shared" ref="R12" si="24">ROUND(Q12,-3)</f>
        <v>18000</v>
      </c>
      <c r="S12" s="5">
        <f t="shared" ref="S12" si="25">R12*H12</f>
        <v>180000</v>
      </c>
      <c r="T12" s="8">
        <f t="shared" si="7"/>
        <v>17.099999999999998</v>
      </c>
      <c r="U12" s="26">
        <f t="shared" ref="U12" si="26">T12-N12</f>
        <v>12.436399999999997</v>
      </c>
    </row>
    <row r="13" spans="2:23" ht="33" x14ac:dyDescent="0.3">
      <c r="B13" s="40">
        <f t="shared" si="12"/>
        <v>9</v>
      </c>
      <c r="C13" s="45" t="s">
        <v>33</v>
      </c>
      <c r="D13" s="32" t="s">
        <v>34</v>
      </c>
      <c r="E13" s="32" t="s">
        <v>95</v>
      </c>
      <c r="F13" s="2">
        <v>897</v>
      </c>
      <c r="G13" s="2">
        <v>126</v>
      </c>
      <c r="H13" s="2">
        <v>30</v>
      </c>
      <c r="I13" s="2">
        <f t="shared" si="0"/>
        <v>3780</v>
      </c>
      <c r="J13" s="2">
        <v>3000</v>
      </c>
      <c r="K13" s="5">
        <f t="shared" si="1"/>
        <v>29910</v>
      </c>
      <c r="L13" s="78">
        <f t="shared" si="2"/>
        <v>1284.5166666666667</v>
      </c>
      <c r="M13" s="78">
        <f t="shared" si="3"/>
        <v>1798.3233333333333</v>
      </c>
      <c r="N13" s="6">
        <f t="shared" si="4"/>
        <v>26.619900000000001</v>
      </c>
      <c r="O13" s="86">
        <f t="shared" si="8"/>
        <v>1798.3233333333333</v>
      </c>
      <c r="P13" s="5">
        <f t="shared" si="5"/>
        <v>53949.7</v>
      </c>
      <c r="Q13" s="91">
        <f t="shared" si="6"/>
        <v>17041.518993739301</v>
      </c>
      <c r="R13" s="95">
        <f>ROUND(Q13,-3)+26000</f>
        <v>43000</v>
      </c>
      <c r="S13" s="5">
        <f t="shared" si="10"/>
        <v>1290000</v>
      </c>
      <c r="T13" s="8">
        <f t="shared" si="7"/>
        <v>122.54999999999998</v>
      </c>
      <c r="U13" s="26">
        <f t="shared" ref="U13:U16" si="27">T13-N13</f>
        <v>95.930099999999982</v>
      </c>
    </row>
    <row r="14" spans="2:23" ht="33" x14ac:dyDescent="0.3">
      <c r="B14" s="40">
        <f t="shared" si="12"/>
        <v>10</v>
      </c>
      <c r="C14" s="45" t="s">
        <v>33</v>
      </c>
      <c r="D14" s="32" t="s">
        <v>35</v>
      </c>
      <c r="E14" s="32" t="s">
        <v>96</v>
      </c>
      <c r="F14" s="2">
        <v>1399</v>
      </c>
      <c r="G14" s="2">
        <v>54</v>
      </c>
      <c r="H14" s="2">
        <v>5</v>
      </c>
      <c r="I14" s="2">
        <f t="shared" si="0"/>
        <v>270</v>
      </c>
      <c r="J14" s="2">
        <v>3000</v>
      </c>
      <c r="K14" s="5">
        <f t="shared" si="1"/>
        <v>9995</v>
      </c>
      <c r="L14" s="78">
        <f t="shared" si="2"/>
        <v>3724.1</v>
      </c>
      <c r="M14" s="78">
        <f t="shared" si="3"/>
        <v>5213.74</v>
      </c>
      <c r="N14" s="6">
        <f t="shared" si="4"/>
        <v>8.8955500000000001</v>
      </c>
      <c r="O14" s="86">
        <f t="shared" si="8"/>
        <v>5213.74</v>
      </c>
      <c r="P14" s="5">
        <f t="shared" si="5"/>
        <v>26068.699999999997</v>
      </c>
      <c r="Q14" s="91">
        <f t="shared" si="6"/>
        <v>49407.160320679264</v>
      </c>
      <c r="R14" s="95">
        <f>ROUND(Q14,-3)-2000</f>
        <v>47000</v>
      </c>
      <c r="S14" s="5">
        <f t="shared" si="10"/>
        <v>235000</v>
      </c>
      <c r="T14" s="8">
        <f t="shared" si="7"/>
        <v>22.324999999999999</v>
      </c>
      <c r="U14" s="26">
        <f t="shared" si="27"/>
        <v>13.429449999999999</v>
      </c>
    </row>
    <row r="15" spans="2:23" ht="33" x14ac:dyDescent="0.3">
      <c r="B15" s="40">
        <f t="shared" si="12"/>
        <v>11</v>
      </c>
      <c r="C15" s="45" t="s">
        <v>33</v>
      </c>
      <c r="D15" s="32" t="s">
        <v>35</v>
      </c>
      <c r="E15" s="32" t="s">
        <v>97</v>
      </c>
      <c r="F15" s="2">
        <v>1399</v>
      </c>
      <c r="G15" s="2">
        <v>54</v>
      </c>
      <c r="H15" s="2">
        <v>5</v>
      </c>
      <c r="I15" s="2">
        <f t="shared" ref="I15" si="28">H15*G15</f>
        <v>270</v>
      </c>
      <c r="J15" s="2">
        <v>3000</v>
      </c>
      <c r="K15" s="5">
        <f t="shared" ref="K15" si="29">H15*F15+J15</f>
        <v>9995</v>
      </c>
      <c r="L15" s="78">
        <f t="shared" si="2"/>
        <v>3724.1</v>
      </c>
      <c r="M15" s="78">
        <f t="shared" si="3"/>
        <v>5213.74</v>
      </c>
      <c r="N15" s="6">
        <f t="shared" si="4"/>
        <v>8.8955500000000001</v>
      </c>
      <c r="O15" s="86">
        <f t="shared" ref="O15" si="30">M15</f>
        <v>5213.74</v>
      </c>
      <c r="P15" s="5">
        <f t="shared" ref="P15" si="31">O15*H15</f>
        <v>26068.699999999997</v>
      </c>
      <c r="Q15" s="91">
        <f t="shared" si="6"/>
        <v>49407.160320679264</v>
      </c>
      <c r="R15" s="95">
        <f>ROUND(Q15,-3)-2000</f>
        <v>47000</v>
      </c>
      <c r="S15" s="5">
        <f t="shared" ref="S15" si="32">R15*H15</f>
        <v>235000</v>
      </c>
      <c r="T15" s="8">
        <f t="shared" si="7"/>
        <v>22.324999999999999</v>
      </c>
      <c r="U15" s="26">
        <f t="shared" ref="U15" si="33">T15-N15</f>
        <v>13.429449999999999</v>
      </c>
    </row>
    <row r="16" spans="2:23" ht="33" x14ac:dyDescent="0.3">
      <c r="B16" s="40">
        <f t="shared" ref="B16:B42" si="34">B15+1</f>
        <v>12</v>
      </c>
      <c r="C16" s="45" t="s">
        <v>36</v>
      </c>
      <c r="D16" s="32" t="s">
        <v>37</v>
      </c>
      <c r="E16" s="32"/>
      <c r="F16" s="2">
        <v>2799</v>
      </c>
      <c r="G16" s="2">
        <v>198</v>
      </c>
      <c r="H16" s="2">
        <v>10</v>
      </c>
      <c r="I16" s="2">
        <f t="shared" si="0"/>
        <v>1980</v>
      </c>
      <c r="J16" s="2">
        <v>3000</v>
      </c>
      <c r="K16" s="5">
        <f t="shared" si="1"/>
        <v>30990</v>
      </c>
      <c r="L16" s="78">
        <f t="shared" si="2"/>
        <v>3961.55</v>
      </c>
      <c r="M16" s="78">
        <f t="shared" si="3"/>
        <v>5546.17</v>
      </c>
      <c r="N16" s="6">
        <f t="shared" si="4"/>
        <v>27.581100000000003</v>
      </c>
      <c r="O16" s="86">
        <f t="shared" si="8"/>
        <v>5546.17</v>
      </c>
      <c r="P16" s="5">
        <f t="shared" si="5"/>
        <v>55461.7</v>
      </c>
      <c r="Q16" s="91">
        <f t="shared" si="6"/>
        <v>52557.379224077478</v>
      </c>
      <c r="R16" s="94">
        <f t="shared" si="9"/>
        <v>53000</v>
      </c>
      <c r="S16" s="5">
        <f t="shared" si="10"/>
        <v>530000</v>
      </c>
      <c r="T16" s="8">
        <f t="shared" si="7"/>
        <v>50.349999999999994</v>
      </c>
      <c r="U16" s="26">
        <f t="shared" si="27"/>
        <v>22.768899999999991</v>
      </c>
    </row>
    <row r="17" spans="2:21" ht="33" x14ac:dyDescent="0.3">
      <c r="B17" s="40">
        <f t="shared" si="34"/>
        <v>13</v>
      </c>
      <c r="C17" s="45" t="s">
        <v>42</v>
      </c>
      <c r="D17" s="32" t="s">
        <v>44</v>
      </c>
      <c r="E17" s="32" t="s">
        <v>98</v>
      </c>
      <c r="F17" s="2">
        <v>2650</v>
      </c>
      <c r="G17" s="2">
        <v>43</v>
      </c>
      <c r="H17" s="2">
        <v>5</v>
      </c>
      <c r="I17" s="2">
        <f t="shared" si="0"/>
        <v>215</v>
      </c>
      <c r="J17" s="2">
        <v>3000</v>
      </c>
      <c r="K17" s="5">
        <f t="shared" si="1"/>
        <v>16250</v>
      </c>
      <c r="L17" s="78">
        <f t="shared" si="2"/>
        <v>4975.1000000000004</v>
      </c>
      <c r="M17" s="78">
        <f t="shared" si="3"/>
        <v>6965.14</v>
      </c>
      <c r="N17" s="6">
        <f t="shared" si="4"/>
        <v>14.4625</v>
      </c>
      <c r="O17" s="86">
        <f t="shared" si="8"/>
        <v>6965.14</v>
      </c>
      <c r="P17" s="5">
        <f t="shared" si="5"/>
        <v>34825.700000000004</v>
      </c>
      <c r="Q17" s="91">
        <f t="shared" si="6"/>
        <v>66004.017967136067</v>
      </c>
      <c r="R17" s="95">
        <f>ROUND(Q17,-3)+2000</f>
        <v>68000</v>
      </c>
      <c r="S17" s="5">
        <f t="shared" si="10"/>
        <v>340000</v>
      </c>
      <c r="T17" s="8">
        <f t="shared" si="7"/>
        <v>32.299999999999997</v>
      </c>
      <c r="U17" s="26">
        <f>T17-N17</f>
        <v>17.837499999999999</v>
      </c>
    </row>
    <row r="18" spans="2:21" ht="33" x14ac:dyDescent="0.3">
      <c r="B18" s="40">
        <f t="shared" si="34"/>
        <v>14</v>
      </c>
      <c r="C18" s="45" t="s">
        <v>42</v>
      </c>
      <c r="D18" s="32" t="s">
        <v>44</v>
      </c>
      <c r="E18" s="32" t="s">
        <v>99</v>
      </c>
      <c r="F18" s="2">
        <v>2650</v>
      </c>
      <c r="G18" s="2">
        <v>43</v>
      </c>
      <c r="H18" s="2">
        <v>5</v>
      </c>
      <c r="I18" s="2">
        <f t="shared" ref="I18" si="35">H18*G18</f>
        <v>215</v>
      </c>
      <c r="J18" s="2">
        <v>3000</v>
      </c>
      <c r="K18" s="5">
        <f t="shared" ref="K18" si="36">H18*F18+J18</f>
        <v>16250</v>
      </c>
      <c r="L18" s="78">
        <f t="shared" si="2"/>
        <v>4975.1000000000004</v>
      </c>
      <c r="M18" s="78">
        <f t="shared" si="3"/>
        <v>6965.14</v>
      </c>
      <c r="N18" s="6">
        <f t="shared" si="4"/>
        <v>14.4625</v>
      </c>
      <c r="O18" s="86">
        <f t="shared" ref="O18" si="37">M18</f>
        <v>6965.14</v>
      </c>
      <c r="P18" s="5">
        <f t="shared" ref="P18" si="38">O18*H18</f>
        <v>34825.700000000004</v>
      </c>
      <c r="Q18" s="91">
        <f t="shared" si="6"/>
        <v>66004.017967136067</v>
      </c>
      <c r="R18" s="95">
        <f>ROUND(Q18,-3)+2000</f>
        <v>68000</v>
      </c>
      <c r="S18" s="5">
        <f t="shared" ref="S18" si="39">R18*H18</f>
        <v>340000</v>
      </c>
      <c r="T18" s="8">
        <f t="shared" si="7"/>
        <v>32.299999999999997</v>
      </c>
      <c r="U18" s="26">
        <f>T18-N18</f>
        <v>17.837499999999999</v>
      </c>
    </row>
    <row r="19" spans="2:21" ht="33" x14ac:dyDescent="0.3">
      <c r="B19" s="40">
        <f t="shared" si="34"/>
        <v>15</v>
      </c>
      <c r="C19" s="45" t="s">
        <v>49</v>
      </c>
      <c r="D19" s="32" t="s">
        <v>50</v>
      </c>
      <c r="E19" s="32"/>
      <c r="F19" s="2">
        <v>2500</v>
      </c>
      <c r="G19" s="2">
        <v>97</v>
      </c>
      <c r="H19" s="2">
        <v>10</v>
      </c>
      <c r="I19" s="2">
        <f t="shared" si="0"/>
        <v>970</v>
      </c>
      <c r="J19" s="2">
        <v>3000</v>
      </c>
      <c r="K19" s="5">
        <f t="shared" si="1"/>
        <v>28000</v>
      </c>
      <c r="L19" s="78">
        <f t="shared" si="2"/>
        <v>3662.55</v>
      </c>
      <c r="M19" s="78">
        <f t="shared" si="3"/>
        <v>5127.57</v>
      </c>
      <c r="N19" s="6">
        <f t="shared" si="4"/>
        <v>24.92</v>
      </c>
      <c r="O19" s="86">
        <f t="shared" si="8"/>
        <v>5127.57</v>
      </c>
      <c r="P19" s="5">
        <f t="shared" si="5"/>
        <v>51275.7</v>
      </c>
      <c r="Q19" s="91">
        <f t="shared" si="6"/>
        <v>48590.584310975493</v>
      </c>
      <c r="R19" s="95">
        <f>ROUND(Q19,-3)+6000</f>
        <v>55000</v>
      </c>
      <c r="S19" s="5">
        <f t="shared" si="10"/>
        <v>550000</v>
      </c>
      <c r="T19" s="8">
        <f t="shared" si="7"/>
        <v>52.249999999999993</v>
      </c>
      <c r="U19" s="26">
        <f>T19-N19</f>
        <v>27.329999999999991</v>
      </c>
    </row>
    <row r="20" spans="2:21" x14ac:dyDescent="0.3">
      <c r="B20" s="40">
        <f t="shared" si="34"/>
        <v>16</v>
      </c>
      <c r="C20" s="45" t="s">
        <v>20</v>
      </c>
      <c r="D20" s="32" t="s">
        <v>77</v>
      </c>
      <c r="E20" s="32" t="s">
        <v>78</v>
      </c>
      <c r="F20" s="2">
        <v>790</v>
      </c>
      <c r="G20" s="2">
        <v>125</v>
      </c>
      <c r="H20" s="2">
        <v>5</v>
      </c>
      <c r="I20" s="2">
        <f t="shared" si="0"/>
        <v>625</v>
      </c>
      <c r="J20" s="2">
        <v>3000</v>
      </c>
      <c r="K20" s="5">
        <f t="shared" si="1"/>
        <v>6950</v>
      </c>
      <c r="L20" s="78">
        <f t="shared" si="2"/>
        <v>3115.1</v>
      </c>
      <c r="M20" s="78">
        <f t="shared" si="3"/>
        <v>4361.1399999999994</v>
      </c>
      <c r="N20" s="6">
        <f t="shared" si="4"/>
        <v>6.1855000000000002</v>
      </c>
      <c r="O20" s="86">
        <f t="shared" ref="O20" si="40">M20</f>
        <v>4361.1399999999994</v>
      </c>
      <c r="P20" s="5">
        <f t="shared" ref="P20" si="41">O20*H20</f>
        <v>21805.699999999997</v>
      </c>
      <c r="Q20" s="91">
        <f t="shared" si="6"/>
        <v>41327.63489566552</v>
      </c>
      <c r="R20" s="95">
        <f>ROUND(Q20,-3)+6000</f>
        <v>47000</v>
      </c>
      <c r="S20" s="5">
        <f t="shared" si="10"/>
        <v>235000</v>
      </c>
      <c r="T20" s="8">
        <f t="shared" ref="T20:T42" si="42">S20*$T$1</f>
        <v>22.324999999999999</v>
      </c>
      <c r="U20" s="26">
        <f t="shared" ref="U20" si="43">T20-N20</f>
        <v>16.139499999999998</v>
      </c>
    </row>
    <row r="21" spans="2:21" ht="33" x14ac:dyDescent="0.3">
      <c r="B21" s="40">
        <f t="shared" si="34"/>
        <v>17</v>
      </c>
      <c r="C21" s="45" t="s">
        <v>20</v>
      </c>
      <c r="D21" s="32" t="s">
        <v>77</v>
      </c>
      <c r="E21" s="32" t="s">
        <v>79</v>
      </c>
      <c r="F21" s="2">
        <v>790</v>
      </c>
      <c r="G21" s="2">
        <v>125</v>
      </c>
      <c r="H21" s="2">
        <v>5</v>
      </c>
      <c r="I21" s="2">
        <f t="shared" si="0"/>
        <v>625</v>
      </c>
      <c r="J21" s="2">
        <v>3000</v>
      </c>
      <c r="K21" s="5">
        <f t="shared" ref="K21:K42" si="44">H21*F21+J21</f>
        <v>6950</v>
      </c>
      <c r="L21" s="78">
        <f t="shared" ref="L21:L42" si="45">K21/H21+$L$4/H21</f>
        <v>3115.1</v>
      </c>
      <c r="M21" s="78">
        <f t="shared" ref="M21:M42" si="46">L21*(1+$M$4)</f>
        <v>4361.1399999999994</v>
      </c>
      <c r="N21" s="6">
        <f t="shared" ref="N21:N42" si="47">K21*$N$1/1000</f>
        <v>6.1855000000000002</v>
      </c>
      <c r="O21" s="86">
        <f t="shared" ref="O21:O42" si="48">M21</f>
        <v>4361.1399999999994</v>
      </c>
      <c r="P21" s="5">
        <f t="shared" ref="P21:P42" si="49">O21*H21</f>
        <v>21805.699999999997</v>
      </c>
      <c r="Q21" s="91">
        <f t="shared" ref="Q21:Q42" si="50">O21*$H$1</f>
        <v>41327.63489566552</v>
      </c>
      <c r="R21" s="95">
        <f t="shared" ref="R21:R42" si="51">ROUND(Q21,-3)+6000</f>
        <v>47000</v>
      </c>
      <c r="S21" s="5">
        <f t="shared" ref="S21:S42" si="52">R21*H21</f>
        <v>235000</v>
      </c>
      <c r="T21" s="8">
        <f t="shared" si="42"/>
        <v>22.324999999999999</v>
      </c>
      <c r="U21" s="26">
        <f t="shared" ref="U21:U42" si="53">T21-N21</f>
        <v>16.139499999999998</v>
      </c>
    </row>
    <row r="22" spans="2:21" ht="33" x14ac:dyDescent="0.3">
      <c r="B22" s="40">
        <f t="shared" si="34"/>
        <v>18</v>
      </c>
      <c r="C22" s="45" t="s">
        <v>20</v>
      </c>
      <c r="D22" s="32" t="s">
        <v>77</v>
      </c>
      <c r="E22" s="32" t="s">
        <v>80</v>
      </c>
      <c r="F22" s="2">
        <v>790</v>
      </c>
      <c r="G22" s="2">
        <v>125</v>
      </c>
      <c r="H22" s="2">
        <v>5</v>
      </c>
      <c r="I22" s="2">
        <f t="shared" ref="I22:I42" si="54">H22*G22</f>
        <v>625</v>
      </c>
      <c r="J22" s="2">
        <v>3000</v>
      </c>
      <c r="K22" s="5">
        <f t="shared" si="44"/>
        <v>6950</v>
      </c>
      <c r="L22" s="78">
        <f t="shared" si="45"/>
        <v>3115.1</v>
      </c>
      <c r="M22" s="78">
        <f t="shared" si="46"/>
        <v>4361.1399999999994</v>
      </c>
      <c r="N22" s="6">
        <f t="shared" si="47"/>
        <v>6.1855000000000002</v>
      </c>
      <c r="O22" s="86">
        <f t="shared" si="48"/>
        <v>4361.1399999999994</v>
      </c>
      <c r="P22" s="5">
        <f t="shared" si="49"/>
        <v>21805.699999999997</v>
      </c>
      <c r="Q22" s="91">
        <f t="shared" si="50"/>
        <v>41327.63489566552</v>
      </c>
      <c r="R22" s="95">
        <f t="shared" si="51"/>
        <v>47000</v>
      </c>
      <c r="S22" s="5">
        <f t="shared" si="52"/>
        <v>235000</v>
      </c>
      <c r="T22" s="8">
        <f t="shared" si="42"/>
        <v>22.324999999999999</v>
      </c>
      <c r="U22" s="26">
        <f t="shared" si="53"/>
        <v>16.139499999999998</v>
      </c>
    </row>
    <row r="23" spans="2:21" ht="33" x14ac:dyDescent="0.3">
      <c r="B23" s="40">
        <f t="shared" si="34"/>
        <v>19</v>
      </c>
      <c r="C23" s="45" t="s">
        <v>59</v>
      </c>
      <c r="D23" s="32" t="s">
        <v>82</v>
      </c>
      <c r="E23" s="32" t="s">
        <v>81</v>
      </c>
      <c r="F23" s="2">
        <v>2500</v>
      </c>
      <c r="G23" s="2">
        <v>246</v>
      </c>
      <c r="H23" s="2">
        <v>3</v>
      </c>
      <c r="I23" s="2">
        <f t="shared" si="54"/>
        <v>738</v>
      </c>
      <c r="J23" s="2">
        <v>3000</v>
      </c>
      <c r="K23" s="5">
        <f t="shared" si="44"/>
        <v>10500</v>
      </c>
      <c r="L23" s="78">
        <f t="shared" si="45"/>
        <v>6375.1666666666661</v>
      </c>
      <c r="M23" s="78">
        <f t="shared" si="46"/>
        <v>8925.2333333333318</v>
      </c>
      <c r="N23" s="6">
        <f t="shared" si="47"/>
        <v>9.3450000000000006</v>
      </c>
      <c r="O23" s="86">
        <f t="shared" si="48"/>
        <v>8925.2333333333318</v>
      </c>
      <c r="P23" s="5">
        <f t="shared" si="49"/>
        <v>26775.699999999997</v>
      </c>
      <c r="Q23" s="91">
        <f t="shared" si="50"/>
        <v>84578.524092008913</v>
      </c>
      <c r="R23" s="95">
        <f t="shared" si="51"/>
        <v>91000</v>
      </c>
      <c r="S23" s="5">
        <f t="shared" si="52"/>
        <v>273000</v>
      </c>
      <c r="T23" s="8">
        <f t="shared" si="42"/>
        <v>25.934999999999999</v>
      </c>
      <c r="U23" s="26">
        <f t="shared" si="53"/>
        <v>16.589999999999996</v>
      </c>
    </row>
    <row r="24" spans="2:21" ht="33" x14ac:dyDescent="0.3">
      <c r="B24" s="40">
        <f t="shared" si="34"/>
        <v>20</v>
      </c>
      <c r="C24" s="45" t="s">
        <v>59</v>
      </c>
      <c r="D24" s="32" t="s">
        <v>83</v>
      </c>
      <c r="E24" s="32" t="s">
        <v>84</v>
      </c>
      <c r="F24" s="2">
        <v>2500</v>
      </c>
      <c r="G24" s="2">
        <v>246</v>
      </c>
      <c r="H24" s="2">
        <v>3</v>
      </c>
      <c r="I24" s="2">
        <f t="shared" si="54"/>
        <v>738</v>
      </c>
      <c r="J24" s="2">
        <v>3000</v>
      </c>
      <c r="K24" s="5">
        <f t="shared" si="44"/>
        <v>10500</v>
      </c>
      <c r="L24" s="78">
        <f t="shared" si="45"/>
        <v>6375.1666666666661</v>
      </c>
      <c r="M24" s="78">
        <f t="shared" si="46"/>
        <v>8925.2333333333318</v>
      </c>
      <c r="N24" s="6">
        <f t="shared" si="47"/>
        <v>9.3450000000000006</v>
      </c>
      <c r="O24" s="86">
        <f t="shared" si="48"/>
        <v>8925.2333333333318</v>
      </c>
      <c r="P24" s="5">
        <f t="shared" si="49"/>
        <v>26775.699999999997</v>
      </c>
      <c r="Q24" s="91">
        <f t="shared" si="50"/>
        <v>84578.524092008913</v>
      </c>
      <c r="R24" s="95">
        <f t="shared" si="51"/>
        <v>91000</v>
      </c>
      <c r="S24" s="5">
        <f t="shared" si="52"/>
        <v>273000</v>
      </c>
      <c r="T24" s="8">
        <f t="shared" si="42"/>
        <v>25.934999999999999</v>
      </c>
      <c r="U24" s="26">
        <f t="shared" si="53"/>
        <v>16.589999999999996</v>
      </c>
    </row>
    <row r="25" spans="2:21" ht="33" x14ac:dyDescent="0.3">
      <c r="B25" s="40">
        <f t="shared" si="34"/>
        <v>21</v>
      </c>
      <c r="C25" s="45" t="s">
        <v>59</v>
      </c>
      <c r="D25" s="32" t="s">
        <v>83</v>
      </c>
      <c r="E25" s="32" t="s">
        <v>85</v>
      </c>
      <c r="F25" s="2">
        <v>2500</v>
      </c>
      <c r="G25" s="2">
        <v>246</v>
      </c>
      <c r="H25" s="2">
        <v>3</v>
      </c>
      <c r="I25" s="2">
        <f t="shared" si="54"/>
        <v>738</v>
      </c>
      <c r="J25" s="2">
        <v>3000</v>
      </c>
      <c r="K25" s="5">
        <f t="shared" si="44"/>
        <v>10500</v>
      </c>
      <c r="L25" s="78">
        <f t="shared" si="45"/>
        <v>6375.1666666666661</v>
      </c>
      <c r="M25" s="78">
        <f t="shared" si="46"/>
        <v>8925.2333333333318</v>
      </c>
      <c r="N25" s="6">
        <f t="shared" si="47"/>
        <v>9.3450000000000006</v>
      </c>
      <c r="O25" s="86">
        <f t="shared" si="48"/>
        <v>8925.2333333333318</v>
      </c>
      <c r="P25" s="5">
        <f t="shared" si="49"/>
        <v>26775.699999999997</v>
      </c>
      <c r="Q25" s="91">
        <f t="shared" si="50"/>
        <v>84578.524092008913</v>
      </c>
      <c r="R25" s="95">
        <f t="shared" si="51"/>
        <v>91000</v>
      </c>
      <c r="S25" s="5">
        <f t="shared" si="52"/>
        <v>273000</v>
      </c>
      <c r="T25" s="8">
        <f t="shared" si="42"/>
        <v>25.934999999999999</v>
      </c>
      <c r="U25" s="26">
        <f t="shared" si="53"/>
        <v>16.589999999999996</v>
      </c>
    </row>
    <row r="26" spans="2:21" ht="33" x14ac:dyDescent="0.3">
      <c r="B26" s="40">
        <f t="shared" si="34"/>
        <v>22</v>
      </c>
      <c r="C26" s="45" t="s">
        <v>86</v>
      </c>
      <c r="D26" s="32" t="s">
        <v>87</v>
      </c>
      <c r="E26" s="32"/>
      <c r="F26" s="2">
        <v>2137</v>
      </c>
      <c r="G26" s="2">
        <v>118</v>
      </c>
      <c r="H26" s="2">
        <v>5</v>
      </c>
      <c r="I26" s="2">
        <f t="shared" ref="I26:I29" si="55">H26*G26</f>
        <v>590</v>
      </c>
      <c r="J26" s="2">
        <v>3000</v>
      </c>
      <c r="K26" s="5">
        <f t="shared" ref="K26:K29" si="56">H26*F26+J26</f>
        <v>13685</v>
      </c>
      <c r="L26" s="78">
        <f t="shared" ref="L26:L29" si="57">K26/H26+$L$4/H26</f>
        <v>4462.1000000000004</v>
      </c>
      <c r="M26" s="78">
        <f t="shared" si="46"/>
        <v>6246.9400000000005</v>
      </c>
      <c r="N26" s="6">
        <f t="shared" ref="N26:N29" si="58">K26*$N$1/1000</f>
        <v>12.179649999999999</v>
      </c>
      <c r="O26" s="86">
        <f t="shared" ref="O26:O29" si="59">M26</f>
        <v>6246.9400000000005</v>
      </c>
      <c r="P26" s="5">
        <f t="shared" ref="P26:P29" si="60">O26*H26</f>
        <v>31234.700000000004</v>
      </c>
      <c r="Q26" s="91">
        <f t="shared" ref="Q26:Q29" si="61">O26*$H$1</f>
        <v>59198.112313553065</v>
      </c>
      <c r="R26" s="95">
        <f t="shared" si="51"/>
        <v>65000</v>
      </c>
      <c r="S26" s="5">
        <f t="shared" ref="S26:S29" si="62">R26*H26</f>
        <v>325000</v>
      </c>
      <c r="T26" s="8">
        <f t="shared" si="42"/>
        <v>30.874999999999996</v>
      </c>
      <c r="U26" s="26">
        <f t="shared" ref="U26:U29" si="63">T26-N26</f>
        <v>18.695349999999998</v>
      </c>
    </row>
    <row r="27" spans="2:21" ht="33" x14ac:dyDescent="0.3">
      <c r="B27" s="40">
        <f t="shared" si="34"/>
        <v>23</v>
      </c>
      <c r="C27" s="45" t="s">
        <v>86</v>
      </c>
      <c r="D27" s="32" t="s">
        <v>88</v>
      </c>
      <c r="E27" s="32"/>
      <c r="F27" s="2">
        <v>2137</v>
      </c>
      <c r="G27" s="2">
        <v>118</v>
      </c>
      <c r="H27" s="2">
        <v>5</v>
      </c>
      <c r="I27" s="2">
        <f t="shared" si="55"/>
        <v>590</v>
      </c>
      <c r="J27" s="2">
        <v>3000</v>
      </c>
      <c r="K27" s="5">
        <f t="shared" si="56"/>
        <v>13685</v>
      </c>
      <c r="L27" s="78">
        <f t="shared" si="57"/>
        <v>4462.1000000000004</v>
      </c>
      <c r="M27" s="78">
        <f t="shared" si="46"/>
        <v>6246.9400000000005</v>
      </c>
      <c r="N27" s="6">
        <f t="shared" si="58"/>
        <v>12.179649999999999</v>
      </c>
      <c r="O27" s="86">
        <f t="shared" si="59"/>
        <v>6246.9400000000005</v>
      </c>
      <c r="P27" s="5">
        <f t="shared" si="60"/>
        <v>31234.700000000004</v>
      </c>
      <c r="Q27" s="91">
        <f t="shared" si="61"/>
        <v>59198.112313553065</v>
      </c>
      <c r="R27" s="95">
        <f t="shared" si="51"/>
        <v>65000</v>
      </c>
      <c r="S27" s="5">
        <f t="shared" si="62"/>
        <v>325000</v>
      </c>
      <c r="T27" s="8">
        <f t="shared" si="42"/>
        <v>30.874999999999996</v>
      </c>
      <c r="U27" s="26">
        <f t="shared" si="63"/>
        <v>18.695349999999998</v>
      </c>
    </row>
    <row r="28" spans="2:21" x14ac:dyDescent="0.3">
      <c r="B28" s="40">
        <f t="shared" si="34"/>
        <v>24</v>
      </c>
      <c r="C28" s="45"/>
      <c r="D28" s="32"/>
      <c r="E28" s="32"/>
      <c r="F28" s="2"/>
      <c r="G28" s="2"/>
      <c r="H28" s="2"/>
      <c r="I28" s="2">
        <f t="shared" si="55"/>
        <v>0</v>
      </c>
      <c r="J28" s="2">
        <v>3000</v>
      </c>
      <c r="K28" s="5">
        <f t="shared" si="56"/>
        <v>3000</v>
      </c>
      <c r="L28" s="78" t="e">
        <f t="shared" si="57"/>
        <v>#DIV/0!</v>
      </c>
      <c r="M28" s="78" t="e">
        <f t="shared" si="46"/>
        <v>#DIV/0!</v>
      </c>
      <c r="N28" s="6">
        <f t="shared" si="58"/>
        <v>2.67</v>
      </c>
      <c r="O28" s="86" t="e">
        <f t="shared" si="59"/>
        <v>#DIV/0!</v>
      </c>
      <c r="P28" s="5" t="e">
        <f t="shared" si="60"/>
        <v>#DIV/0!</v>
      </c>
      <c r="Q28" s="91" t="e">
        <f t="shared" si="61"/>
        <v>#DIV/0!</v>
      </c>
      <c r="R28" s="95" t="e">
        <f t="shared" si="51"/>
        <v>#DIV/0!</v>
      </c>
      <c r="S28" s="5" t="e">
        <f t="shared" si="62"/>
        <v>#DIV/0!</v>
      </c>
      <c r="T28" s="8" t="e">
        <f t="shared" si="42"/>
        <v>#DIV/0!</v>
      </c>
      <c r="U28" s="26" t="e">
        <f t="shared" si="63"/>
        <v>#DIV/0!</v>
      </c>
    </row>
    <row r="29" spans="2:21" x14ac:dyDescent="0.3">
      <c r="B29" s="40">
        <f t="shared" si="34"/>
        <v>25</v>
      </c>
      <c r="C29" s="45"/>
      <c r="D29" s="32"/>
      <c r="E29" s="32"/>
      <c r="F29" s="2"/>
      <c r="G29" s="2"/>
      <c r="H29" s="2"/>
      <c r="I29" s="2">
        <f t="shared" si="55"/>
        <v>0</v>
      </c>
      <c r="J29" s="2">
        <v>3000</v>
      </c>
      <c r="K29" s="5">
        <f t="shared" si="56"/>
        <v>3000</v>
      </c>
      <c r="L29" s="78" t="e">
        <f t="shared" si="57"/>
        <v>#DIV/0!</v>
      </c>
      <c r="M29" s="78" t="e">
        <f t="shared" si="46"/>
        <v>#DIV/0!</v>
      </c>
      <c r="N29" s="6">
        <f t="shared" si="58"/>
        <v>2.67</v>
      </c>
      <c r="O29" s="86" t="e">
        <f t="shared" si="59"/>
        <v>#DIV/0!</v>
      </c>
      <c r="P29" s="5" t="e">
        <f t="shared" si="60"/>
        <v>#DIV/0!</v>
      </c>
      <c r="Q29" s="91" t="e">
        <f t="shared" si="61"/>
        <v>#DIV/0!</v>
      </c>
      <c r="R29" s="95" t="e">
        <f t="shared" si="51"/>
        <v>#DIV/0!</v>
      </c>
      <c r="S29" s="5" t="e">
        <f t="shared" si="62"/>
        <v>#DIV/0!</v>
      </c>
      <c r="T29" s="8" t="e">
        <f t="shared" si="42"/>
        <v>#DIV/0!</v>
      </c>
      <c r="U29" s="26" t="e">
        <f t="shared" si="63"/>
        <v>#DIV/0!</v>
      </c>
    </row>
    <row r="30" spans="2:21" x14ac:dyDescent="0.3">
      <c r="B30" s="40">
        <f t="shared" si="34"/>
        <v>26</v>
      </c>
      <c r="C30" s="45"/>
      <c r="D30" s="32"/>
      <c r="E30" s="32"/>
      <c r="F30" s="2"/>
      <c r="G30" s="2"/>
      <c r="H30" s="2"/>
      <c r="I30" s="2">
        <f t="shared" si="54"/>
        <v>0</v>
      </c>
      <c r="J30" s="2">
        <v>3000</v>
      </c>
      <c r="K30" s="5">
        <f t="shared" si="44"/>
        <v>3000</v>
      </c>
      <c r="L30" s="78" t="e">
        <f t="shared" si="45"/>
        <v>#DIV/0!</v>
      </c>
      <c r="M30" s="78" t="e">
        <f t="shared" si="46"/>
        <v>#DIV/0!</v>
      </c>
      <c r="N30" s="6">
        <f t="shared" si="47"/>
        <v>2.67</v>
      </c>
      <c r="O30" s="86" t="e">
        <f t="shared" si="48"/>
        <v>#DIV/0!</v>
      </c>
      <c r="P30" s="5" t="e">
        <f t="shared" si="49"/>
        <v>#DIV/0!</v>
      </c>
      <c r="Q30" s="91" t="e">
        <f t="shared" si="50"/>
        <v>#DIV/0!</v>
      </c>
      <c r="R30" s="95" t="e">
        <f t="shared" si="51"/>
        <v>#DIV/0!</v>
      </c>
      <c r="S30" s="5" t="e">
        <f t="shared" si="52"/>
        <v>#DIV/0!</v>
      </c>
      <c r="T30" s="8" t="e">
        <f t="shared" si="42"/>
        <v>#DIV/0!</v>
      </c>
      <c r="U30" s="26" t="e">
        <f t="shared" si="53"/>
        <v>#DIV/0!</v>
      </c>
    </row>
    <row r="31" spans="2:21" x14ac:dyDescent="0.3">
      <c r="B31" s="40">
        <f t="shared" si="34"/>
        <v>27</v>
      </c>
      <c r="C31" s="45"/>
      <c r="D31" s="32"/>
      <c r="E31" s="32"/>
      <c r="F31" s="2"/>
      <c r="G31" s="2"/>
      <c r="H31" s="2"/>
      <c r="I31" s="2">
        <f t="shared" si="54"/>
        <v>0</v>
      </c>
      <c r="J31" s="2">
        <v>3000</v>
      </c>
      <c r="K31" s="5">
        <f t="shared" si="44"/>
        <v>3000</v>
      </c>
      <c r="L31" s="78" t="e">
        <f t="shared" si="45"/>
        <v>#DIV/0!</v>
      </c>
      <c r="M31" s="78" t="e">
        <f t="shared" si="46"/>
        <v>#DIV/0!</v>
      </c>
      <c r="N31" s="6">
        <f t="shared" si="47"/>
        <v>2.67</v>
      </c>
      <c r="O31" s="86" t="e">
        <f t="shared" si="48"/>
        <v>#DIV/0!</v>
      </c>
      <c r="P31" s="5" t="e">
        <f t="shared" si="49"/>
        <v>#DIV/0!</v>
      </c>
      <c r="Q31" s="91" t="e">
        <f t="shared" si="50"/>
        <v>#DIV/0!</v>
      </c>
      <c r="R31" s="95" t="e">
        <f t="shared" si="51"/>
        <v>#DIV/0!</v>
      </c>
      <c r="S31" s="5" t="e">
        <f t="shared" si="52"/>
        <v>#DIV/0!</v>
      </c>
      <c r="T31" s="8" t="e">
        <f t="shared" si="42"/>
        <v>#DIV/0!</v>
      </c>
      <c r="U31" s="26" t="e">
        <f t="shared" si="53"/>
        <v>#DIV/0!</v>
      </c>
    </row>
    <row r="32" spans="2:21" x14ac:dyDescent="0.3">
      <c r="B32" s="40">
        <f t="shared" si="34"/>
        <v>28</v>
      </c>
      <c r="C32" s="45"/>
      <c r="D32" s="32"/>
      <c r="E32" s="32"/>
      <c r="F32" s="2"/>
      <c r="G32" s="2"/>
      <c r="H32" s="2"/>
      <c r="I32" s="2">
        <f t="shared" si="54"/>
        <v>0</v>
      </c>
      <c r="J32" s="2">
        <v>3000</v>
      </c>
      <c r="K32" s="5">
        <f t="shared" si="44"/>
        <v>3000</v>
      </c>
      <c r="L32" s="78" t="e">
        <f t="shared" si="45"/>
        <v>#DIV/0!</v>
      </c>
      <c r="M32" s="78" t="e">
        <f t="shared" si="46"/>
        <v>#DIV/0!</v>
      </c>
      <c r="N32" s="6">
        <f t="shared" si="47"/>
        <v>2.67</v>
      </c>
      <c r="O32" s="86" t="e">
        <f t="shared" si="48"/>
        <v>#DIV/0!</v>
      </c>
      <c r="P32" s="5" t="e">
        <f t="shared" si="49"/>
        <v>#DIV/0!</v>
      </c>
      <c r="Q32" s="91" t="e">
        <f t="shared" si="50"/>
        <v>#DIV/0!</v>
      </c>
      <c r="R32" s="95" t="e">
        <f t="shared" si="51"/>
        <v>#DIV/0!</v>
      </c>
      <c r="S32" s="5" t="e">
        <f t="shared" si="52"/>
        <v>#DIV/0!</v>
      </c>
      <c r="T32" s="8" t="e">
        <f t="shared" si="42"/>
        <v>#DIV/0!</v>
      </c>
      <c r="U32" s="26" t="e">
        <f t="shared" si="53"/>
        <v>#DIV/0!</v>
      </c>
    </row>
    <row r="33" spans="2:21" x14ac:dyDescent="0.3">
      <c r="B33" s="40">
        <f t="shared" si="34"/>
        <v>29</v>
      </c>
      <c r="C33" s="45"/>
      <c r="D33" s="32"/>
      <c r="E33" s="32"/>
      <c r="F33" s="2"/>
      <c r="G33" s="2"/>
      <c r="H33" s="2"/>
      <c r="I33" s="2">
        <f t="shared" si="54"/>
        <v>0</v>
      </c>
      <c r="J33" s="2">
        <v>3000</v>
      </c>
      <c r="K33" s="5">
        <f t="shared" si="44"/>
        <v>3000</v>
      </c>
      <c r="L33" s="78" t="e">
        <f t="shared" si="45"/>
        <v>#DIV/0!</v>
      </c>
      <c r="M33" s="78" t="e">
        <f t="shared" si="46"/>
        <v>#DIV/0!</v>
      </c>
      <c r="N33" s="6">
        <f t="shared" si="47"/>
        <v>2.67</v>
      </c>
      <c r="O33" s="86" t="e">
        <f t="shared" si="48"/>
        <v>#DIV/0!</v>
      </c>
      <c r="P33" s="5" t="e">
        <f t="shared" si="49"/>
        <v>#DIV/0!</v>
      </c>
      <c r="Q33" s="91" t="e">
        <f t="shared" si="50"/>
        <v>#DIV/0!</v>
      </c>
      <c r="R33" s="95" t="e">
        <f t="shared" si="51"/>
        <v>#DIV/0!</v>
      </c>
      <c r="S33" s="5" t="e">
        <f t="shared" si="52"/>
        <v>#DIV/0!</v>
      </c>
      <c r="T33" s="8" t="e">
        <f t="shared" si="42"/>
        <v>#DIV/0!</v>
      </c>
      <c r="U33" s="26" t="e">
        <f t="shared" si="53"/>
        <v>#DIV/0!</v>
      </c>
    </row>
    <row r="34" spans="2:21" x14ac:dyDescent="0.3">
      <c r="B34" s="40">
        <f t="shared" si="34"/>
        <v>30</v>
      </c>
      <c r="C34" s="45"/>
      <c r="D34" s="32"/>
      <c r="E34" s="32"/>
      <c r="F34" s="2"/>
      <c r="G34" s="2"/>
      <c r="H34" s="2"/>
      <c r="I34" s="2">
        <f t="shared" ref="I34:I37" si="64">H34*G34</f>
        <v>0</v>
      </c>
      <c r="J34" s="2">
        <v>3000</v>
      </c>
      <c r="K34" s="5">
        <f t="shared" ref="K34:K37" si="65">H34*F34+J34</f>
        <v>3000</v>
      </c>
      <c r="L34" s="78" t="e">
        <f t="shared" ref="L34:L37" si="66">K34/H34+$L$4/H34</f>
        <v>#DIV/0!</v>
      </c>
      <c r="M34" s="78" t="e">
        <f t="shared" si="46"/>
        <v>#DIV/0!</v>
      </c>
      <c r="N34" s="6">
        <f t="shared" ref="N34:N37" si="67">K34*$N$1/1000</f>
        <v>2.67</v>
      </c>
      <c r="O34" s="86" t="e">
        <f t="shared" ref="O34:O37" si="68">M34</f>
        <v>#DIV/0!</v>
      </c>
      <c r="P34" s="5" t="e">
        <f t="shared" ref="P34:P37" si="69">O34*H34</f>
        <v>#DIV/0!</v>
      </c>
      <c r="Q34" s="91" t="e">
        <f t="shared" ref="Q34:Q37" si="70">O34*$H$1</f>
        <v>#DIV/0!</v>
      </c>
      <c r="R34" s="95" t="e">
        <f t="shared" si="51"/>
        <v>#DIV/0!</v>
      </c>
      <c r="S34" s="5" t="e">
        <f t="shared" ref="S34:S37" si="71">R34*H34</f>
        <v>#DIV/0!</v>
      </c>
      <c r="T34" s="8" t="e">
        <f t="shared" si="42"/>
        <v>#DIV/0!</v>
      </c>
      <c r="U34" s="26" t="e">
        <f t="shared" ref="U34:U37" si="72">T34-N34</f>
        <v>#DIV/0!</v>
      </c>
    </row>
    <row r="35" spans="2:21" x14ac:dyDescent="0.3">
      <c r="B35" s="40">
        <f t="shared" si="34"/>
        <v>31</v>
      </c>
      <c r="C35" s="45"/>
      <c r="D35" s="32"/>
      <c r="E35" s="32"/>
      <c r="F35" s="2"/>
      <c r="G35" s="2"/>
      <c r="H35" s="2"/>
      <c r="I35" s="2">
        <f t="shared" si="64"/>
        <v>0</v>
      </c>
      <c r="J35" s="2">
        <v>3000</v>
      </c>
      <c r="K35" s="5">
        <f t="shared" si="65"/>
        <v>3000</v>
      </c>
      <c r="L35" s="78" t="e">
        <f t="shared" si="66"/>
        <v>#DIV/0!</v>
      </c>
      <c r="M35" s="78" t="e">
        <f t="shared" si="46"/>
        <v>#DIV/0!</v>
      </c>
      <c r="N35" s="6">
        <f t="shared" si="67"/>
        <v>2.67</v>
      </c>
      <c r="O35" s="86" t="e">
        <f t="shared" si="68"/>
        <v>#DIV/0!</v>
      </c>
      <c r="P35" s="5" t="e">
        <f t="shared" si="69"/>
        <v>#DIV/0!</v>
      </c>
      <c r="Q35" s="91" t="e">
        <f t="shared" si="70"/>
        <v>#DIV/0!</v>
      </c>
      <c r="R35" s="95" t="e">
        <f t="shared" si="51"/>
        <v>#DIV/0!</v>
      </c>
      <c r="S35" s="5" t="e">
        <f t="shared" si="71"/>
        <v>#DIV/0!</v>
      </c>
      <c r="T35" s="8" t="e">
        <f t="shared" si="42"/>
        <v>#DIV/0!</v>
      </c>
      <c r="U35" s="26" t="e">
        <f t="shared" si="72"/>
        <v>#DIV/0!</v>
      </c>
    </row>
    <row r="36" spans="2:21" x14ac:dyDescent="0.3">
      <c r="B36" s="40">
        <f t="shared" si="34"/>
        <v>32</v>
      </c>
      <c r="C36" s="45"/>
      <c r="D36" s="32"/>
      <c r="E36" s="32"/>
      <c r="F36" s="2"/>
      <c r="G36" s="2"/>
      <c r="H36" s="2"/>
      <c r="I36" s="2">
        <f t="shared" si="64"/>
        <v>0</v>
      </c>
      <c r="J36" s="2">
        <v>3000</v>
      </c>
      <c r="K36" s="5">
        <f t="shared" si="65"/>
        <v>3000</v>
      </c>
      <c r="L36" s="78" t="e">
        <f t="shared" si="66"/>
        <v>#DIV/0!</v>
      </c>
      <c r="M36" s="78" t="e">
        <f t="shared" si="46"/>
        <v>#DIV/0!</v>
      </c>
      <c r="N36" s="6">
        <f t="shared" si="67"/>
        <v>2.67</v>
      </c>
      <c r="O36" s="86" t="e">
        <f t="shared" si="68"/>
        <v>#DIV/0!</v>
      </c>
      <c r="P36" s="5" t="e">
        <f t="shared" si="69"/>
        <v>#DIV/0!</v>
      </c>
      <c r="Q36" s="91" t="e">
        <f t="shared" si="70"/>
        <v>#DIV/0!</v>
      </c>
      <c r="R36" s="95" t="e">
        <f t="shared" si="51"/>
        <v>#DIV/0!</v>
      </c>
      <c r="S36" s="5" t="e">
        <f t="shared" si="71"/>
        <v>#DIV/0!</v>
      </c>
      <c r="T36" s="8" t="e">
        <f t="shared" si="42"/>
        <v>#DIV/0!</v>
      </c>
      <c r="U36" s="26" t="e">
        <f t="shared" si="72"/>
        <v>#DIV/0!</v>
      </c>
    </row>
    <row r="37" spans="2:21" x14ac:dyDescent="0.3">
      <c r="B37" s="40">
        <f t="shared" si="34"/>
        <v>33</v>
      </c>
      <c r="C37" s="45"/>
      <c r="D37" s="32"/>
      <c r="E37" s="32"/>
      <c r="F37" s="2"/>
      <c r="G37" s="2"/>
      <c r="H37" s="2"/>
      <c r="I37" s="2">
        <f t="shared" si="64"/>
        <v>0</v>
      </c>
      <c r="J37" s="2">
        <v>3000</v>
      </c>
      <c r="K37" s="5">
        <f t="shared" si="65"/>
        <v>3000</v>
      </c>
      <c r="L37" s="78" t="e">
        <f t="shared" si="66"/>
        <v>#DIV/0!</v>
      </c>
      <c r="M37" s="78" t="e">
        <f t="shared" si="46"/>
        <v>#DIV/0!</v>
      </c>
      <c r="N37" s="6">
        <f t="shared" si="67"/>
        <v>2.67</v>
      </c>
      <c r="O37" s="86" t="e">
        <f t="shared" si="68"/>
        <v>#DIV/0!</v>
      </c>
      <c r="P37" s="5" t="e">
        <f t="shared" si="69"/>
        <v>#DIV/0!</v>
      </c>
      <c r="Q37" s="91" t="e">
        <f t="shared" si="70"/>
        <v>#DIV/0!</v>
      </c>
      <c r="R37" s="95" t="e">
        <f t="shared" si="51"/>
        <v>#DIV/0!</v>
      </c>
      <c r="S37" s="5" t="e">
        <f t="shared" si="71"/>
        <v>#DIV/0!</v>
      </c>
      <c r="T37" s="8" t="e">
        <f t="shared" si="42"/>
        <v>#DIV/0!</v>
      </c>
      <c r="U37" s="26" t="e">
        <f t="shared" si="72"/>
        <v>#DIV/0!</v>
      </c>
    </row>
    <row r="38" spans="2:21" x14ac:dyDescent="0.3">
      <c r="B38" s="40">
        <f t="shared" si="34"/>
        <v>34</v>
      </c>
      <c r="C38" s="45"/>
      <c r="D38" s="32"/>
      <c r="E38" s="32"/>
      <c r="F38" s="2"/>
      <c r="G38" s="2"/>
      <c r="H38" s="2"/>
      <c r="I38" s="2">
        <f t="shared" si="54"/>
        <v>0</v>
      </c>
      <c r="J38" s="2">
        <v>3000</v>
      </c>
      <c r="K38" s="5">
        <f t="shared" si="44"/>
        <v>3000</v>
      </c>
      <c r="L38" s="78" t="e">
        <f t="shared" si="45"/>
        <v>#DIV/0!</v>
      </c>
      <c r="M38" s="78" t="e">
        <f t="shared" si="46"/>
        <v>#DIV/0!</v>
      </c>
      <c r="N38" s="6">
        <f t="shared" si="47"/>
        <v>2.67</v>
      </c>
      <c r="O38" s="86" t="e">
        <f t="shared" si="48"/>
        <v>#DIV/0!</v>
      </c>
      <c r="P38" s="5" t="e">
        <f t="shared" si="49"/>
        <v>#DIV/0!</v>
      </c>
      <c r="Q38" s="91" t="e">
        <f t="shared" si="50"/>
        <v>#DIV/0!</v>
      </c>
      <c r="R38" s="95" t="e">
        <f t="shared" si="51"/>
        <v>#DIV/0!</v>
      </c>
      <c r="S38" s="5" t="e">
        <f t="shared" si="52"/>
        <v>#DIV/0!</v>
      </c>
      <c r="T38" s="8" t="e">
        <f t="shared" si="42"/>
        <v>#DIV/0!</v>
      </c>
      <c r="U38" s="26" t="e">
        <f t="shared" si="53"/>
        <v>#DIV/0!</v>
      </c>
    </row>
    <row r="39" spans="2:21" x14ac:dyDescent="0.3">
      <c r="B39" s="40">
        <f t="shared" si="34"/>
        <v>35</v>
      </c>
      <c r="C39" s="45"/>
      <c r="D39" s="32"/>
      <c r="E39" s="32"/>
      <c r="F39" s="2"/>
      <c r="G39" s="2"/>
      <c r="H39" s="2"/>
      <c r="I39" s="2">
        <f t="shared" si="54"/>
        <v>0</v>
      </c>
      <c r="J39" s="2">
        <v>3000</v>
      </c>
      <c r="K39" s="5">
        <f t="shared" si="44"/>
        <v>3000</v>
      </c>
      <c r="L39" s="78" t="e">
        <f t="shared" si="45"/>
        <v>#DIV/0!</v>
      </c>
      <c r="M39" s="78" t="e">
        <f t="shared" si="46"/>
        <v>#DIV/0!</v>
      </c>
      <c r="N39" s="6">
        <f t="shared" si="47"/>
        <v>2.67</v>
      </c>
      <c r="O39" s="86" t="e">
        <f t="shared" si="48"/>
        <v>#DIV/0!</v>
      </c>
      <c r="P39" s="5" t="e">
        <f t="shared" si="49"/>
        <v>#DIV/0!</v>
      </c>
      <c r="Q39" s="91" t="e">
        <f t="shared" si="50"/>
        <v>#DIV/0!</v>
      </c>
      <c r="R39" s="95" t="e">
        <f t="shared" si="51"/>
        <v>#DIV/0!</v>
      </c>
      <c r="S39" s="5" t="e">
        <f t="shared" si="52"/>
        <v>#DIV/0!</v>
      </c>
      <c r="T39" s="8" t="e">
        <f t="shared" si="42"/>
        <v>#DIV/0!</v>
      </c>
      <c r="U39" s="26" t="e">
        <f t="shared" si="53"/>
        <v>#DIV/0!</v>
      </c>
    </row>
    <row r="40" spans="2:21" x14ac:dyDescent="0.3">
      <c r="B40" s="40">
        <f t="shared" si="34"/>
        <v>36</v>
      </c>
      <c r="C40" s="45"/>
      <c r="D40" s="32"/>
      <c r="E40" s="32"/>
      <c r="F40" s="2"/>
      <c r="G40" s="2"/>
      <c r="H40" s="2"/>
      <c r="I40" s="2">
        <f t="shared" si="54"/>
        <v>0</v>
      </c>
      <c r="J40" s="2">
        <v>3000</v>
      </c>
      <c r="K40" s="5">
        <f t="shared" si="44"/>
        <v>3000</v>
      </c>
      <c r="L40" s="78" t="e">
        <f t="shared" si="45"/>
        <v>#DIV/0!</v>
      </c>
      <c r="M40" s="78" t="e">
        <f t="shared" si="46"/>
        <v>#DIV/0!</v>
      </c>
      <c r="N40" s="6">
        <f t="shared" si="47"/>
        <v>2.67</v>
      </c>
      <c r="O40" s="86" t="e">
        <f t="shared" si="48"/>
        <v>#DIV/0!</v>
      </c>
      <c r="P40" s="5" t="e">
        <f t="shared" si="49"/>
        <v>#DIV/0!</v>
      </c>
      <c r="Q40" s="91" t="e">
        <f t="shared" si="50"/>
        <v>#DIV/0!</v>
      </c>
      <c r="R40" s="95" t="e">
        <f t="shared" si="51"/>
        <v>#DIV/0!</v>
      </c>
      <c r="S40" s="5" t="e">
        <f t="shared" si="52"/>
        <v>#DIV/0!</v>
      </c>
      <c r="T40" s="8" t="e">
        <f t="shared" si="42"/>
        <v>#DIV/0!</v>
      </c>
      <c r="U40" s="26" t="e">
        <f t="shared" si="53"/>
        <v>#DIV/0!</v>
      </c>
    </row>
    <row r="41" spans="2:21" x14ac:dyDescent="0.3">
      <c r="B41" s="40">
        <f t="shared" si="34"/>
        <v>37</v>
      </c>
      <c r="C41" s="45"/>
      <c r="D41" s="32"/>
      <c r="E41" s="32"/>
      <c r="F41" s="2"/>
      <c r="G41" s="2"/>
      <c r="H41" s="2"/>
      <c r="I41" s="2">
        <f t="shared" si="54"/>
        <v>0</v>
      </c>
      <c r="J41" s="2">
        <v>3000</v>
      </c>
      <c r="K41" s="5">
        <f t="shared" si="44"/>
        <v>3000</v>
      </c>
      <c r="L41" s="78" t="e">
        <f t="shared" si="45"/>
        <v>#DIV/0!</v>
      </c>
      <c r="M41" s="78" t="e">
        <f t="shared" si="46"/>
        <v>#DIV/0!</v>
      </c>
      <c r="N41" s="6">
        <f t="shared" si="47"/>
        <v>2.67</v>
      </c>
      <c r="O41" s="86" t="e">
        <f t="shared" si="48"/>
        <v>#DIV/0!</v>
      </c>
      <c r="P41" s="5" t="e">
        <f t="shared" si="49"/>
        <v>#DIV/0!</v>
      </c>
      <c r="Q41" s="91" t="e">
        <f t="shared" si="50"/>
        <v>#DIV/0!</v>
      </c>
      <c r="R41" s="95" t="e">
        <f t="shared" si="51"/>
        <v>#DIV/0!</v>
      </c>
      <c r="S41" s="5" t="e">
        <f t="shared" si="52"/>
        <v>#DIV/0!</v>
      </c>
      <c r="T41" s="8" t="e">
        <f t="shared" si="42"/>
        <v>#DIV/0!</v>
      </c>
      <c r="U41" s="26" t="e">
        <f t="shared" si="53"/>
        <v>#DIV/0!</v>
      </c>
    </row>
    <row r="42" spans="2:21" x14ac:dyDescent="0.3">
      <c r="B42" s="40">
        <f t="shared" si="34"/>
        <v>38</v>
      </c>
      <c r="C42" s="45"/>
      <c r="D42" s="32"/>
      <c r="E42" s="32"/>
      <c r="F42" s="2"/>
      <c r="G42" s="2"/>
      <c r="H42" s="2"/>
      <c r="I42" s="2">
        <f t="shared" si="54"/>
        <v>0</v>
      </c>
      <c r="J42" s="2">
        <v>3000</v>
      </c>
      <c r="K42" s="5">
        <f t="shared" si="44"/>
        <v>3000</v>
      </c>
      <c r="L42" s="78" t="e">
        <f t="shared" si="45"/>
        <v>#DIV/0!</v>
      </c>
      <c r="M42" s="78" t="e">
        <f t="shared" si="46"/>
        <v>#DIV/0!</v>
      </c>
      <c r="N42" s="6">
        <f t="shared" si="47"/>
        <v>2.67</v>
      </c>
      <c r="O42" s="86" t="e">
        <f t="shared" si="48"/>
        <v>#DIV/0!</v>
      </c>
      <c r="P42" s="5" t="e">
        <f t="shared" si="49"/>
        <v>#DIV/0!</v>
      </c>
      <c r="Q42" s="91" t="e">
        <f t="shared" si="50"/>
        <v>#DIV/0!</v>
      </c>
      <c r="R42" s="95" t="e">
        <f t="shared" si="51"/>
        <v>#DIV/0!</v>
      </c>
      <c r="S42" s="5" t="e">
        <f t="shared" si="52"/>
        <v>#DIV/0!</v>
      </c>
      <c r="T42" s="8" t="e">
        <f t="shared" si="42"/>
        <v>#DIV/0!</v>
      </c>
      <c r="U42" s="26" t="e">
        <f t="shared" si="53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x14ac:dyDescent="0.3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x14ac:dyDescent="0.3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17.251000000000001</v>
      </c>
      <c r="J47" s="9"/>
      <c r="K47" s="10">
        <f>I47*10000</f>
        <v>172510</v>
      </c>
      <c r="L47" s="80"/>
      <c r="M47" s="80"/>
      <c r="N47" s="63">
        <f t="shared" ref="N47" si="73">K47*0.83/1000</f>
        <v>143.18329999999997</v>
      </c>
      <c r="O47" s="88"/>
      <c r="P47" s="10"/>
      <c r="Q47" s="10"/>
      <c r="R47" s="10"/>
      <c r="S47" s="10"/>
      <c r="T47" s="64"/>
      <c r="U47" s="65"/>
    </row>
    <row r="48" spans="2:21" x14ac:dyDescent="0.3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6.25" x14ac:dyDescent="0.3">
      <c r="B49" s="37"/>
      <c r="C49" s="44"/>
      <c r="D49" s="35"/>
      <c r="E49" s="35"/>
      <c r="F49" s="9"/>
      <c r="G49" s="9"/>
      <c r="H49" s="9"/>
      <c r="I49" s="39">
        <f>I47</f>
        <v>17.251000000000001</v>
      </c>
      <c r="J49" s="9"/>
      <c r="K49" s="10">
        <f>SUM(K5:K46)</f>
        <v>333818</v>
      </c>
      <c r="L49" s="80"/>
      <c r="M49" s="80"/>
      <c r="N49" s="24">
        <f>SUM(N5:N46)</f>
        <v>297.09802000000025</v>
      </c>
      <c r="O49" s="88"/>
      <c r="P49" s="10" t="e">
        <f t="shared" ref="P49:U49" si="74">SUM(P5:P46)</f>
        <v>#DIV/0!</v>
      </c>
      <c r="Q49" s="10" t="e">
        <f t="shared" si="74"/>
        <v>#DIV/0!</v>
      </c>
      <c r="R49" s="10" t="e">
        <f t="shared" si="74"/>
        <v>#DIV/0!</v>
      </c>
      <c r="S49" s="10" t="e">
        <f t="shared" si="74"/>
        <v>#DIV/0!</v>
      </c>
      <c r="T49" s="25" t="e">
        <f t="shared" si="74"/>
        <v>#DIV/0!</v>
      </c>
      <c r="U49" s="30" t="e">
        <f t="shared" si="74"/>
        <v>#DIV/0!</v>
      </c>
    </row>
    <row r="50" spans="2:21" x14ac:dyDescent="0.3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75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P94" si="76">O51*H51</f>
        <v>0</v>
      </c>
      <c r="Q51" s="16">
        <f t="shared" ref="Q51:Q94" si="77">P51*I51</f>
        <v>0</v>
      </c>
      <c r="R51" s="16">
        <f t="shared" ref="R51:R94" si="78">P51*I51</f>
        <v>0</v>
      </c>
      <c r="S51" s="16">
        <f t="shared" ref="S51:S94" si="79">Q51*J51</f>
        <v>0</v>
      </c>
      <c r="T51" s="18">
        <f t="shared" ref="T51:T94" si="80">P51*$T$1</f>
        <v>0</v>
      </c>
      <c r="U51" s="29">
        <f t="shared" ref="U51:U56" si="81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75"/>
        <v>0</v>
      </c>
      <c r="J52" s="2"/>
      <c r="K52" s="5"/>
      <c r="L52" s="78"/>
      <c r="M52" s="78"/>
      <c r="N52" s="6">
        <f t="shared" ref="N52:N53" si="82">K52*0.83/1000</f>
        <v>0</v>
      </c>
      <c r="O52" s="86"/>
      <c r="P52" s="5">
        <f t="shared" si="76"/>
        <v>0</v>
      </c>
      <c r="Q52" s="5">
        <f t="shared" si="77"/>
        <v>0</v>
      </c>
      <c r="R52" s="5">
        <f t="shared" si="78"/>
        <v>0</v>
      </c>
      <c r="S52" s="5">
        <f t="shared" si="79"/>
        <v>0</v>
      </c>
      <c r="T52" s="8">
        <f t="shared" si="80"/>
        <v>0</v>
      </c>
      <c r="U52" s="26">
        <f t="shared" si="81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75"/>
        <v>0</v>
      </c>
      <c r="J53" s="11"/>
      <c r="K53" s="12"/>
      <c r="L53" s="79"/>
      <c r="M53" s="79"/>
      <c r="N53" s="13">
        <f t="shared" si="82"/>
        <v>0</v>
      </c>
      <c r="O53" s="87"/>
      <c r="P53" s="12">
        <f t="shared" si="76"/>
        <v>0</v>
      </c>
      <c r="Q53" s="12">
        <f t="shared" si="77"/>
        <v>0</v>
      </c>
      <c r="R53" s="12">
        <f t="shared" si="78"/>
        <v>0</v>
      </c>
      <c r="S53" s="12">
        <f t="shared" si="79"/>
        <v>0</v>
      </c>
      <c r="T53" s="14">
        <f t="shared" si="80"/>
        <v>0</v>
      </c>
      <c r="U53" s="27">
        <f t="shared" si="81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75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76"/>
        <v>0</v>
      </c>
      <c r="Q54" s="5">
        <f t="shared" si="77"/>
        <v>0</v>
      </c>
      <c r="R54" s="5">
        <f t="shared" si="78"/>
        <v>0</v>
      </c>
      <c r="S54" s="5">
        <f t="shared" si="79"/>
        <v>0</v>
      </c>
      <c r="T54" s="8">
        <f t="shared" si="80"/>
        <v>0</v>
      </c>
      <c r="U54" s="26">
        <f t="shared" si="81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75"/>
        <v>0</v>
      </c>
      <c r="J55" s="2"/>
      <c r="K55" s="5"/>
      <c r="L55" s="78"/>
      <c r="M55" s="78"/>
      <c r="N55" s="6">
        <f t="shared" ref="N55:N56" si="83">K55*0.83/1000</f>
        <v>0</v>
      </c>
      <c r="O55" s="86"/>
      <c r="P55" s="5">
        <f t="shared" si="76"/>
        <v>0</v>
      </c>
      <c r="Q55" s="5">
        <f t="shared" si="77"/>
        <v>0</v>
      </c>
      <c r="R55" s="5">
        <f t="shared" si="78"/>
        <v>0</v>
      </c>
      <c r="S55" s="5">
        <f t="shared" si="79"/>
        <v>0</v>
      </c>
      <c r="T55" s="8">
        <f t="shared" si="80"/>
        <v>0</v>
      </c>
      <c r="U55" s="26">
        <f t="shared" si="81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75"/>
        <v>0</v>
      </c>
      <c r="J56" s="11"/>
      <c r="K56" s="12"/>
      <c r="L56" s="79"/>
      <c r="M56" s="79"/>
      <c r="N56" s="13">
        <f t="shared" si="83"/>
        <v>0</v>
      </c>
      <c r="O56" s="87"/>
      <c r="P56" s="12">
        <f t="shared" si="76"/>
        <v>0</v>
      </c>
      <c r="Q56" s="12">
        <f t="shared" si="77"/>
        <v>0</v>
      </c>
      <c r="R56" s="12">
        <f t="shared" si="78"/>
        <v>0</v>
      </c>
      <c r="S56" s="12">
        <f t="shared" si="79"/>
        <v>0</v>
      </c>
      <c r="T56" s="14">
        <f t="shared" si="80"/>
        <v>0</v>
      </c>
      <c r="U56" s="27">
        <f t="shared" si="81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75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76"/>
        <v>0</v>
      </c>
      <c r="Q57" s="5">
        <f t="shared" si="77"/>
        <v>0</v>
      </c>
      <c r="R57" s="5">
        <f t="shared" si="78"/>
        <v>0</v>
      </c>
      <c r="S57" s="5">
        <f t="shared" si="79"/>
        <v>0</v>
      </c>
      <c r="T57" s="8">
        <f t="shared" si="80"/>
        <v>0</v>
      </c>
      <c r="U57" s="26">
        <f t="shared" ref="U57:U62" si="84">T57-N57</f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75"/>
        <v>0</v>
      </c>
      <c r="J58" s="2"/>
      <c r="K58" s="5"/>
      <c r="L58" s="78"/>
      <c r="M58" s="78"/>
      <c r="N58" s="6">
        <f t="shared" ref="N58:N59" si="85">K58*0.83/1000</f>
        <v>0</v>
      </c>
      <c r="O58" s="86"/>
      <c r="P58" s="5">
        <f t="shared" si="76"/>
        <v>0</v>
      </c>
      <c r="Q58" s="5">
        <f t="shared" si="77"/>
        <v>0</v>
      </c>
      <c r="R58" s="5">
        <f t="shared" si="78"/>
        <v>0</v>
      </c>
      <c r="S58" s="5">
        <f t="shared" si="79"/>
        <v>0</v>
      </c>
      <c r="T58" s="8">
        <f t="shared" si="80"/>
        <v>0</v>
      </c>
      <c r="U58" s="26">
        <f t="shared" si="84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75"/>
        <v>0</v>
      </c>
      <c r="J59" s="11"/>
      <c r="K59" s="12"/>
      <c r="L59" s="79"/>
      <c r="M59" s="79"/>
      <c r="N59" s="13">
        <f t="shared" si="85"/>
        <v>0</v>
      </c>
      <c r="O59" s="87"/>
      <c r="P59" s="12">
        <f t="shared" si="76"/>
        <v>0</v>
      </c>
      <c r="Q59" s="12">
        <f t="shared" si="77"/>
        <v>0</v>
      </c>
      <c r="R59" s="12">
        <f t="shared" si="78"/>
        <v>0</v>
      </c>
      <c r="S59" s="12">
        <f t="shared" si="79"/>
        <v>0</v>
      </c>
      <c r="T59" s="14">
        <f t="shared" si="80"/>
        <v>0</v>
      </c>
      <c r="U59" s="27">
        <f t="shared" si="84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75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76"/>
        <v>0</v>
      </c>
      <c r="Q60" s="5">
        <f t="shared" si="77"/>
        <v>0</v>
      </c>
      <c r="R60" s="5">
        <f t="shared" si="78"/>
        <v>0</v>
      </c>
      <c r="S60" s="5">
        <f t="shared" si="79"/>
        <v>0</v>
      </c>
      <c r="T60" s="8">
        <f t="shared" si="80"/>
        <v>0</v>
      </c>
      <c r="U60" s="26">
        <f t="shared" si="84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75"/>
        <v>0</v>
      </c>
      <c r="J61" s="2"/>
      <c r="K61" s="5"/>
      <c r="L61" s="78"/>
      <c r="M61" s="78"/>
      <c r="N61" s="6">
        <f t="shared" ref="N61:N62" si="86">K61*0.83/1000</f>
        <v>0</v>
      </c>
      <c r="O61" s="86"/>
      <c r="P61" s="5">
        <f t="shared" si="76"/>
        <v>0</v>
      </c>
      <c r="Q61" s="5">
        <f t="shared" si="77"/>
        <v>0</v>
      </c>
      <c r="R61" s="5">
        <f t="shared" si="78"/>
        <v>0</v>
      </c>
      <c r="S61" s="5">
        <f t="shared" si="79"/>
        <v>0</v>
      </c>
      <c r="T61" s="8">
        <f t="shared" si="80"/>
        <v>0</v>
      </c>
      <c r="U61" s="26">
        <f t="shared" si="84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75"/>
        <v>0</v>
      </c>
      <c r="J62" s="11"/>
      <c r="K62" s="12"/>
      <c r="L62" s="79"/>
      <c r="M62" s="79"/>
      <c r="N62" s="13">
        <f t="shared" si="86"/>
        <v>0</v>
      </c>
      <c r="O62" s="87"/>
      <c r="P62" s="12">
        <f t="shared" si="76"/>
        <v>0</v>
      </c>
      <c r="Q62" s="12">
        <f t="shared" si="77"/>
        <v>0</v>
      </c>
      <c r="R62" s="12">
        <f t="shared" si="78"/>
        <v>0</v>
      </c>
      <c r="S62" s="12">
        <f t="shared" si="79"/>
        <v>0</v>
      </c>
      <c r="T62" s="14">
        <f t="shared" si="80"/>
        <v>0</v>
      </c>
      <c r="U62" s="27">
        <f t="shared" si="84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75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76"/>
        <v>0</v>
      </c>
      <c r="Q63" s="5">
        <f t="shared" si="77"/>
        <v>0</v>
      </c>
      <c r="R63" s="5">
        <f t="shared" si="78"/>
        <v>0</v>
      </c>
      <c r="S63" s="5">
        <f t="shared" si="79"/>
        <v>0</v>
      </c>
      <c r="T63" s="8">
        <f t="shared" si="80"/>
        <v>0</v>
      </c>
      <c r="U63" s="26">
        <f t="shared" ref="U63:U68" si="87">T63-N63</f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75"/>
        <v>0</v>
      </c>
      <c r="J64" s="2"/>
      <c r="K64" s="5"/>
      <c r="L64" s="78"/>
      <c r="M64" s="78"/>
      <c r="N64" s="6">
        <f t="shared" ref="N64:N65" si="88">K64*0.83/1000</f>
        <v>0</v>
      </c>
      <c r="O64" s="86"/>
      <c r="P64" s="5">
        <f t="shared" si="76"/>
        <v>0</v>
      </c>
      <c r="Q64" s="5">
        <f t="shared" si="77"/>
        <v>0</v>
      </c>
      <c r="R64" s="5">
        <f t="shared" si="78"/>
        <v>0</v>
      </c>
      <c r="S64" s="5">
        <f t="shared" si="79"/>
        <v>0</v>
      </c>
      <c r="T64" s="8">
        <f t="shared" si="80"/>
        <v>0</v>
      </c>
      <c r="U64" s="26">
        <f t="shared" si="87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75"/>
        <v>0</v>
      </c>
      <c r="J65" s="11"/>
      <c r="K65" s="12"/>
      <c r="L65" s="79"/>
      <c r="M65" s="79"/>
      <c r="N65" s="13">
        <f t="shared" si="88"/>
        <v>0</v>
      </c>
      <c r="O65" s="87"/>
      <c r="P65" s="12">
        <f t="shared" si="76"/>
        <v>0</v>
      </c>
      <c r="Q65" s="12">
        <f t="shared" si="77"/>
        <v>0</v>
      </c>
      <c r="R65" s="12">
        <f t="shared" si="78"/>
        <v>0</v>
      </c>
      <c r="S65" s="12">
        <f t="shared" si="79"/>
        <v>0</v>
      </c>
      <c r="T65" s="14">
        <f t="shared" si="80"/>
        <v>0</v>
      </c>
      <c r="U65" s="27">
        <f t="shared" si="87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75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76"/>
        <v>0</v>
      </c>
      <c r="Q66" s="5">
        <f t="shared" si="77"/>
        <v>0</v>
      </c>
      <c r="R66" s="5">
        <f t="shared" si="78"/>
        <v>0</v>
      </c>
      <c r="S66" s="5">
        <f t="shared" si="79"/>
        <v>0</v>
      </c>
      <c r="T66" s="8">
        <f t="shared" si="80"/>
        <v>0</v>
      </c>
      <c r="U66" s="26">
        <f t="shared" si="87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75"/>
        <v>0</v>
      </c>
      <c r="J67" s="2"/>
      <c r="K67" s="5"/>
      <c r="L67" s="78"/>
      <c r="M67" s="78"/>
      <c r="N67" s="6">
        <f t="shared" ref="N67:N68" si="89">K67*0.83/1000</f>
        <v>0</v>
      </c>
      <c r="O67" s="86"/>
      <c r="P67" s="5">
        <f t="shared" si="76"/>
        <v>0</v>
      </c>
      <c r="Q67" s="5">
        <f t="shared" si="77"/>
        <v>0</v>
      </c>
      <c r="R67" s="5">
        <f t="shared" si="78"/>
        <v>0</v>
      </c>
      <c r="S67" s="5">
        <f t="shared" si="79"/>
        <v>0</v>
      </c>
      <c r="T67" s="8">
        <f t="shared" si="80"/>
        <v>0</v>
      </c>
      <c r="U67" s="26">
        <f t="shared" si="87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75"/>
        <v>0</v>
      </c>
      <c r="J68" s="11"/>
      <c r="K68" s="12"/>
      <c r="L68" s="79"/>
      <c r="M68" s="79"/>
      <c r="N68" s="13">
        <f t="shared" si="89"/>
        <v>0</v>
      </c>
      <c r="O68" s="87"/>
      <c r="P68" s="12">
        <f t="shared" si="76"/>
        <v>0</v>
      </c>
      <c r="Q68" s="12">
        <f t="shared" si="77"/>
        <v>0</v>
      </c>
      <c r="R68" s="12">
        <f t="shared" si="78"/>
        <v>0</v>
      </c>
      <c r="S68" s="12">
        <f t="shared" si="79"/>
        <v>0</v>
      </c>
      <c r="T68" s="14">
        <f t="shared" si="80"/>
        <v>0</v>
      </c>
      <c r="U68" s="27">
        <f t="shared" si="87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75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76"/>
        <v>0</v>
      </c>
      <c r="Q69" s="5">
        <f t="shared" si="77"/>
        <v>0</v>
      </c>
      <c r="R69" s="5">
        <f t="shared" si="78"/>
        <v>0</v>
      </c>
      <c r="S69" s="5">
        <f t="shared" si="79"/>
        <v>0</v>
      </c>
      <c r="T69" s="8">
        <f t="shared" si="80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75"/>
        <v>440</v>
      </c>
      <c r="J70" s="2"/>
      <c r="K70" s="5"/>
      <c r="L70" s="78"/>
      <c r="M70" s="78"/>
      <c r="N70" s="6">
        <f t="shared" ref="N70:N71" si="90">K70*0.83/1000</f>
        <v>0</v>
      </c>
      <c r="O70" s="86"/>
      <c r="P70" s="5">
        <f t="shared" si="76"/>
        <v>0</v>
      </c>
      <c r="Q70" s="5">
        <f t="shared" si="77"/>
        <v>0</v>
      </c>
      <c r="R70" s="5">
        <f t="shared" si="78"/>
        <v>0</v>
      </c>
      <c r="S70" s="5">
        <f t="shared" si="79"/>
        <v>0</v>
      </c>
      <c r="T70" s="8">
        <f t="shared" si="80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75"/>
        <v>730</v>
      </c>
      <c r="J71" s="11"/>
      <c r="K71" s="12"/>
      <c r="L71" s="79"/>
      <c r="M71" s="79"/>
      <c r="N71" s="13">
        <f t="shared" si="90"/>
        <v>0</v>
      </c>
      <c r="O71" s="87"/>
      <c r="P71" s="12">
        <f t="shared" si="76"/>
        <v>0</v>
      </c>
      <c r="Q71" s="12">
        <f t="shared" si="77"/>
        <v>0</v>
      </c>
      <c r="R71" s="12">
        <f t="shared" si="78"/>
        <v>0</v>
      </c>
      <c r="S71" s="12">
        <f t="shared" si="79"/>
        <v>0</v>
      </c>
      <c r="T71" s="14">
        <f t="shared" si="80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75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76"/>
        <v>0</v>
      </c>
      <c r="Q72" s="5">
        <f t="shared" si="77"/>
        <v>0</v>
      </c>
      <c r="R72" s="5">
        <f t="shared" si="78"/>
        <v>0</v>
      </c>
      <c r="S72" s="5">
        <f t="shared" si="79"/>
        <v>0</v>
      </c>
      <c r="T72" s="8">
        <f t="shared" si="80"/>
        <v>0</v>
      </c>
      <c r="U72" s="26">
        <f t="shared" si="11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75"/>
        <v>820</v>
      </c>
      <c r="J73" s="2"/>
      <c r="K73" s="5"/>
      <c r="L73" s="78"/>
      <c r="M73" s="78"/>
      <c r="N73" s="6">
        <f t="shared" ref="N73" si="91">K73*0.83/1000</f>
        <v>0</v>
      </c>
      <c r="O73" s="86"/>
      <c r="P73" s="5">
        <f t="shared" si="76"/>
        <v>0</v>
      </c>
      <c r="Q73" s="5">
        <f t="shared" si="77"/>
        <v>0</v>
      </c>
      <c r="R73" s="5">
        <f t="shared" si="78"/>
        <v>0</v>
      </c>
      <c r="S73" s="5">
        <f t="shared" si="79"/>
        <v>0</v>
      </c>
      <c r="T73" s="8">
        <f t="shared" si="80"/>
        <v>0</v>
      </c>
      <c r="U73" s="26">
        <f t="shared" si="11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ref="I74" si="92">H74*G74</f>
        <v>3750</v>
      </c>
      <c r="J74" s="2"/>
      <c r="K74" s="5"/>
      <c r="L74" s="78"/>
      <c r="M74" s="78"/>
      <c r="N74" s="6">
        <f t="shared" ref="N74" si="93">K74*0.83/1000</f>
        <v>0</v>
      </c>
      <c r="O74" s="86"/>
      <c r="P74" s="5">
        <f t="shared" ref="P74" si="94">O74*H74</f>
        <v>0</v>
      </c>
      <c r="Q74" s="5">
        <f t="shared" ref="Q74" si="95">P74*I74</f>
        <v>0</v>
      </c>
      <c r="R74" s="5">
        <f t="shared" ref="R74" si="96">P74*I74</f>
        <v>0</v>
      </c>
      <c r="S74" s="5">
        <f t="shared" ref="S74" si="97">Q74*J74</f>
        <v>0</v>
      </c>
      <c r="T74" s="8">
        <f t="shared" ref="T74" si="98">P74*$T$1</f>
        <v>0</v>
      </c>
      <c r="U74" s="26">
        <f t="shared" ref="U74" si="99">T74-N74</f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75"/>
        <v>930</v>
      </c>
      <c r="J75" s="2"/>
      <c r="K75" s="5"/>
      <c r="L75" s="78"/>
      <c r="M75" s="78"/>
      <c r="N75" s="6">
        <f t="shared" ref="N75" si="100">K75*0.83/1000</f>
        <v>0</v>
      </c>
      <c r="O75" s="86"/>
      <c r="P75" s="5">
        <f t="shared" si="76"/>
        <v>0</v>
      </c>
      <c r="Q75" s="5">
        <f t="shared" si="77"/>
        <v>0</v>
      </c>
      <c r="R75" s="5">
        <f t="shared" si="78"/>
        <v>0</v>
      </c>
      <c r="S75" s="5">
        <f t="shared" si="79"/>
        <v>0</v>
      </c>
      <c r="T75" s="8">
        <f t="shared" si="80"/>
        <v>0</v>
      </c>
      <c r="U75" s="26">
        <f t="shared" si="11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ref="I76" si="101">H76*G76</f>
        <v>1040</v>
      </c>
      <c r="J76" s="2"/>
      <c r="K76" s="5"/>
      <c r="L76" s="78"/>
      <c r="M76" s="78"/>
      <c r="N76" s="6">
        <f t="shared" ref="N76" si="102">K76*0.83/1000</f>
        <v>0</v>
      </c>
      <c r="O76" s="86"/>
      <c r="P76" s="5">
        <f t="shared" ref="P76" si="103">O76*H76</f>
        <v>0</v>
      </c>
      <c r="Q76" s="5">
        <f t="shared" ref="Q76" si="104">P76*I76</f>
        <v>0</v>
      </c>
      <c r="R76" s="5">
        <f t="shared" ref="R76" si="105">P76*I76</f>
        <v>0</v>
      </c>
      <c r="S76" s="5">
        <f t="shared" ref="S76" si="106">Q76*J76</f>
        <v>0</v>
      </c>
      <c r="T76" s="8">
        <f t="shared" ref="T76" si="107">P76*$T$1</f>
        <v>0</v>
      </c>
      <c r="U76" s="26">
        <f t="shared" ref="U76" si="108">T76-N76</f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75"/>
        <v>620</v>
      </c>
      <c r="J77" s="2"/>
      <c r="K77" s="5"/>
      <c r="L77" s="78"/>
      <c r="M77" s="78"/>
      <c r="N77" s="6">
        <f t="shared" ref="N77:N89" si="109">K77*0.83/1000</f>
        <v>0</v>
      </c>
      <c r="O77" s="86"/>
      <c r="P77" s="5">
        <f t="shared" si="76"/>
        <v>0</v>
      </c>
      <c r="Q77" s="5">
        <f t="shared" si="77"/>
        <v>0</v>
      </c>
      <c r="R77" s="5">
        <f t="shared" si="78"/>
        <v>0</v>
      </c>
      <c r="S77" s="5">
        <f t="shared" si="79"/>
        <v>0</v>
      </c>
      <c r="T77" s="8">
        <f t="shared" si="80"/>
        <v>0</v>
      </c>
      <c r="U77" s="26">
        <f t="shared" si="11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ref="I78:I80" si="110">H78*G78</f>
        <v>880</v>
      </c>
      <c r="J78" s="2"/>
      <c r="K78" s="5"/>
      <c r="L78" s="78"/>
      <c r="M78" s="78"/>
      <c r="N78" s="6">
        <f t="shared" ref="N78:N80" si="111">K78*0.83/1000</f>
        <v>0</v>
      </c>
      <c r="O78" s="86"/>
      <c r="P78" s="5">
        <f t="shared" ref="P78:P80" si="112">O78*H78</f>
        <v>0</v>
      </c>
      <c r="Q78" s="5">
        <f t="shared" ref="Q78:Q80" si="113">P78*I78</f>
        <v>0</v>
      </c>
      <c r="R78" s="5">
        <f t="shared" ref="R78:R80" si="114">P78*I78</f>
        <v>0</v>
      </c>
      <c r="S78" s="5">
        <f t="shared" ref="S78:S80" si="115">Q78*J78</f>
        <v>0</v>
      </c>
      <c r="T78" s="8">
        <f t="shared" ref="T78:T80" si="116">P78*$T$1</f>
        <v>0</v>
      </c>
      <c r="U78" s="26">
        <f t="shared" ref="U78:U80" si="117">T78-N78</f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110"/>
        <v>1750</v>
      </c>
      <c r="J79" s="2"/>
      <c r="K79" s="5"/>
      <c r="L79" s="78"/>
      <c r="M79" s="78"/>
      <c r="N79" s="6">
        <f t="shared" si="111"/>
        <v>0</v>
      </c>
      <c r="O79" s="86"/>
      <c r="P79" s="5">
        <f t="shared" si="112"/>
        <v>0</v>
      </c>
      <c r="Q79" s="5">
        <f t="shared" si="113"/>
        <v>0</v>
      </c>
      <c r="R79" s="5">
        <f t="shared" si="114"/>
        <v>0</v>
      </c>
      <c r="S79" s="5">
        <f t="shared" si="115"/>
        <v>0</v>
      </c>
      <c r="T79" s="8">
        <f t="shared" si="116"/>
        <v>0</v>
      </c>
      <c r="U79" s="26">
        <f t="shared" si="117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110"/>
        <v>320</v>
      </c>
      <c r="J80" s="2"/>
      <c r="K80" s="5"/>
      <c r="L80" s="78"/>
      <c r="M80" s="78"/>
      <c r="N80" s="6">
        <f t="shared" si="111"/>
        <v>0</v>
      </c>
      <c r="O80" s="86"/>
      <c r="P80" s="5">
        <f t="shared" si="112"/>
        <v>0</v>
      </c>
      <c r="Q80" s="5">
        <f t="shared" si="113"/>
        <v>0</v>
      </c>
      <c r="R80" s="5">
        <f t="shared" si="114"/>
        <v>0</v>
      </c>
      <c r="S80" s="5">
        <f t="shared" si="115"/>
        <v>0</v>
      </c>
      <c r="T80" s="8">
        <f t="shared" si="116"/>
        <v>0</v>
      </c>
      <c r="U80" s="26">
        <f t="shared" si="117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75"/>
        <v>0</v>
      </c>
      <c r="J81" s="2"/>
      <c r="K81" s="5"/>
      <c r="L81" s="78"/>
      <c r="M81" s="78"/>
      <c r="N81" s="6">
        <f t="shared" si="109"/>
        <v>0</v>
      </c>
      <c r="O81" s="86"/>
      <c r="P81" s="5">
        <f t="shared" si="76"/>
        <v>0</v>
      </c>
      <c r="Q81" s="5">
        <f t="shared" si="77"/>
        <v>0</v>
      </c>
      <c r="R81" s="5">
        <f t="shared" si="78"/>
        <v>0</v>
      </c>
      <c r="S81" s="5">
        <f t="shared" si="79"/>
        <v>0</v>
      </c>
      <c r="T81" s="8">
        <f t="shared" si="80"/>
        <v>0</v>
      </c>
      <c r="U81" s="26">
        <f t="shared" si="11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75"/>
        <v>0</v>
      </c>
      <c r="J82" s="2"/>
      <c r="K82" s="5"/>
      <c r="L82" s="78"/>
      <c r="M82" s="78"/>
      <c r="N82" s="6">
        <f t="shared" si="109"/>
        <v>0</v>
      </c>
      <c r="O82" s="86"/>
      <c r="P82" s="5">
        <f t="shared" si="76"/>
        <v>0</v>
      </c>
      <c r="Q82" s="5">
        <f t="shared" si="77"/>
        <v>0</v>
      </c>
      <c r="R82" s="5">
        <f t="shared" si="78"/>
        <v>0</v>
      </c>
      <c r="S82" s="5">
        <f t="shared" si="79"/>
        <v>0</v>
      </c>
      <c r="T82" s="8">
        <f t="shared" si="80"/>
        <v>0</v>
      </c>
      <c r="U82" s="26">
        <f t="shared" si="11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75"/>
        <v>0</v>
      </c>
      <c r="J83" s="2"/>
      <c r="K83" s="5"/>
      <c r="L83" s="78"/>
      <c r="M83" s="78"/>
      <c r="N83" s="6">
        <f t="shared" si="109"/>
        <v>0</v>
      </c>
      <c r="O83" s="86"/>
      <c r="P83" s="5">
        <f t="shared" si="76"/>
        <v>0</v>
      </c>
      <c r="Q83" s="5">
        <f t="shared" si="77"/>
        <v>0</v>
      </c>
      <c r="R83" s="5">
        <f t="shared" si="78"/>
        <v>0</v>
      </c>
      <c r="S83" s="5">
        <f t="shared" si="79"/>
        <v>0</v>
      </c>
      <c r="T83" s="8">
        <f t="shared" si="80"/>
        <v>0</v>
      </c>
      <c r="U83" s="26">
        <f t="shared" si="11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ref="I84:I86" si="118">H84*G84</f>
        <v>0</v>
      </c>
      <c r="J84" s="2"/>
      <c r="K84" s="5"/>
      <c r="L84" s="78"/>
      <c r="M84" s="78"/>
      <c r="N84" s="6">
        <f t="shared" ref="N84:N86" si="119">K84*0.83/1000</f>
        <v>0</v>
      </c>
      <c r="O84" s="86"/>
      <c r="P84" s="5">
        <f t="shared" ref="P84:P86" si="120">O84*H84</f>
        <v>0</v>
      </c>
      <c r="Q84" s="5">
        <f t="shared" ref="Q84:Q86" si="121">P84*I84</f>
        <v>0</v>
      </c>
      <c r="R84" s="5">
        <f t="shared" ref="R84:R86" si="122">P84*I84</f>
        <v>0</v>
      </c>
      <c r="S84" s="5">
        <f t="shared" ref="S84:S86" si="123">Q84*J84</f>
        <v>0</v>
      </c>
      <c r="T84" s="8">
        <f t="shared" ref="T84:T86" si="124">P84*$T$1</f>
        <v>0</v>
      </c>
      <c r="U84" s="26">
        <f t="shared" ref="U84:U86" si="125">T84-N84</f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118"/>
        <v>0</v>
      </c>
      <c r="J85" s="2"/>
      <c r="K85" s="5"/>
      <c r="L85" s="78"/>
      <c r="M85" s="78"/>
      <c r="N85" s="6">
        <f t="shared" si="119"/>
        <v>0</v>
      </c>
      <c r="O85" s="86"/>
      <c r="P85" s="5">
        <f t="shared" si="120"/>
        <v>0</v>
      </c>
      <c r="Q85" s="5">
        <f t="shared" si="121"/>
        <v>0</v>
      </c>
      <c r="R85" s="5">
        <f t="shared" si="122"/>
        <v>0</v>
      </c>
      <c r="S85" s="5">
        <f t="shared" si="123"/>
        <v>0</v>
      </c>
      <c r="T85" s="8">
        <f t="shared" si="124"/>
        <v>0</v>
      </c>
      <c r="U85" s="26">
        <f t="shared" si="125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118"/>
        <v>0</v>
      </c>
      <c r="J86" s="2"/>
      <c r="K86" s="5"/>
      <c r="L86" s="78"/>
      <c r="M86" s="78"/>
      <c r="N86" s="6">
        <f t="shared" si="119"/>
        <v>0</v>
      </c>
      <c r="O86" s="86"/>
      <c r="P86" s="5">
        <f t="shared" si="120"/>
        <v>0</v>
      </c>
      <c r="Q86" s="5">
        <f t="shared" si="121"/>
        <v>0</v>
      </c>
      <c r="R86" s="5">
        <f t="shared" si="122"/>
        <v>0</v>
      </c>
      <c r="S86" s="5">
        <f t="shared" si="123"/>
        <v>0</v>
      </c>
      <c r="T86" s="8">
        <f t="shared" si="124"/>
        <v>0</v>
      </c>
      <c r="U86" s="26">
        <f t="shared" si="125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75"/>
        <v>0</v>
      </c>
      <c r="J87" s="2"/>
      <c r="K87" s="5"/>
      <c r="L87" s="78"/>
      <c r="M87" s="78"/>
      <c r="N87" s="6">
        <f t="shared" si="109"/>
        <v>0</v>
      </c>
      <c r="O87" s="86"/>
      <c r="P87" s="5">
        <f t="shared" si="76"/>
        <v>0</v>
      </c>
      <c r="Q87" s="5">
        <f t="shared" si="77"/>
        <v>0</v>
      </c>
      <c r="R87" s="5">
        <f t="shared" si="78"/>
        <v>0</v>
      </c>
      <c r="S87" s="5">
        <f t="shared" si="79"/>
        <v>0</v>
      </c>
      <c r="T87" s="8">
        <f t="shared" si="80"/>
        <v>0</v>
      </c>
      <c r="U87" s="26">
        <f t="shared" si="11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ref="I88:I89" si="126">H88*G88</f>
        <v>0</v>
      </c>
      <c r="J88" s="2"/>
      <c r="K88" s="5"/>
      <c r="L88" s="78"/>
      <c r="M88" s="78"/>
      <c r="N88" s="6">
        <f t="shared" si="109"/>
        <v>0</v>
      </c>
      <c r="O88" s="86"/>
      <c r="P88" s="5">
        <f t="shared" ref="P88:P89" si="127">O88*H88</f>
        <v>0</v>
      </c>
      <c r="Q88" s="5">
        <f t="shared" ref="Q88:Q89" si="128">P88*I88</f>
        <v>0</v>
      </c>
      <c r="R88" s="5">
        <f t="shared" ref="R88:R89" si="129">P88*I88</f>
        <v>0</v>
      </c>
      <c r="S88" s="5">
        <f t="shared" ref="S88:S89" si="130">Q88*J88</f>
        <v>0</v>
      </c>
      <c r="T88" s="8">
        <f t="shared" ref="T88:T89" si="131">P88*$T$1</f>
        <v>0</v>
      </c>
      <c r="U88" s="26">
        <f t="shared" ref="U88:U89" si="132">T88-N88</f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126"/>
        <v>0</v>
      </c>
      <c r="J89" s="2"/>
      <c r="K89" s="5"/>
      <c r="L89" s="78"/>
      <c r="M89" s="78"/>
      <c r="N89" s="6">
        <f t="shared" si="109"/>
        <v>0</v>
      </c>
      <c r="O89" s="86"/>
      <c r="P89" s="5">
        <f t="shared" si="127"/>
        <v>0</v>
      </c>
      <c r="Q89" s="5">
        <f t="shared" si="128"/>
        <v>0</v>
      </c>
      <c r="R89" s="5">
        <f t="shared" si="129"/>
        <v>0</v>
      </c>
      <c r="S89" s="5">
        <f t="shared" si="130"/>
        <v>0</v>
      </c>
      <c r="T89" s="8">
        <f t="shared" si="131"/>
        <v>0</v>
      </c>
      <c r="U89" s="26">
        <f t="shared" si="132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ref="I90" si="133">H90*G90</f>
        <v>0</v>
      </c>
      <c r="J90" s="2"/>
      <c r="K90" s="5"/>
      <c r="L90" s="78"/>
      <c r="M90" s="78"/>
      <c r="N90" s="6">
        <f t="shared" ref="N90" si="134">K90*0.83/1000</f>
        <v>0</v>
      </c>
      <c r="O90" s="86"/>
      <c r="P90" s="5">
        <f t="shared" ref="P90" si="135">O90*H90</f>
        <v>0</v>
      </c>
      <c r="Q90" s="5">
        <f t="shared" ref="Q90" si="136">P90*I90</f>
        <v>0</v>
      </c>
      <c r="R90" s="5">
        <f t="shared" ref="R90" si="137">P90*I90</f>
        <v>0</v>
      </c>
      <c r="S90" s="5">
        <f t="shared" ref="S90" si="138">Q90*J90</f>
        <v>0</v>
      </c>
      <c r="T90" s="8">
        <f t="shared" ref="T90" si="139">P90*$T$1</f>
        <v>0</v>
      </c>
      <c r="U90" s="26">
        <f t="shared" ref="U90" si="140">T90-N90</f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75"/>
        <v>0</v>
      </c>
      <c r="J91" s="2"/>
      <c r="K91" s="5"/>
      <c r="L91" s="78"/>
      <c r="M91" s="78"/>
      <c r="N91" s="6">
        <f t="shared" ref="N91" si="141">K91*0.83/1000</f>
        <v>0</v>
      </c>
      <c r="O91" s="86"/>
      <c r="P91" s="5">
        <f t="shared" si="76"/>
        <v>0</v>
      </c>
      <c r="Q91" s="5">
        <f t="shared" si="77"/>
        <v>0</v>
      </c>
      <c r="R91" s="5">
        <f t="shared" si="78"/>
        <v>0</v>
      </c>
      <c r="S91" s="5">
        <f t="shared" si="79"/>
        <v>0</v>
      </c>
      <c r="T91" s="8">
        <f t="shared" si="80"/>
        <v>0</v>
      </c>
      <c r="U91" s="26">
        <f t="shared" si="11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ref="I92" si="142">H92*G92</f>
        <v>0</v>
      </c>
      <c r="J92" s="2"/>
      <c r="K92" s="5"/>
      <c r="L92" s="78"/>
      <c r="M92" s="78"/>
      <c r="N92" s="6">
        <f t="shared" ref="N92" si="143">K92*0.83/1000</f>
        <v>0</v>
      </c>
      <c r="O92" s="86"/>
      <c r="P92" s="5">
        <f t="shared" ref="P92" si="144">O92*H92</f>
        <v>0</v>
      </c>
      <c r="Q92" s="5">
        <f t="shared" ref="Q92" si="145">P92*I92</f>
        <v>0</v>
      </c>
      <c r="R92" s="5">
        <f t="shared" ref="R92" si="146">P92*I92</f>
        <v>0</v>
      </c>
      <c r="S92" s="5">
        <f t="shared" ref="S92" si="147">Q92*J92</f>
        <v>0</v>
      </c>
      <c r="T92" s="8">
        <f t="shared" ref="T92" si="148">P92*$T$1</f>
        <v>0</v>
      </c>
      <c r="U92" s="26">
        <f t="shared" ref="U92" si="149">T92-N92</f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75"/>
        <v>0</v>
      </c>
      <c r="J93" s="2"/>
      <c r="K93" s="5"/>
      <c r="L93" s="78"/>
      <c r="M93" s="78"/>
      <c r="N93" s="6">
        <f t="shared" ref="N93:N94" si="150">K93*0.83/1000</f>
        <v>0</v>
      </c>
      <c r="O93" s="86"/>
      <c r="P93" s="5">
        <f t="shared" si="76"/>
        <v>0</v>
      </c>
      <c r="Q93" s="5">
        <f t="shared" si="77"/>
        <v>0</v>
      </c>
      <c r="R93" s="5">
        <f t="shared" si="78"/>
        <v>0</v>
      </c>
      <c r="S93" s="5">
        <f t="shared" si="79"/>
        <v>0</v>
      </c>
      <c r="T93" s="8">
        <f t="shared" si="80"/>
        <v>0</v>
      </c>
      <c r="U93" s="26">
        <f t="shared" si="11"/>
        <v>0</v>
      </c>
    </row>
    <row r="94" spans="2:21" x14ac:dyDescent="0.3">
      <c r="B94" s="36"/>
      <c r="C94" s="47"/>
      <c r="D94" s="33"/>
      <c r="E94" s="33"/>
      <c r="F94" s="11"/>
      <c r="G94" s="11"/>
      <c r="H94" s="11"/>
      <c r="I94" s="2">
        <f t="shared" si="75"/>
        <v>0</v>
      </c>
      <c r="J94" s="11"/>
      <c r="K94" s="12"/>
      <c r="L94" s="79"/>
      <c r="M94" s="79"/>
      <c r="N94" s="13">
        <f t="shared" si="150"/>
        <v>0</v>
      </c>
      <c r="O94" s="87"/>
      <c r="P94" s="12">
        <f t="shared" si="76"/>
        <v>0</v>
      </c>
      <c r="Q94" s="12">
        <f t="shared" si="77"/>
        <v>0</v>
      </c>
      <c r="R94" s="12">
        <f t="shared" si="78"/>
        <v>0</v>
      </c>
      <c r="S94" s="12">
        <f t="shared" si="79"/>
        <v>0</v>
      </c>
      <c r="T94" s="14">
        <f t="shared" si="80"/>
        <v>0</v>
      </c>
      <c r="U94" s="27">
        <f t="shared" si="11"/>
        <v>0</v>
      </c>
    </row>
    <row r="95" spans="2:21" x14ac:dyDescent="0.3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x14ac:dyDescent="0.3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6.25" x14ac:dyDescent="0.3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F37"/>
  <sheetViews>
    <sheetView workbookViewId="0">
      <selection activeCell="F25" sqref="F25"/>
    </sheetView>
  </sheetViews>
  <sheetFormatPr defaultRowHeight="16.5" x14ac:dyDescent="0.3"/>
  <sheetData>
    <row r="7" spans="4:6" x14ac:dyDescent="0.3">
      <c r="D7">
        <v>0.5</v>
      </c>
      <c r="F7">
        <v>30500</v>
      </c>
    </row>
    <row r="8" spans="4:6" x14ac:dyDescent="0.3">
      <c r="D8">
        <v>1</v>
      </c>
      <c r="F8">
        <v>34500</v>
      </c>
    </row>
    <row r="9" spans="4:6" x14ac:dyDescent="0.3">
      <c r="D9">
        <f>D8+0.5</f>
        <v>1.5</v>
      </c>
      <c r="F9">
        <v>38500</v>
      </c>
    </row>
    <row r="10" spans="4:6" x14ac:dyDescent="0.3">
      <c r="D10">
        <f t="shared" ref="D10:D37" si="0">D9+0.5</f>
        <v>2</v>
      </c>
      <c r="F10">
        <v>42500</v>
      </c>
    </row>
    <row r="11" spans="4:6" x14ac:dyDescent="0.3">
      <c r="D11">
        <f t="shared" si="0"/>
        <v>2.5</v>
      </c>
      <c r="F11">
        <v>46500</v>
      </c>
    </row>
    <row r="12" spans="4:6" x14ac:dyDescent="0.3">
      <c r="D12">
        <f t="shared" si="0"/>
        <v>3</v>
      </c>
      <c r="F12">
        <v>50000</v>
      </c>
    </row>
    <row r="13" spans="4:6" x14ac:dyDescent="0.3">
      <c r="D13">
        <f t="shared" si="0"/>
        <v>3.5</v>
      </c>
      <c r="F13">
        <v>54000</v>
      </c>
    </row>
    <row r="14" spans="4:6" x14ac:dyDescent="0.3">
      <c r="D14">
        <f t="shared" si="0"/>
        <v>4</v>
      </c>
      <c r="F14">
        <v>58000</v>
      </c>
    </row>
    <row r="15" spans="4:6" x14ac:dyDescent="0.3">
      <c r="D15">
        <f t="shared" si="0"/>
        <v>4.5</v>
      </c>
      <c r="F15">
        <v>61500</v>
      </c>
    </row>
    <row r="16" spans="4:6" x14ac:dyDescent="0.3">
      <c r="D16">
        <f t="shared" si="0"/>
        <v>5</v>
      </c>
      <c r="F16">
        <v>65500</v>
      </c>
    </row>
    <row r="17" spans="4:6" x14ac:dyDescent="0.3">
      <c r="D17">
        <f t="shared" si="0"/>
        <v>5.5</v>
      </c>
      <c r="F17">
        <v>69000</v>
      </c>
    </row>
    <row r="18" spans="4:6" x14ac:dyDescent="0.3">
      <c r="D18">
        <f t="shared" si="0"/>
        <v>6</v>
      </c>
      <c r="F18">
        <v>73000</v>
      </c>
    </row>
    <row r="19" spans="4:6" x14ac:dyDescent="0.3">
      <c r="D19">
        <f t="shared" si="0"/>
        <v>6.5</v>
      </c>
      <c r="F19">
        <v>78000</v>
      </c>
    </row>
    <row r="20" spans="4:6" x14ac:dyDescent="0.3">
      <c r="D20">
        <f t="shared" si="0"/>
        <v>7</v>
      </c>
      <c r="F20">
        <v>83000</v>
      </c>
    </row>
    <row r="21" spans="4:6" x14ac:dyDescent="0.3">
      <c r="D21">
        <f t="shared" si="0"/>
        <v>7.5</v>
      </c>
      <c r="F21">
        <v>88000</v>
      </c>
    </row>
    <row r="22" spans="4:6" x14ac:dyDescent="0.3">
      <c r="D22">
        <f t="shared" si="0"/>
        <v>8</v>
      </c>
      <c r="F22">
        <v>93000</v>
      </c>
    </row>
    <row r="23" spans="4:6" x14ac:dyDescent="0.3">
      <c r="D23">
        <f t="shared" si="0"/>
        <v>8.5</v>
      </c>
      <c r="F23">
        <v>97500</v>
      </c>
    </row>
    <row r="24" spans="4:6" x14ac:dyDescent="0.3">
      <c r="D24">
        <f t="shared" si="0"/>
        <v>9</v>
      </c>
      <c r="F24">
        <v>102500</v>
      </c>
    </row>
    <row r="25" spans="4:6" x14ac:dyDescent="0.3">
      <c r="D25">
        <f t="shared" si="0"/>
        <v>9.5</v>
      </c>
    </row>
    <row r="26" spans="4:6" x14ac:dyDescent="0.3">
      <c r="D26">
        <f t="shared" si="0"/>
        <v>10</v>
      </c>
    </row>
    <row r="27" spans="4:6" x14ac:dyDescent="0.3">
      <c r="D27">
        <f t="shared" si="0"/>
        <v>10.5</v>
      </c>
    </row>
    <row r="28" spans="4:6" x14ac:dyDescent="0.3">
      <c r="D28">
        <f t="shared" si="0"/>
        <v>11</v>
      </c>
    </row>
    <row r="29" spans="4:6" x14ac:dyDescent="0.3">
      <c r="D29">
        <f t="shared" si="0"/>
        <v>11.5</v>
      </c>
    </row>
    <row r="30" spans="4:6" x14ac:dyDescent="0.3">
      <c r="D30">
        <f t="shared" si="0"/>
        <v>12</v>
      </c>
    </row>
    <row r="31" spans="4:6" x14ac:dyDescent="0.3">
      <c r="D31">
        <f t="shared" si="0"/>
        <v>12.5</v>
      </c>
    </row>
    <row r="32" spans="4:6" x14ac:dyDescent="0.3">
      <c r="D32">
        <f t="shared" si="0"/>
        <v>13</v>
      </c>
    </row>
    <row r="33" spans="4:4" x14ac:dyDescent="0.3">
      <c r="D33">
        <f t="shared" si="0"/>
        <v>13.5</v>
      </c>
    </row>
    <row r="34" spans="4:4" x14ac:dyDescent="0.3">
      <c r="D34">
        <f t="shared" si="0"/>
        <v>14</v>
      </c>
    </row>
    <row r="35" spans="4:4" x14ac:dyDescent="0.3">
      <c r="D35">
        <f t="shared" si="0"/>
        <v>14.5</v>
      </c>
    </row>
    <row r="36" spans="4:4" x14ac:dyDescent="0.3">
      <c r="D36">
        <f t="shared" si="0"/>
        <v>15</v>
      </c>
    </row>
    <row r="37" spans="4:4" x14ac:dyDescent="0.3">
      <c r="D37">
        <f t="shared" si="0"/>
        <v>15.5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0720</vt:lpstr>
      <vt:lpstr>0709</vt:lpstr>
      <vt:lpstr>0705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장만규</dc:creator>
  <cp:keywords/>
  <dc:description/>
  <cp:lastModifiedBy>장만규</cp:lastModifiedBy>
  <cp:revision/>
  <dcterms:created xsi:type="dcterms:W3CDTF">2020-06-20T05:52:32Z</dcterms:created>
  <dcterms:modified xsi:type="dcterms:W3CDTF">2021-07-20T03:32:27Z</dcterms:modified>
  <cp:category/>
  <cp:contentStatus/>
</cp:coreProperties>
</file>