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0\1_Main\"/>
    </mc:Choice>
  </mc:AlternateContent>
  <bookViews>
    <workbookView xWindow="7950" yWindow="825" windowWidth="11610" windowHeight="11670" activeTab="4"/>
  </bookViews>
  <sheets>
    <sheet name="Trench" sheetId="8" r:id="rId1"/>
    <sheet name="Expansion Joint" sheetId="4" r:id="rId2"/>
    <sheet name="PAINT" sheetId="5" r:id="rId3"/>
    <sheet name="Wall" sheetId="7" r:id="rId4"/>
    <sheet name="Door" sheetId="2" r:id="rId5"/>
    <sheet name="Window" sheetId="3" r:id="rId6"/>
    <sheet name="Ext Stair" sheetId="9" r:id="rId7"/>
    <sheet name="Sheet1" sheetId="6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4" i="4" l="1"/>
  <c r="D33" i="4"/>
  <c r="E10" i="4" l="1"/>
  <c r="E9" i="4"/>
  <c r="E6" i="4"/>
  <c r="E5" i="4"/>
  <c r="E4" i="4"/>
  <c r="E122" i="4"/>
  <c r="E111" i="4"/>
  <c r="E105" i="4"/>
  <c r="E100" i="4"/>
  <c r="C20" i="5"/>
  <c r="C19" i="5"/>
  <c r="B14" i="5"/>
  <c r="C14" i="5" s="1"/>
  <c r="B13" i="5"/>
  <c r="C13" i="5" s="1"/>
  <c r="C15" i="5" s="1"/>
  <c r="C53" i="7" l="1"/>
  <c r="C54" i="7"/>
  <c r="C55" i="7"/>
  <c r="C56" i="7"/>
  <c r="C57" i="7"/>
  <c r="C58" i="7"/>
  <c r="C59" i="7"/>
  <c r="C60" i="7"/>
  <c r="C61" i="7"/>
  <c r="C52" i="7"/>
  <c r="C37" i="7"/>
  <c r="C38" i="7"/>
  <c r="C39" i="7"/>
  <c r="C40" i="7"/>
  <c r="C41" i="7"/>
  <c r="C42" i="7"/>
  <c r="C43" i="7"/>
  <c r="C44" i="7"/>
  <c r="C3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6" i="7"/>
  <c r="C22" i="5"/>
  <c r="B21" i="5"/>
  <c r="C21" i="5" s="1"/>
  <c r="C24" i="5" s="1"/>
  <c r="G7" i="5" s="1"/>
  <c r="F58" i="7"/>
  <c r="F54" i="7"/>
  <c r="F44" i="7"/>
  <c r="F40" i="7"/>
  <c r="F39" i="7"/>
  <c r="F36" i="7"/>
  <c r="E53" i="7"/>
  <c r="F53" i="7" s="1"/>
  <c r="E54" i="7"/>
  <c r="E55" i="7"/>
  <c r="F55" i="7" s="1"/>
  <c r="E56" i="7"/>
  <c r="F56" i="7" s="1"/>
  <c r="E57" i="7"/>
  <c r="F57" i="7" s="1"/>
  <c r="E58" i="7"/>
  <c r="E52" i="7"/>
  <c r="F52" i="7" s="1"/>
  <c r="E37" i="7"/>
  <c r="F37" i="7" s="1"/>
  <c r="E38" i="7"/>
  <c r="F38" i="7" s="1"/>
  <c r="E39" i="7"/>
  <c r="E40" i="7"/>
  <c r="E41" i="7"/>
  <c r="F41" i="7" s="1"/>
  <c r="E42" i="7"/>
  <c r="F42" i="7" s="1"/>
  <c r="E43" i="7"/>
  <c r="F43" i="7" s="1"/>
  <c r="E44" i="7"/>
  <c r="E45" i="7"/>
  <c r="F45" i="7" s="1"/>
  <c r="E36" i="7"/>
  <c r="F9" i="7"/>
  <c r="F10" i="7"/>
  <c r="F13" i="7"/>
  <c r="F14" i="7"/>
  <c r="F17" i="7"/>
  <c r="F18" i="7"/>
  <c r="E7" i="7"/>
  <c r="F7" i="7" s="1"/>
  <c r="E8" i="7"/>
  <c r="F8" i="7" s="1"/>
  <c r="E9" i="7"/>
  <c r="E10" i="7"/>
  <c r="E11" i="7"/>
  <c r="F11" i="7" s="1"/>
  <c r="E12" i="7"/>
  <c r="F12" i="7" s="1"/>
  <c r="E13" i="7"/>
  <c r="E14" i="7"/>
  <c r="E15" i="7"/>
  <c r="F15" i="7" s="1"/>
  <c r="E16" i="7"/>
  <c r="F16" i="7" s="1"/>
  <c r="E17" i="7"/>
  <c r="E18" i="7"/>
  <c r="E6" i="7"/>
  <c r="F6" i="7" s="1"/>
  <c r="M5" i="7" l="1"/>
  <c r="M7" i="7"/>
  <c r="M6" i="7"/>
  <c r="L6" i="7" l="1"/>
  <c r="F30" i="7"/>
  <c r="D30" i="7"/>
  <c r="F47" i="7"/>
  <c r="D47" i="7"/>
  <c r="F63" i="7"/>
  <c r="D63" i="7"/>
  <c r="B63" i="7"/>
  <c r="B47" i="7"/>
  <c r="B30" i="7"/>
  <c r="L5" i="7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03" i="2"/>
  <c r="H202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6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23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9" i="2"/>
  <c r="H12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5" i="2"/>
  <c r="D51" i="4" l="1"/>
  <c r="D3" i="4"/>
  <c r="D120" i="4"/>
  <c r="D118" i="4" s="1"/>
  <c r="D109" i="4"/>
  <c r="D103" i="4"/>
  <c r="D98" i="4"/>
  <c r="D94" i="4"/>
  <c r="D71" i="4" l="1"/>
  <c r="D28" i="4" s="1"/>
  <c r="D17" i="4"/>
  <c r="D93" i="4"/>
  <c r="D8" i="4"/>
  <c r="D2" i="4" s="1"/>
  <c r="D21" i="4"/>
  <c r="D16" i="4" l="1"/>
  <c r="J59" i="3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H162" i="2"/>
  <c r="H28" i="2"/>
  <c r="H4" i="2"/>
  <c r="N6" i="3" l="1"/>
  <c r="N5" i="3"/>
  <c r="N7" i="3"/>
  <c r="N9" i="3"/>
  <c r="N8" i="3"/>
  <c r="O21" i="2"/>
  <c r="O19" i="2"/>
  <c r="O20" i="2"/>
  <c r="O17" i="2"/>
  <c r="O6" i="2"/>
  <c r="O18" i="2"/>
  <c r="O14" i="2"/>
  <c r="O9" i="2"/>
  <c r="O5" i="2"/>
  <c r="O13" i="2"/>
  <c r="O15" i="2"/>
  <c r="O11" i="2"/>
  <c r="O10" i="2"/>
  <c r="O16" i="2"/>
  <c r="O7" i="2"/>
  <c r="O8" i="2"/>
  <c r="O12" i="2"/>
</calcChain>
</file>

<file path=xl/sharedStrings.xml><?xml version="1.0" encoding="utf-8"?>
<sst xmlns="http://schemas.openxmlformats.org/spreadsheetml/2006/main" count="916" uniqueCount="295">
  <si>
    <t>BF</t>
    <phoneticPr fontId="1" type="noConversion"/>
  </si>
  <si>
    <t>CW-200mm</t>
  </si>
  <si>
    <t>INT PLASTER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</si>
  <si>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</si>
  <si>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</si>
  <si>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</si>
  <si>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Total</t>
    <phoneticPr fontId="1" type="noConversion"/>
  </si>
  <si>
    <t>BF</t>
    <phoneticPr fontId="1" type="noConversion"/>
  </si>
  <si>
    <t>_B01</t>
    <phoneticPr fontId="1" type="noConversion"/>
  </si>
  <si>
    <t>_B02</t>
  </si>
  <si>
    <t>_B03</t>
  </si>
  <si>
    <t>_B04</t>
  </si>
  <si>
    <t>_B05</t>
  </si>
  <si>
    <t>_B06</t>
  </si>
  <si>
    <t>_B07</t>
  </si>
  <si>
    <t>_B08</t>
  </si>
  <si>
    <t>_B09</t>
  </si>
  <si>
    <t>_B10</t>
  </si>
  <si>
    <t>_B11</t>
  </si>
  <si>
    <t>_B12</t>
  </si>
  <si>
    <t>_B13</t>
  </si>
  <si>
    <t>_B14</t>
  </si>
  <si>
    <t>_B15</t>
  </si>
  <si>
    <t>_B16</t>
    <phoneticPr fontId="1" type="noConversion"/>
  </si>
  <si>
    <t>GF</t>
    <phoneticPr fontId="1" type="noConversion"/>
  </si>
  <si>
    <t>_G01</t>
    <phoneticPr fontId="1" type="noConversion"/>
  </si>
  <si>
    <t>_G02</t>
  </si>
  <si>
    <t>90FSD-2000X2200(A)</t>
  </si>
  <si>
    <t>_G03</t>
  </si>
  <si>
    <t>_G04</t>
  </si>
  <si>
    <t>_G05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</si>
  <si>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</si>
  <si>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</si>
  <si>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</si>
  <si>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</si>
  <si>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</si>
  <si>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</si>
  <si>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</si>
  <si>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</si>
  <si>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</si>
  <si>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</si>
  <si>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</si>
  <si>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</si>
  <si>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</si>
  <si>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</si>
  <si>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</si>
  <si>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</si>
  <si>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</si>
  <si>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</si>
  <si>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</si>
  <si>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</si>
  <si>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</si>
  <si>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</si>
  <si>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</si>
  <si>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</si>
  <si>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</si>
  <si>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</si>
  <si>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</si>
  <si>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</si>
  <si>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</si>
  <si>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</si>
  <si>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</si>
  <si>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</si>
  <si>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</si>
  <si>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</si>
  <si>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</si>
  <si>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</si>
  <si>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</si>
  <si>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</si>
  <si>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1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</si>
  <si>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</si>
  <si>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</si>
  <si>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</si>
  <si>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</si>
  <si>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</si>
  <si>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</si>
  <si>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</si>
  <si>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</si>
  <si>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</si>
  <si>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</si>
  <si>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</si>
  <si>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</si>
  <si>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</si>
  <si>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</si>
  <si>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</si>
  <si>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</si>
  <si>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</si>
  <si>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</si>
  <si>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</si>
  <si>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</si>
  <si>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</si>
  <si>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</si>
  <si>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</si>
  <si>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</si>
  <si>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</si>
  <si>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</si>
  <si>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</si>
  <si>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</si>
  <si>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</si>
  <si>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</si>
  <si>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</si>
  <si>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</si>
  <si>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</si>
  <si>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</si>
  <si>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</si>
  <si>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</si>
  <si>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</si>
  <si>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</si>
  <si>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</si>
  <si>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</si>
  <si>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</si>
  <si>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</si>
  <si>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</si>
  <si>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</si>
  <si>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</si>
  <si>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</si>
  <si>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</si>
  <si>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</si>
  <si>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</si>
  <si>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1" type="noConversion"/>
  </si>
  <si>
    <t>_101</t>
    <phoneticPr fontId="1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</si>
  <si>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</si>
  <si>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</si>
  <si>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</si>
  <si>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</si>
  <si>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</si>
  <si>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</si>
  <si>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</si>
  <si>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</si>
  <si>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</si>
  <si>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</si>
  <si>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</si>
  <si>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</si>
  <si>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</si>
  <si>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</si>
  <si>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</si>
  <si>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</si>
  <si>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</si>
  <si>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</si>
  <si>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</si>
  <si>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</si>
  <si>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</si>
  <si>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</si>
  <si>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</si>
  <si>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</si>
  <si>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</si>
  <si>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</si>
  <si>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</si>
  <si>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</si>
  <si>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</si>
  <si>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</si>
  <si>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</si>
  <si>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</si>
  <si>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</si>
  <si>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</si>
  <si>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</si>
  <si>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</si>
  <si>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</si>
  <si>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1" type="noConversion"/>
  </si>
  <si>
    <t>_201</t>
    <phoneticPr fontId="1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</si>
  <si>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</si>
  <si>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</si>
  <si>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</si>
  <si>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</si>
  <si>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</si>
  <si>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</si>
  <si>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</si>
  <si>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</si>
  <si>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</si>
  <si>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</si>
  <si>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</si>
  <si>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</si>
  <si>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</si>
  <si>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</si>
  <si>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</si>
  <si>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</si>
  <si>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</si>
  <si>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</si>
  <si>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</si>
  <si>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</si>
  <si>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</si>
  <si>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</si>
  <si>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</si>
  <si>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</si>
  <si>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</si>
  <si>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</si>
  <si>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</si>
  <si>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</si>
  <si>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</si>
  <si>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</si>
  <si>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</si>
  <si>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</si>
  <si>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1" type="noConversion"/>
  </si>
  <si>
    <t>_R01</t>
    <phoneticPr fontId="1" type="noConversion"/>
  </si>
  <si>
    <t>_R02</t>
  </si>
  <si>
    <t>GF</t>
    <phoneticPr fontId="1" type="noConversion"/>
  </si>
  <si>
    <t>_GW01</t>
    <phoneticPr fontId="1" type="noConversion"/>
  </si>
  <si>
    <t>AW 2400xX1500 DG</t>
    <phoneticPr fontId="1" type="noConversion"/>
  </si>
  <si>
    <t>AW 2400xX1500 DG</t>
    <phoneticPr fontId="1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</si>
  <si>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</si>
  <si>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</si>
  <si>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</si>
  <si>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</si>
  <si>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</si>
  <si>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1" type="noConversion"/>
  </si>
  <si>
    <t>AW 3000xX1500 DG(fix + slide)</t>
    <phoneticPr fontId="1" type="noConversion"/>
  </si>
  <si>
    <t>_2W01</t>
    <phoneticPr fontId="1" type="noConversion"/>
  </si>
  <si>
    <t>AW 2400xX1500 DG</t>
    <phoneticPr fontId="1" type="noConversion"/>
  </si>
  <si>
    <t>90FSD-2500X3000</t>
  </si>
  <si>
    <t>90FSD-2500X3000(A)</t>
  </si>
  <si>
    <t>NSD-2500X3000</t>
  </si>
  <si>
    <t>ABOQ 입력</t>
    <phoneticPr fontId="1" type="noConversion"/>
  </si>
  <si>
    <t>Total</t>
    <phoneticPr fontId="1" type="noConversion"/>
  </si>
  <si>
    <t>EJ for Wall</t>
    <phoneticPr fontId="1" type="noConversion"/>
  </si>
  <si>
    <t>EJ for Floor</t>
    <phoneticPr fontId="1" type="noConversion"/>
  </si>
  <si>
    <t>EJ for Roof</t>
    <phoneticPr fontId="1" type="noConversion"/>
  </si>
  <si>
    <t>낮은 지붕쪽</t>
    <phoneticPr fontId="1" type="noConversion"/>
  </si>
  <si>
    <t>높은 지붕쪽</t>
    <phoneticPr fontId="1" type="noConversion"/>
  </si>
  <si>
    <t>그리드 F-G</t>
    <phoneticPr fontId="1" type="noConversion"/>
  </si>
  <si>
    <t>1F</t>
    <phoneticPr fontId="1" type="noConversion"/>
  </si>
  <si>
    <t>ROOF</t>
    <phoneticPr fontId="1" type="noConversion"/>
  </si>
  <si>
    <t>EJ for Parapet</t>
    <phoneticPr fontId="1" type="noConversion"/>
  </si>
  <si>
    <t>EJ for int Wall</t>
    <phoneticPr fontId="1" type="noConversion"/>
  </si>
  <si>
    <t>90FSD-1200X2200(A)</t>
  </si>
  <si>
    <t>90FSD-1200X2200</t>
  </si>
  <si>
    <t>ST-3000X2200</t>
  </si>
  <si>
    <t>ST-4000X2200</t>
  </si>
  <si>
    <t>NSD-1200X2200</t>
  </si>
  <si>
    <t>ST-2500X2200</t>
  </si>
  <si>
    <t>90FSD-1200X2200(A)</t>
    <phoneticPr fontId="1" type="noConversion"/>
  </si>
  <si>
    <t>NSD-2000X2200</t>
  </si>
  <si>
    <t>45FSD-1200X2200</t>
  </si>
  <si>
    <t>SSD-2000X2200</t>
  </si>
  <si>
    <t>45FSD-1200X2200(A)</t>
  </si>
  <si>
    <t>45FSD-2000X2200</t>
  </si>
  <si>
    <t>90FSD-2500X3000(A)</t>
    <phoneticPr fontId="1" type="noConversion"/>
  </si>
  <si>
    <t>90FSD-2500X3000</t>
    <phoneticPr fontId="1" type="noConversion"/>
  </si>
  <si>
    <t>45FSD-2500X3000</t>
  </si>
  <si>
    <t>NSD-2000X2200</t>
    <phoneticPr fontId="1" type="noConversion"/>
  </si>
  <si>
    <t>_234</t>
  </si>
  <si>
    <t>_235</t>
  </si>
  <si>
    <t>_236</t>
  </si>
  <si>
    <t>_237</t>
  </si>
  <si>
    <t>45FSD-1200X2200</t>
    <phoneticPr fontId="1" type="noConversion"/>
  </si>
  <si>
    <t>90FSD-1200X2200</t>
    <phoneticPr fontId="1" type="noConversion"/>
  </si>
  <si>
    <t>NSD-1200X2200</t>
    <phoneticPr fontId="1" type="noConversion"/>
  </si>
  <si>
    <t>NSD-2500X3000</t>
    <phoneticPr fontId="1" type="noConversion"/>
  </si>
  <si>
    <t>45FSD-1200X2200</t>
    <phoneticPr fontId="1" type="noConversion"/>
  </si>
  <si>
    <t>2F</t>
    <phoneticPr fontId="1" type="noConversion"/>
  </si>
  <si>
    <t>Total</t>
    <phoneticPr fontId="1" type="noConversion"/>
  </si>
  <si>
    <t>BW-200mm</t>
    <phoneticPr fontId="1" type="noConversion"/>
  </si>
  <si>
    <t>길이</t>
    <phoneticPr fontId="1" type="noConversion"/>
  </si>
  <si>
    <t>면적</t>
    <phoneticPr fontId="1" type="noConversion"/>
  </si>
  <si>
    <t>2F</t>
    <phoneticPr fontId="1" type="noConversion"/>
  </si>
  <si>
    <t>RF</t>
    <phoneticPr fontId="1" type="noConversion"/>
  </si>
  <si>
    <t>HIGH</t>
    <phoneticPr fontId="1" type="noConversion"/>
  </si>
  <si>
    <t>LOW</t>
    <phoneticPr fontId="1" type="noConversion"/>
  </si>
  <si>
    <t>m2</t>
    <phoneticPr fontId="1" type="noConversion"/>
  </si>
  <si>
    <t>계단실1</t>
    <phoneticPr fontId="1" type="noConversion"/>
  </si>
  <si>
    <t>계단실2</t>
    <phoneticPr fontId="1" type="noConversion"/>
  </si>
  <si>
    <t>CHKD PL</t>
    <phoneticPr fontId="1" type="noConversion"/>
  </si>
  <si>
    <t>ANGLE</t>
    <phoneticPr fontId="1" type="noConversion"/>
  </si>
  <si>
    <t>TR1</t>
    <phoneticPr fontId="1" type="noConversion"/>
  </si>
  <si>
    <t>TR2</t>
  </si>
  <si>
    <t>TR3</t>
  </si>
  <si>
    <t>TR4</t>
  </si>
  <si>
    <t>파라펫1</t>
    <phoneticPr fontId="1" type="noConversion"/>
  </si>
  <si>
    <t>파라펫2</t>
  </si>
  <si>
    <t>Total</t>
    <phoneticPr fontId="1" type="noConversion"/>
  </si>
  <si>
    <t>외부 페인트</t>
    <phoneticPr fontId="1" type="noConversion"/>
  </si>
  <si>
    <t>그리드 18-19</t>
    <phoneticPr fontId="1" type="noConversion"/>
  </si>
  <si>
    <t>그리드 7-8</t>
    <phoneticPr fontId="1" type="noConversion"/>
  </si>
  <si>
    <t>그리드 15</t>
    <phoneticPr fontId="1" type="noConversion"/>
  </si>
  <si>
    <t>그리드 7,F</t>
    <phoneticPr fontId="1" type="noConversion"/>
  </si>
  <si>
    <t>그리드 7,K</t>
    <phoneticPr fontId="1" type="noConversion"/>
  </si>
  <si>
    <t>그리드 15,K</t>
    <phoneticPr fontId="1" type="noConversion"/>
  </si>
  <si>
    <t>그리드 24,F</t>
    <phoneticPr fontId="1" type="noConversion"/>
  </si>
  <si>
    <t>그리드 18,A</t>
    <phoneticPr fontId="1" type="noConversion"/>
  </si>
  <si>
    <t>그리드 7,G-K</t>
    <phoneticPr fontId="1" type="noConversion"/>
  </si>
  <si>
    <t>그리드 18,A-F</t>
    <phoneticPr fontId="1" type="noConversion"/>
  </si>
  <si>
    <t>그리드 15-24,F</t>
    <phoneticPr fontId="1" type="noConversion"/>
  </si>
  <si>
    <t>그리드 18,C</t>
    <phoneticPr fontId="1" type="noConversion"/>
  </si>
  <si>
    <t>그리드 18,F</t>
    <phoneticPr fontId="1" type="noConversion"/>
  </si>
  <si>
    <t>그리드 7,F</t>
    <phoneticPr fontId="1" type="noConversion"/>
  </si>
  <si>
    <t>그리드 15,F</t>
    <phoneticPr fontId="1" type="noConversion"/>
  </si>
  <si>
    <t>그리드 17,F</t>
    <phoneticPr fontId="1" type="noConversion"/>
  </si>
  <si>
    <t>그리드 21,F</t>
    <phoneticPr fontId="1" type="noConversion"/>
  </si>
  <si>
    <t>그리드 23,F</t>
    <phoneticPr fontId="1" type="noConversion"/>
  </si>
  <si>
    <t>그리드 7,J</t>
    <phoneticPr fontId="1" type="noConversion"/>
  </si>
  <si>
    <t>그리드 15,K</t>
    <phoneticPr fontId="1" type="noConversion"/>
  </si>
  <si>
    <t>그리드 18,C</t>
    <phoneticPr fontId="1" type="noConversion"/>
  </si>
  <si>
    <t>그리드 15,J</t>
    <phoneticPr fontId="1" type="noConversion"/>
  </si>
  <si>
    <t>그리드 23,F</t>
    <phoneticPr fontId="1" type="noConversion"/>
  </si>
  <si>
    <t>그리드 18.D</t>
    <phoneticPr fontId="1" type="noConversion"/>
  </si>
  <si>
    <t>그리드 18.Db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</si>
</sst>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164722</xdr:colOff>
      <xdr:row>4</xdr:row>
      <xdr:rowOff>93575</xdr:rowOff>
    </xdr:from>
    <xdr:to>
      <xdr:col>20</xdr:col>
      <xdr:colOff>55743</xdr:colOff>
      <xdr:row>14</xdr:row>
      <xdr:rowOff>26182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4329" y="910004"/>
          <a:ext cx="2612451" cy="197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513708</xdr:colOff>
      <xdr:row>16</xdr:row>
      <xdr:rowOff>76090</xdr:rowOff>
    </xdr:from>
    <xdr:to>
      <xdr:col>19</xdr:col>
      <xdr:colOff>382094</xdr:colOff>
      <xdr:row>26</xdr:row>
      <xdr:rowOff>195258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8838" y="3574664"/>
          <a:ext cx="1876091" cy="230577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64036</xdr:colOff>
      <xdr:row>1</xdr:row>
      <xdr:rowOff>0</xdr:rowOff>
    </xdr:from>
    <xdr:to>
      <xdr:col>15</xdr:col>
      <xdr:colOff>131115</xdr:colOff>
      <xdr:row>12</xdr:row>
      <xdr:rowOff>133040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2215" y="204107"/>
          <a:ext cx="2108150" cy="23782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13</xdr:row>
      <xdr:rowOff>168774</xdr:rowOff>
    </xdr:from>
    <xdr:to>
      <xdr:col>15</xdr:col>
      <xdr:colOff>213836</xdr:colOff>
      <xdr:row>27</xdr:row>
      <xdr:rowOff>41551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8191" y="3011365"/>
          <a:ext cx="2221541" cy="29340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605757</xdr:colOff>
      <xdr:row>4</xdr:row>
      <xdr:rowOff>89697</xdr:rowOff>
    </xdr:from>
    <xdr:to>
      <xdr:col>11</xdr:col>
      <xdr:colOff>619842</xdr:colOff>
      <xdr:row>19</xdr:row>
      <xdr:rowOff>136380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9845" y="941344"/>
          <a:ext cx="2748321" cy="32403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D16" sqref="D16"/>
    </sheetView>
  </sheetViews>
  <sheetFormatPr defaultRowHeight="16.5" x14ac:dyDescent="0.3"/>
  <sheetData>
    <row r="3" spans="1:5" x14ac:dyDescent="0.3">
      <c r="B3" t="s">
        <v>262</v>
      </c>
      <c r="C3" t="s">
        <v>263</v>
      </c>
      <c r="D3" t="s">
        <v>264</v>
      </c>
      <c r="E3" t="s">
        <v>265</v>
      </c>
    </row>
    <row r="4" spans="1:5" x14ac:dyDescent="0.3">
      <c r="A4" t="s">
        <v>260</v>
      </c>
      <c r="B4">
        <v>21.6</v>
      </c>
      <c r="C4">
        <v>31.2</v>
      </c>
      <c r="D4">
        <v>21.6</v>
      </c>
      <c r="E4">
        <v>14.4</v>
      </c>
    </row>
    <row r="5" spans="1:5" x14ac:dyDescent="0.3">
      <c r="A5" s="10" t="s">
        <v>261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4"/>
  <sheetViews>
    <sheetView zoomScale="115" zoomScaleNormal="115" workbookViewId="0">
      <selection activeCell="B2" sqref="B2:F124"/>
    </sheetView>
  </sheetViews>
  <sheetFormatPr defaultRowHeight="16.5" x14ac:dyDescent="0.3"/>
  <cols>
    <col min="2" max="2" width="19.25" bestFit="1" customWidth="1"/>
    <col min="3" max="3" width="11.625" bestFit="1" customWidth="1"/>
    <col min="4" max="4" width="11.625" customWidth="1"/>
    <col min="6" max="6" width="12.75" bestFit="1" customWidth="1"/>
  </cols>
  <sheetData>
    <row r="2" spans="2:6" x14ac:dyDescent="0.3">
      <c r="B2" s="4" t="s">
        <v>213</v>
      </c>
      <c r="C2" s="4" t="s">
        <v>6</v>
      </c>
      <c r="D2" s="5">
        <f>SUM(D3:D14)</f>
        <v>87</v>
      </c>
    </row>
    <row r="3" spans="2:6" x14ac:dyDescent="0.3">
      <c r="C3" t="s">
        <v>216</v>
      </c>
      <c r="D3">
        <f>SUM(E4:E7)</f>
        <v>48.599999999999994</v>
      </c>
    </row>
    <row r="4" spans="2:6" x14ac:dyDescent="0.3">
      <c r="E4" s="11">
        <f>15+1.2</f>
        <v>16.2</v>
      </c>
      <c r="F4" t="s">
        <v>273</v>
      </c>
    </row>
    <row r="5" spans="2:6" x14ac:dyDescent="0.3">
      <c r="E5" s="11">
        <f>15+1.2</f>
        <v>16.2</v>
      </c>
      <c r="F5" t="s">
        <v>274</v>
      </c>
    </row>
    <row r="6" spans="2:6" x14ac:dyDescent="0.3">
      <c r="E6" s="11">
        <f>15+1.2</f>
        <v>16.2</v>
      </c>
      <c r="F6" t="s">
        <v>275</v>
      </c>
    </row>
    <row r="7" spans="2:6" x14ac:dyDescent="0.3">
      <c r="E7" s="11"/>
    </row>
    <row r="8" spans="2:6" x14ac:dyDescent="0.3">
      <c r="C8" t="s">
        <v>217</v>
      </c>
      <c r="D8">
        <f>SUM(E9:E12)</f>
        <v>38.4</v>
      </c>
      <c r="E8" s="11"/>
    </row>
    <row r="9" spans="2:6" x14ac:dyDescent="0.3">
      <c r="E9" s="11">
        <f>18+1.2</f>
        <v>19.2</v>
      </c>
      <c r="F9" t="s">
        <v>276</v>
      </c>
    </row>
    <row r="10" spans="2:6" x14ac:dyDescent="0.3">
      <c r="E10" s="11">
        <f>18+1.2</f>
        <v>19.2</v>
      </c>
      <c r="F10" t="s">
        <v>277</v>
      </c>
    </row>
    <row r="16" spans="2:6" x14ac:dyDescent="0.3">
      <c r="B16" s="4" t="s">
        <v>221</v>
      </c>
      <c r="C16" s="4" t="s">
        <v>6</v>
      </c>
      <c r="D16" s="5">
        <f>SUM(D17:D27)</f>
        <v>115</v>
      </c>
    </row>
    <row r="17" spans="2:9" x14ac:dyDescent="0.3">
      <c r="C17" t="s">
        <v>216</v>
      </c>
      <c r="D17">
        <f>SUM(E18:E20)</f>
        <v>26</v>
      </c>
    </row>
    <row r="18" spans="2:9" x14ac:dyDescent="0.3">
      <c r="E18" s="11">
        <v>26</v>
      </c>
      <c r="F18" t="s">
        <v>278</v>
      </c>
    </row>
    <row r="21" spans="2:9" x14ac:dyDescent="0.3">
      <c r="C21" t="s">
        <v>217</v>
      </c>
      <c r="D21">
        <f>SUM(E22:E25)</f>
        <v>89</v>
      </c>
    </row>
    <row r="22" spans="2:9" x14ac:dyDescent="0.3">
      <c r="E22" s="11">
        <v>39</v>
      </c>
      <c r="F22" t="s">
        <v>279</v>
      </c>
    </row>
    <row r="23" spans="2:9" x14ac:dyDescent="0.3">
      <c r="E23" s="11">
        <v>50</v>
      </c>
      <c r="F23" t="s">
        <v>280</v>
      </c>
    </row>
    <row r="28" spans="2:9" x14ac:dyDescent="0.3">
      <c r="B28" s="4" t="s">
        <v>222</v>
      </c>
      <c r="C28" s="4" t="s">
        <v>6</v>
      </c>
      <c r="D28" s="5">
        <f>SUM(D29:D91)</f>
        <v>1694</v>
      </c>
      <c r="I28">
        <v>7</v>
      </c>
    </row>
    <row r="33" spans="3:11" x14ac:dyDescent="0.3">
      <c r="C33" t="s">
        <v>3</v>
      </c>
      <c r="D33">
        <f>SUM(E34:E50)*$I$28</f>
        <v>500.5</v>
      </c>
    </row>
    <row r="34" spans="3:11" x14ac:dyDescent="0.3">
      <c r="E34" s="11">
        <v>5.5</v>
      </c>
      <c r="F34" s="11" t="s">
        <v>277</v>
      </c>
    </row>
    <row r="35" spans="3:11" x14ac:dyDescent="0.3">
      <c r="E35" s="11">
        <v>5.5</v>
      </c>
      <c r="F35" s="11" t="s">
        <v>281</v>
      </c>
    </row>
    <row r="36" spans="3:11" x14ac:dyDescent="0.3">
      <c r="E36" s="12">
        <v>5.5</v>
      </c>
      <c r="F36" s="12" t="s">
        <v>282</v>
      </c>
    </row>
    <row r="37" spans="3:11" x14ac:dyDescent="0.3">
      <c r="E37" s="11">
        <v>5.5</v>
      </c>
      <c r="F37" s="12" t="s">
        <v>283</v>
      </c>
    </row>
    <row r="38" spans="3:11" x14ac:dyDescent="0.3">
      <c r="E38" s="11">
        <v>5.5</v>
      </c>
      <c r="F38" s="12" t="s">
        <v>284</v>
      </c>
    </row>
    <row r="39" spans="3:11" x14ac:dyDescent="0.3">
      <c r="E39" s="11">
        <v>5.5</v>
      </c>
      <c r="F39" s="12" t="s">
        <v>285</v>
      </c>
    </row>
    <row r="40" spans="3:11" x14ac:dyDescent="0.3">
      <c r="E40" s="11">
        <v>5.5</v>
      </c>
      <c r="F40" s="12" t="s">
        <v>286</v>
      </c>
    </row>
    <row r="41" spans="3:11" x14ac:dyDescent="0.3">
      <c r="E41" s="11">
        <v>5.5</v>
      </c>
      <c r="F41" s="12" t="s">
        <v>287</v>
      </c>
    </row>
    <row r="42" spans="3:11" x14ac:dyDescent="0.3">
      <c r="E42" s="11">
        <v>5.5</v>
      </c>
      <c r="F42" s="12" t="s">
        <v>276</v>
      </c>
    </row>
    <row r="43" spans="3:11" x14ac:dyDescent="0.3">
      <c r="E43" s="11">
        <v>5.5</v>
      </c>
      <c r="F43" s="12" t="s">
        <v>276</v>
      </c>
    </row>
    <row r="44" spans="3:11" x14ac:dyDescent="0.3">
      <c r="E44" s="11">
        <v>5.5</v>
      </c>
      <c r="F44" s="12" t="s">
        <v>288</v>
      </c>
      <c r="K44">
        <f>12-5.5</f>
        <v>6.5</v>
      </c>
    </row>
    <row r="45" spans="3:11" x14ac:dyDescent="0.3">
      <c r="E45" s="11">
        <v>5.5</v>
      </c>
      <c r="F45" s="12" t="s">
        <v>274</v>
      </c>
    </row>
    <row r="46" spans="3:11" x14ac:dyDescent="0.3">
      <c r="E46" s="11">
        <v>5.5</v>
      </c>
      <c r="F46" s="12" t="s">
        <v>289</v>
      </c>
    </row>
    <row r="47" spans="3:11" x14ac:dyDescent="0.3">
      <c r="E47" s="11"/>
      <c r="F47" s="12"/>
    </row>
    <row r="48" spans="3:11" x14ac:dyDescent="0.3">
      <c r="E48" s="11"/>
      <c r="F48" s="12"/>
    </row>
    <row r="51" spans="3:6" x14ac:dyDescent="0.3">
      <c r="C51" t="s">
        <v>219</v>
      </c>
      <c r="D51">
        <f>SUM(E52:E70)*$I$28</f>
        <v>773.5</v>
      </c>
    </row>
    <row r="52" spans="3:6" x14ac:dyDescent="0.3">
      <c r="E52" s="11">
        <v>6.5</v>
      </c>
      <c r="F52" s="11" t="s">
        <v>277</v>
      </c>
    </row>
    <row r="53" spans="3:6" x14ac:dyDescent="0.3">
      <c r="E53" s="11">
        <v>6.5</v>
      </c>
      <c r="F53" s="11" t="s">
        <v>290</v>
      </c>
    </row>
    <row r="54" spans="3:6" x14ac:dyDescent="0.3">
      <c r="E54" s="11">
        <v>6.5</v>
      </c>
      <c r="F54" s="12" t="s">
        <v>282</v>
      </c>
    </row>
    <row r="55" spans="3:6" x14ac:dyDescent="0.3">
      <c r="E55" s="11">
        <v>6.5</v>
      </c>
      <c r="F55" s="12" t="s">
        <v>284</v>
      </c>
    </row>
    <row r="56" spans="3:6" x14ac:dyDescent="0.3">
      <c r="E56" s="11">
        <v>6.5</v>
      </c>
      <c r="F56" s="12" t="s">
        <v>284</v>
      </c>
    </row>
    <row r="57" spans="3:6" x14ac:dyDescent="0.3">
      <c r="E57" s="11">
        <v>6.5</v>
      </c>
      <c r="F57" s="12" t="s">
        <v>291</v>
      </c>
    </row>
    <row r="58" spans="3:6" x14ac:dyDescent="0.3">
      <c r="E58" s="11">
        <v>6.5</v>
      </c>
      <c r="F58" s="12" t="s">
        <v>291</v>
      </c>
    </row>
    <row r="59" spans="3:6" x14ac:dyDescent="0.3">
      <c r="E59" s="11">
        <v>6.5</v>
      </c>
      <c r="F59" s="12" t="s">
        <v>289</v>
      </c>
    </row>
    <row r="60" spans="3:6" x14ac:dyDescent="0.3">
      <c r="E60" s="11">
        <v>6.5</v>
      </c>
      <c r="F60" s="12" t="s">
        <v>288</v>
      </c>
    </row>
    <row r="61" spans="3:6" x14ac:dyDescent="0.3">
      <c r="E61" s="11">
        <v>6.5</v>
      </c>
      <c r="F61" s="12" t="s">
        <v>288</v>
      </c>
    </row>
    <row r="62" spans="3:6" x14ac:dyDescent="0.3">
      <c r="E62" s="11">
        <v>6.5</v>
      </c>
      <c r="F62" s="12" t="s">
        <v>274</v>
      </c>
    </row>
    <row r="63" spans="3:6" x14ac:dyDescent="0.3">
      <c r="E63" s="11">
        <v>6.5</v>
      </c>
      <c r="F63" s="12" t="s">
        <v>283</v>
      </c>
    </row>
    <row r="64" spans="3:6" x14ac:dyDescent="0.3">
      <c r="E64" s="11">
        <v>6.5</v>
      </c>
      <c r="F64" s="12" t="s">
        <v>286</v>
      </c>
    </row>
    <row r="65" spans="3:6" x14ac:dyDescent="0.3">
      <c r="E65" s="11">
        <v>6.5</v>
      </c>
      <c r="F65" s="12" t="s">
        <v>286</v>
      </c>
    </row>
    <row r="66" spans="3:6" x14ac:dyDescent="0.3">
      <c r="E66" s="11">
        <v>6.5</v>
      </c>
      <c r="F66" s="12" t="s">
        <v>292</v>
      </c>
    </row>
    <row r="67" spans="3:6" x14ac:dyDescent="0.3">
      <c r="E67" s="11">
        <v>6.5</v>
      </c>
      <c r="F67" s="12" t="s">
        <v>292</v>
      </c>
    </row>
    <row r="68" spans="3:6" x14ac:dyDescent="0.3">
      <c r="E68" s="11">
        <v>6.5</v>
      </c>
      <c r="F68" s="12" t="s">
        <v>276</v>
      </c>
    </row>
    <row r="71" spans="3:6" x14ac:dyDescent="0.3">
      <c r="C71" t="s">
        <v>5</v>
      </c>
      <c r="D71">
        <f>SUM(E72:E91)*$I$28</f>
        <v>420</v>
      </c>
    </row>
    <row r="72" spans="3:6" x14ac:dyDescent="0.3">
      <c r="E72" s="11">
        <v>6</v>
      </c>
      <c r="F72" s="12" t="s">
        <v>293</v>
      </c>
    </row>
    <row r="73" spans="3:6" x14ac:dyDescent="0.3">
      <c r="E73" s="11">
        <v>6</v>
      </c>
      <c r="F73" s="12" t="s">
        <v>294</v>
      </c>
    </row>
    <row r="74" spans="3:6" x14ac:dyDescent="0.3">
      <c r="E74" s="11">
        <v>6</v>
      </c>
      <c r="F74" s="12" t="s">
        <v>294</v>
      </c>
    </row>
    <row r="75" spans="3:6" x14ac:dyDescent="0.3">
      <c r="E75" s="11">
        <v>6</v>
      </c>
      <c r="F75" s="12" t="s">
        <v>282</v>
      </c>
    </row>
    <row r="76" spans="3:6" x14ac:dyDescent="0.3">
      <c r="E76" s="11">
        <v>6</v>
      </c>
      <c r="F76" s="12" t="s">
        <v>282</v>
      </c>
    </row>
    <row r="77" spans="3:6" x14ac:dyDescent="0.3">
      <c r="E77" s="11">
        <v>6</v>
      </c>
      <c r="F77" s="12" t="s">
        <v>276</v>
      </c>
    </row>
    <row r="78" spans="3:6" x14ac:dyDescent="0.3">
      <c r="E78" s="11">
        <v>3</v>
      </c>
      <c r="F78" s="12" t="s">
        <v>284</v>
      </c>
    </row>
    <row r="79" spans="3:6" x14ac:dyDescent="0.3">
      <c r="E79" s="11">
        <v>3</v>
      </c>
      <c r="F79" s="12" t="s">
        <v>284</v>
      </c>
    </row>
    <row r="80" spans="3:6" x14ac:dyDescent="0.3">
      <c r="E80" s="11">
        <v>3</v>
      </c>
      <c r="F80" s="12" t="s">
        <v>291</v>
      </c>
    </row>
    <row r="81" spans="2:6" x14ac:dyDescent="0.3">
      <c r="E81" s="11">
        <v>3</v>
      </c>
      <c r="F81" s="12" t="s">
        <v>291</v>
      </c>
    </row>
    <row r="82" spans="2:6" x14ac:dyDescent="0.3">
      <c r="E82" s="11">
        <v>3</v>
      </c>
      <c r="F82" s="12" t="s">
        <v>275</v>
      </c>
    </row>
    <row r="83" spans="2:6" x14ac:dyDescent="0.3">
      <c r="E83" s="11">
        <v>3</v>
      </c>
      <c r="F83" s="12" t="s">
        <v>288</v>
      </c>
    </row>
    <row r="84" spans="2:6" x14ac:dyDescent="0.3">
      <c r="E84" s="11">
        <v>3</v>
      </c>
      <c r="F84" s="12" t="s">
        <v>288</v>
      </c>
    </row>
    <row r="85" spans="2:6" x14ac:dyDescent="0.3">
      <c r="E85" s="11">
        <v>3</v>
      </c>
      <c r="F85" s="12" t="s">
        <v>274</v>
      </c>
    </row>
    <row r="93" spans="2:6" x14ac:dyDescent="0.3">
      <c r="B93" s="4" t="s">
        <v>214</v>
      </c>
      <c r="C93" s="4" t="s">
        <v>6</v>
      </c>
      <c r="D93" s="5">
        <f>SUM(D94:D116)</f>
        <v>549</v>
      </c>
    </row>
    <row r="94" spans="2:6" x14ac:dyDescent="0.3">
      <c r="C94" t="s">
        <v>0</v>
      </c>
      <c r="D94">
        <f>SUM(E95:E97)</f>
        <v>0</v>
      </c>
    </row>
    <row r="98" spans="3:6" x14ac:dyDescent="0.3">
      <c r="C98" t="s">
        <v>3</v>
      </c>
      <c r="D98">
        <f>SUM(E99:E102)</f>
        <v>183</v>
      </c>
    </row>
    <row r="99" spans="3:6" x14ac:dyDescent="0.3">
      <c r="E99" s="11">
        <v>39</v>
      </c>
      <c r="F99" s="11" t="s">
        <v>270</v>
      </c>
    </row>
    <row r="100" spans="3:6" x14ac:dyDescent="0.3">
      <c r="E100" s="11">
        <f>42+50</f>
        <v>92</v>
      </c>
      <c r="F100" s="12" t="s">
        <v>218</v>
      </c>
    </row>
    <row r="101" spans="3:6" x14ac:dyDescent="0.3">
      <c r="E101" s="11">
        <v>26</v>
      </c>
      <c r="F101" s="11" t="s">
        <v>271</v>
      </c>
    </row>
    <row r="102" spans="3:6" x14ac:dyDescent="0.3">
      <c r="E102" s="11">
        <v>26</v>
      </c>
      <c r="F102" s="11" t="s">
        <v>272</v>
      </c>
    </row>
    <row r="103" spans="3:6" x14ac:dyDescent="0.3">
      <c r="C103" t="s">
        <v>219</v>
      </c>
      <c r="D103">
        <f>SUM(E104:E108)</f>
        <v>183</v>
      </c>
    </row>
    <row r="104" spans="3:6" x14ac:dyDescent="0.3">
      <c r="E104" s="11">
        <v>39</v>
      </c>
      <c r="F104" s="11" t="s">
        <v>270</v>
      </c>
    </row>
    <row r="105" spans="3:6" x14ac:dyDescent="0.3">
      <c r="E105" s="11">
        <f>42+50</f>
        <v>92</v>
      </c>
      <c r="F105" s="12" t="s">
        <v>218</v>
      </c>
    </row>
    <row r="106" spans="3:6" x14ac:dyDescent="0.3">
      <c r="E106" s="11">
        <v>26</v>
      </c>
      <c r="F106" s="11" t="s">
        <v>271</v>
      </c>
    </row>
    <row r="107" spans="3:6" x14ac:dyDescent="0.3">
      <c r="E107" s="11">
        <v>26</v>
      </c>
      <c r="F107" s="11" t="s">
        <v>272</v>
      </c>
    </row>
    <row r="109" spans="3:6" x14ac:dyDescent="0.3">
      <c r="C109" t="s">
        <v>5</v>
      </c>
      <c r="D109">
        <f>SUM(E110:E113)</f>
        <v>183</v>
      </c>
    </row>
    <row r="110" spans="3:6" x14ac:dyDescent="0.3">
      <c r="E110" s="11">
        <v>39</v>
      </c>
      <c r="F110" s="11" t="s">
        <v>270</v>
      </c>
    </row>
    <row r="111" spans="3:6" x14ac:dyDescent="0.3">
      <c r="E111" s="11">
        <f>42+50</f>
        <v>92</v>
      </c>
      <c r="F111" s="12" t="s">
        <v>218</v>
      </c>
    </row>
    <row r="112" spans="3:6" x14ac:dyDescent="0.3">
      <c r="E112" s="11">
        <v>26</v>
      </c>
      <c r="F112" s="11" t="s">
        <v>271</v>
      </c>
    </row>
    <row r="113" spans="2:6" x14ac:dyDescent="0.3">
      <c r="E113" s="11">
        <v>26</v>
      </c>
      <c r="F113" s="11" t="s">
        <v>272</v>
      </c>
    </row>
    <row r="118" spans="2:6" x14ac:dyDescent="0.3">
      <c r="B118" s="4" t="s">
        <v>215</v>
      </c>
      <c r="C118" s="4" t="s">
        <v>6</v>
      </c>
      <c r="D118" s="5">
        <f>SUM(D119:D129)</f>
        <v>183</v>
      </c>
    </row>
    <row r="120" spans="2:6" x14ac:dyDescent="0.3">
      <c r="C120" t="s">
        <v>220</v>
      </c>
      <c r="D120">
        <f>SUM(E121:E124)</f>
        <v>183</v>
      </c>
    </row>
    <row r="121" spans="2:6" x14ac:dyDescent="0.3">
      <c r="E121" s="11">
        <v>39</v>
      </c>
      <c r="F121" s="11" t="s">
        <v>270</v>
      </c>
    </row>
    <row r="122" spans="2:6" x14ac:dyDescent="0.3">
      <c r="E122" s="11">
        <f>42+50</f>
        <v>92</v>
      </c>
      <c r="F122" s="12" t="s">
        <v>218</v>
      </c>
    </row>
    <row r="123" spans="2:6" x14ac:dyDescent="0.3">
      <c r="E123" s="11">
        <v>26</v>
      </c>
      <c r="F123" s="11" t="s">
        <v>271</v>
      </c>
    </row>
    <row r="124" spans="2:6" x14ac:dyDescent="0.3">
      <c r="E124" s="11">
        <v>26</v>
      </c>
      <c r="F124" s="11" t="s">
        <v>272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4"/>
  <sheetViews>
    <sheetView workbookViewId="0">
      <selection activeCell="C12" sqref="C12"/>
    </sheetView>
  </sheetViews>
  <sheetFormatPr defaultRowHeight="16.5" x14ac:dyDescent="0.3"/>
  <cols>
    <col min="2" max="2" width="13.75" bestFit="1" customWidth="1"/>
    <col min="6" max="6" width="13.75" bestFit="1" customWidth="1"/>
  </cols>
  <sheetData>
    <row r="4" spans="1:8" x14ac:dyDescent="0.3">
      <c r="C4" s="4"/>
    </row>
    <row r="6" spans="1:8" x14ac:dyDescent="0.3">
      <c r="F6" t="s">
        <v>268</v>
      </c>
    </row>
    <row r="7" spans="1:8" x14ac:dyDescent="0.3">
      <c r="F7" t="s">
        <v>269</v>
      </c>
      <c r="G7" s="5">
        <f>C15+C24</f>
        <v>797.57999999999993</v>
      </c>
      <c r="H7" t="s">
        <v>257</v>
      </c>
    </row>
    <row r="9" spans="1:8" x14ac:dyDescent="0.3">
      <c r="C9" s="4"/>
    </row>
    <row r="12" spans="1:8" x14ac:dyDescent="0.3">
      <c r="B12" t="s">
        <v>253</v>
      </c>
      <c r="C12">
        <v>1.2</v>
      </c>
    </row>
    <row r="13" spans="1:8" x14ac:dyDescent="0.3">
      <c r="A13" t="s">
        <v>266</v>
      </c>
      <c r="B13">
        <f>8+28+8</f>
        <v>44</v>
      </c>
      <c r="C13" s="7">
        <f>B13*$C$12*1</f>
        <v>52.8</v>
      </c>
    </row>
    <row r="14" spans="1:8" x14ac:dyDescent="0.3">
      <c r="A14" t="s">
        <v>267</v>
      </c>
      <c r="B14">
        <f>8+26+8</f>
        <v>42</v>
      </c>
      <c r="C14" s="7">
        <f>B14*$C$12*1</f>
        <v>50.4</v>
      </c>
    </row>
    <row r="15" spans="1:8" x14ac:dyDescent="0.3">
      <c r="C15" s="4">
        <f>SUM(C13:C14)</f>
        <v>103.19999999999999</v>
      </c>
      <c r="D15" t="s">
        <v>257</v>
      </c>
    </row>
    <row r="18" spans="1:4" x14ac:dyDescent="0.3">
      <c r="B18" t="s">
        <v>254</v>
      </c>
      <c r="C18">
        <v>1.2</v>
      </c>
    </row>
    <row r="19" spans="1:4" x14ac:dyDescent="0.3">
      <c r="A19" t="s">
        <v>255</v>
      </c>
      <c r="B19">
        <v>322.64999999999998</v>
      </c>
      <c r="C19" s="7">
        <f>B19*$C$18*1</f>
        <v>387.17999999999995</v>
      </c>
    </row>
    <row r="20" spans="1:4" x14ac:dyDescent="0.3">
      <c r="A20" t="s">
        <v>256</v>
      </c>
      <c r="B20">
        <v>146</v>
      </c>
      <c r="C20" s="7">
        <f>B20*$C$18*1</f>
        <v>175.2</v>
      </c>
    </row>
    <row r="21" spans="1:4" x14ac:dyDescent="0.3">
      <c r="A21" t="s">
        <v>258</v>
      </c>
      <c r="B21">
        <f>8+7+8+7</f>
        <v>30</v>
      </c>
      <c r="C21" s="7">
        <f>B21*3</f>
        <v>90</v>
      </c>
    </row>
    <row r="22" spans="1:4" x14ac:dyDescent="0.3">
      <c r="A22" t="s">
        <v>259</v>
      </c>
      <c r="B22">
        <v>14</v>
      </c>
      <c r="C22" s="7">
        <f>B22*3</f>
        <v>42</v>
      </c>
    </row>
    <row r="24" spans="1:4" x14ac:dyDescent="0.3">
      <c r="C24" s="4">
        <f>SUM(C19:C23)</f>
        <v>694.37999999999988</v>
      </c>
      <c r="D24" t="s">
        <v>257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3"/>
  <sheetViews>
    <sheetView workbookViewId="0">
      <selection activeCell="B7" sqref="B7"/>
    </sheetView>
  </sheetViews>
  <sheetFormatPr defaultRowHeight="16.5" x14ac:dyDescent="0.3"/>
  <cols>
    <col min="2" max="2" width="12.625" bestFit="1" customWidth="1"/>
    <col min="3" max="3" width="12.625" customWidth="1"/>
    <col min="4" max="4" width="11.5" bestFit="1" customWidth="1"/>
    <col min="5" max="5" width="11.5" customWidth="1"/>
    <col min="6" max="6" width="12.625" bestFit="1" customWidth="1"/>
    <col min="11" max="11" width="12.625" bestFit="1" customWidth="1"/>
  </cols>
  <sheetData>
    <row r="3" spans="1:13" x14ac:dyDescent="0.3">
      <c r="B3">
        <v>250</v>
      </c>
    </row>
    <row r="4" spans="1:13" x14ac:dyDescent="0.3">
      <c r="B4" t="s">
        <v>3</v>
      </c>
      <c r="D4">
        <v>5.5</v>
      </c>
      <c r="K4" t="s">
        <v>249</v>
      </c>
      <c r="L4" t="s">
        <v>251</v>
      </c>
      <c r="M4" t="s">
        <v>252</v>
      </c>
    </row>
    <row r="5" spans="1:13" x14ac:dyDescent="0.3">
      <c r="B5" s="2" t="s">
        <v>1</v>
      </c>
      <c r="C5" s="2" t="s">
        <v>252</v>
      </c>
      <c r="D5" s="2" t="s">
        <v>250</v>
      </c>
      <c r="E5" s="2" t="s">
        <v>252</v>
      </c>
      <c r="F5" s="3" t="s">
        <v>2</v>
      </c>
      <c r="K5" s="2" t="s">
        <v>1</v>
      </c>
      <c r="L5">
        <f>SUM(B$6:B$29)+SUM(B$36:B$46)+SUM(B$52:B$61)</f>
        <v>1114</v>
      </c>
      <c r="M5" s="9">
        <f>SUM(C$6:C$29)+SUM(C$36:C$46)+SUM(C$52:C$61)</f>
        <v>8112.5</v>
      </c>
    </row>
    <row r="6" spans="1:13" x14ac:dyDescent="0.3">
      <c r="A6">
        <v>12</v>
      </c>
      <c r="B6">
        <v>12</v>
      </c>
      <c r="C6">
        <f>A6*B6</f>
        <v>144</v>
      </c>
      <c r="D6">
        <v>7</v>
      </c>
      <c r="E6">
        <f>$D$4*D6</f>
        <v>38.5</v>
      </c>
      <c r="F6">
        <f>E6*2</f>
        <v>77</v>
      </c>
      <c r="K6" s="2" t="s">
        <v>250</v>
      </c>
      <c r="L6">
        <f>SUM(D$6:D$29)+SUM(D$36:D$46)+SUM(D$52:D$61)</f>
        <v>1010</v>
      </c>
      <c r="M6" s="9">
        <f>SUM(E$6:E$29)+SUM(E$36:E$46)+SUM(E$52:E$61)</f>
        <v>6118.5</v>
      </c>
    </row>
    <row r="7" spans="1:13" x14ac:dyDescent="0.3">
      <c r="A7">
        <v>12</v>
      </c>
      <c r="B7">
        <v>7</v>
      </c>
      <c r="C7">
        <f t="shared" ref="C7:C28" si="0">A7*B7</f>
        <v>84</v>
      </c>
      <c r="D7">
        <v>7</v>
      </c>
      <c r="E7">
        <f t="shared" ref="E7:E18" si="1">$D$4*D7</f>
        <v>38.5</v>
      </c>
      <c r="F7">
        <f t="shared" ref="F7:F18" si="2">E7*2</f>
        <v>77</v>
      </c>
      <c r="K7" s="3" t="s">
        <v>2</v>
      </c>
      <c r="M7" s="9">
        <f>SUM(F$6:F$29)+SUM(F$36:F$46)+SUM(F$52:F$61)</f>
        <v>12237</v>
      </c>
    </row>
    <row r="8" spans="1:13" x14ac:dyDescent="0.3">
      <c r="A8">
        <v>12</v>
      </c>
      <c r="B8">
        <v>30</v>
      </c>
      <c r="C8">
        <f t="shared" si="0"/>
        <v>360</v>
      </c>
      <c r="D8">
        <v>12</v>
      </c>
      <c r="E8">
        <f t="shared" si="1"/>
        <v>66</v>
      </c>
      <c r="F8">
        <f t="shared" si="2"/>
        <v>132</v>
      </c>
    </row>
    <row r="9" spans="1:13" x14ac:dyDescent="0.3">
      <c r="A9">
        <v>12</v>
      </c>
      <c r="B9">
        <v>24</v>
      </c>
      <c r="C9">
        <f t="shared" si="0"/>
        <v>288</v>
      </c>
      <c r="D9">
        <v>11</v>
      </c>
      <c r="E9">
        <f t="shared" si="1"/>
        <v>60.5</v>
      </c>
      <c r="F9">
        <f t="shared" si="2"/>
        <v>121</v>
      </c>
    </row>
    <row r="10" spans="1:13" x14ac:dyDescent="0.3">
      <c r="A10">
        <v>12</v>
      </c>
      <c r="B10">
        <v>24</v>
      </c>
      <c r="C10">
        <f t="shared" si="0"/>
        <v>288</v>
      </c>
      <c r="D10">
        <v>26</v>
      </c>
      <c r="E10">
        <f t="shared" si="1"/>
        <v>143</v>
      </c>
      <c r="F10">
        <f t="shared" si="2"/>
        <v>286</v>
      </c>
    </row>
    <row r="11" spans="1:13" x14ac:dyDescent="0.3">
      <c r="A11">
        <v>12</v>
      </c>
      <c r="B11">
        <v>51</v>
      </c>
      <c r="C11">
        <f t="shared" si="0"/>
        <v>612</v>
      </c>
      <c r="D11">
        <v>27</v>
      </c>
      <c r="E11">
        <f t="shared" si="1"/>
        <v>148.5</v>
      </c>
      <c r="F11">
        <f t="shared" si="2"/>
        <v>297</v>
      </c>
    </row>
    <row r="12" spans="1:13" x14ac:dyDescent="0.3">
      <c r="A12">
        <v>12</v>
      </c>
      <c r="B12">
        <v>30</v>
      </c>
      <c r="C12">
        <f t="shared" si="0"/>
        <v>360</v>
      </c>
      <c r="D12">
        <v>16</v>
      </c>
      <c r="E12">
        <f t="shared" si="1"/>
        <v>88</v>
      </c>
      <c r="F12">
        <f t="shared" si="2"/>
        <v>176</v>
      </c>
    </row>
    <row r="13" spans="1:13" x14ac:dyDescent="0.3">
      <c r="A13">
        <v>12</v>
      </c>
      <c r="B13">
        <v>14</v>
      </c>
      <c r="C13">
        <f t="shared" si="0"/>
        <v>168</v>
      </c>
      <c r="D13">
        <v>70</v>
      </c>
      <c r="E13">
        <f t="shared" si="1"/>
        <v>385</v>
      </c>
      <c r="F13">
        <f t="shared" si="2"/>
        <v>770</v>
      </c>
    </row>
    <row r="14" spans="1:13" x14ac:dyDescent="0.3">
      <c r="A14">
        <v>12</v>
      </c>
      <c r="B14">
        <v>42</v>
      </c>
      <c r="C14">
        <f t="shared" si="0"/>
        <v>504</v>
      </c>
      <c r="D14">
        <v>70</v>
      </c>
      <c r="E14">
        <f t="shared" si="1"/>
        <v>385</v>
      </c>
      <c r="F14">
        <f t="shared" si="2"/>
        <v>770</v>
      </c>
    </row>
    <row r="15" spans="1:13" x14ac:dyDescent="0.3">
      <c r="A15">
        <v>5.5</v>
      </c>
      <c r="B15">
        <v>8</v>
      </c>
      <c r="C15">
        <f t="shared" si="0"/>
        <v>44</v>
      </c>
      <c r="D15">
        <v>20</v>
      </c>
      <c r="E15">
        <f t="shared" si="1"/>
        <v>110</v>
      </c>
      <c r="F15">
        <f t="shared" si="2"/>
        <v>220</v>
      </c>
    </row>
    <row r="16" spans="1:13" x14ac:dyDescent="0.3">
      <c r="A16">
        <v>5.5</v>
      </c>
      <c r="B16">
        <v>8</v>
      </c>
      <c r="C16">
        <f t="shared" si="0"/>
        <v>44</v>
      </c>
      <c r="D16">
        <v>16</v>
      </c>
      <c r="E16">
        <f t="shared" si="1"/>
        <v>88</v>
      </c>
      <c r="F16">
        <f t="shared" si="2"/>
        <v>176</v>
      </c>
    </row>
    <row r="17" spans="1:6" x14ac:dyDescent="0.3">
      <c r="A17">
        <v>5.5</v>
      </c>
      <c r="B17">
        <v>25</v>
      </c>
      <c r="C17">
        <f t="shared" si="0"/>
        <v>137.5</v>
      </c>
      <c r="D17">
        <v>18</v>
      </c>
      <c r="E17">
        <f t="shared" si="1"/>
        <v>99</v>
      </c>
      <c r="F17">
        <f t="shared" si="2"/>
        <v>198</v>
      </c>
    </row>
    <row r="18" spans="1:6" x14ac:dyDescent="0.3">
      <c r="A18">
        <v>5.5</v>
      </c>
      <c r="B18">
        <v>21</v>
      </c>
      <c r="C18">
        <f t="shared" si="0"/>
        <v>115.5</v>
      </c>
      <c r="D18">
        <v>38</v>
      </c>
      <c r="E18">
        <f t="shared" si="1"/>
        <v>209</v>
      </c>
      <c r="F18">
        <f t="shared" si="2"/>
        <v>418</v>
      </c>
    </row>
    <row r="19" spans="1:6" x14ac:dyDescent="0.3">
      <c r="A19">
        <v>5.5</v>
      </c>
      <c r="B19">
        <v>21</v>
      </c>
      <c r="C19">
        <f t="shared" si="0"/>
        <v>115.5</v>
      </c>
    </row>
    <row r="20" spans="1:6" x14ac:dyDescent="0.3">
      <c r="A20">
        <v>5.5</v>
      </c>
      <c r="B20">
        <v>11</v>
      </c>
      <c r="C20">
        <f t="shared" si="0"/>
        <v>60.5</v>
      </c>
    </row>
    <row r="21" spans="1:6" x14ac:dyDescent="0.3">
      <c r="A21">
        <v>5.5</v>
      </c>
      <c r="B21">
        <v>9</v>
      </c>
      <c r="C21">
        <f t="shared" si="0"/>
        <v>49.5</v>
      </c>
    </row>
    <row r="22" spans="1:6" x14ac:dyDescent="0.3">
      <c r="A22">
        <v>5.5</v>
      </c>
      <c r="B22">
        <v>12</v>
      </c>
      <c r="C22">
        <f t="shared" si="0"/>
        <v>66</v>
      </c>
    </row>
    <row r="23" spans="1:6" x14ac:dyDescent="0.3">
      <c r="A23">
        <v>5.5</v>
      </c>
      <c r="B23">
        <v>37</v>
      </c>
      <c r="C23">
        <f t="shared" si="0"/>
        <v>203.5</v>
      </c>
    </row>
    <row r="24" spans="1:6" x14ac:dyDescent="0.3">
      <c r="A24">
        <v>5.5</v>
      </c>
      <c r="B24">
        <v>14</v>
      </c>
      <c r="C24">
        <f t="shared" si="0"/>
        <v>77</v>
      </c>
    </row>
    <row r="25" spans="1:6" x14ac:dyDescent="0.3">
      <c r="A25">
        <v>5.5</v>
      </c>
      <c r="B25">
        <v>15</v>
      </c>
      <c r="C25">
        <f t="shared" si="0"/>
        <v>82.5</v>
      </c>
    </row>
    <row r="26" spans="1:6" x14ac:dyDescent="0.3">
      <c r="A26">
        <v>5.5</v>
      </c>
      <c r="B26">
        <v>14</v>
      </c>
      <c r="C26">
        <f t="shared" si="0"/>
        <v>77</v>
      </c>
    </row>
    <row r="27" spans="1:6" x14ac:dyDescent="0.3">
      <c r="A27">
        <v>5.5</v>
      </c>
      <c r="B27">
        <v>26</v>
      </c>
      <c r="C27">
        <f t="shared" si="0"/>
        <v>143</v>
      </c>
    </row>
    <row r="28" spans="1:6" x14ac:dyDescent="0.3">
      <c r="A28">
        <v>5.5</v>
      </c>
      <c r="B28">
        <v>12</v>
      </c>
      <c r="C28">
        <f t="shared" si="0"/>
        <v>66</v>
      </c>
    </row>
    <row r="30" spans="1:6" x14ac:dyDescent="0.3">
      <c r="B30" s="4">
        <f>SUM(B6:B29)</f>
        <v>467</v>
      </c>
      <c r="C30" s="4"/>
      <c r="D30" s="4">
        <f>SUM(D6:D29)</f>
        <v>338</v>
      </c>
      <c r="E30" s="4"/>
      <c r="F30" s="4">
        <f>SUM(F6:F29)</f>
        <v>3718</v>
      </c>
    </row>
    <row r="34" spans="2:6" x14ac:dyDescent="0.3">
      <c r="B34" t="s">
        <v>4</v>
      </c>
      <c r="D34">
        <v>6.5</v>
      </c>
    </row>
    <row r="35" spans="2:6" x14ac:dyDescent="0.3">
      <c r="B35" s="2" t="s">
        <v>1</v>
      </c>
      <c r="C35" s="2" t="s">
        <v>252</v>
      </c>
      <c r="D35" s="2" t="s">
        <v>250</v>
      </c>
      <c r="E35" s="2" t="s">
        <v>252</v>
      </c>
      <c r="F35" s="3" t="s">
        <v>2</v>
      </c>
    </row>
    <row r="36" spans="2:6" x14ac:dyDescent="0.3">
      <c r="B36">
        <v>24</v>
      </c>
      <c r="C36">
        <f>B36*$D$34</f>
        <v>156</v>
      </c>
      <c r="D36">
        <v>80</v>
      </c>
      <c r="E36">
        <f>$D$34*D36</f>
        <v>520</v>
      </c>
      <c r="F36">
        <f t="shared" ref="F36:F45" si="3">E36*2</f>
        <v>1040</v>
      </c>
    </row>
    <row r="37" spans="2:6" x14ac:dyDescent="0.3">
      <c r="B37">
        <v>24</v>
      </c>
      <c r="C37">
        <f t="shared" ref="C37:C44" si="4">B37*$D$34</f>
        <v>156</v>
      </c>
      <c r="D37">
        <v>82</v>
      </c>
      <c r="E37">
        <f t="shared" ref="E37:E45" si="5">$D$34*D37</f>
        <v>533</v>
      </c>
      <c r="F37">
        <f t="shared" si="3"/>
        <v>1066</v>
      </c>
    </row>
    <row r="38" spans="2:6" x14ac:dyDescent="0.3">
      <c r="B38">
        <v>26</v>
      </c>
      <c r="C38">
        <f t="shared" si="4"/>
        <v>169</v>
      </c>
      <c r="D38">
        <v>82</v>
      </c>
      <c r="E38">
        <f t="shared" si="5"/>
        <v>533</v>
      </c>
      <c r="F38">
        <f t="shared" si="3"/>
        <v>1066</v>
      </c>
    </row>
    <row r="39" spans="2:6" x14ac:dyDescent="0.3">
      <c r="B39">
        <v>12</v>
      </c>
      <c r="C39">
        <f t="shared" si="4"/>
        <v>78</v>
      </c>
      <c r="D39">
        <v>20</v>
      </c>
      <c r="E39">
        <f t="shared" si="5"/>
        <v>130</v>
      </c>
      <c r="F39">
        <f t="shared" si="3"/>
        <v>260</v>
      </c>
    </row>
    <row r="40" spans="2:6" x14ac:dyDescent="0.3">
      <c r="B40">
        <v>30</v>
      </c>
      <c r="C40">
        <f t="shared" si="4"/>
        <v>195</v>
      </c>
      <c r="D40">
        <v>20</v>
      </c>
      <c r="E40">
        <f t="shared" si="5"/>
        <v>130</v>
      </c>
      <c r="F40">
        <f t="shared" si="3"/>
        <v>260</v>
      </c>
    </row>
    <row r="41" spans="2:6" x14ac:dyDescent="0.3">
      <c r="B41">
        <v>30</v>
      </c>
      <c r="C41">
        <f t="shared" si="4"/>
        <v>195</v>
      </c>
      <c r="D41">
        <v>69</v>
      </c>
      <c r="E41">
        <f t="shared" si="5"/>
        <v>448.5</v>
      </c>
      <c r="F41">
        <f t="shared" si="3"/>
        <v>897</v>
      </c>
    </row>
    <row r="42" spans="2:6" x14ac:dyDescent="0.3">
      <c r="B42">
        <v>8</v>
      </c>
      <c r="C42">
        <f t="shared" si="4"/>
        <v>52</v>
      </c>
      <c r="D42">
        <v>56</v>
      </c>
      <c r="E42">
        <f t="shared" si="5"/>
        <v>364</v>
      </c>
      <c r="F42">
        <f t="shared" si="3"/>
        <v>728</v>
      </c>
    </row>
    <row r="43" spans="2:6" x14ac:dyDescent="0.3">
      <c r="B43">
        <v>100</v>
      </c>
      <c r="C43">
        <f t="shared" si="4"/>
        <v>650</v>
      </c>
      <c r="D43">
        <v>20</v>
      </c>
      <c r="E43">
        <f t="shared" si="5"/>
        <v>130</v>
      </c>
      <c r="F43">
        <f t="shared" si="3"/>
        <v>260</v>
      </c>
    </row>
    <row r="44" spans="2:6" x14ac:dyDescent="0.3">
      <c r="B44">
        <v>28</v>
      </c>
      <c r="C44">
        <f t="shared" si="4"/>
        <v>182</v>
      </c>
      <c r="D44">
        <v>18</v>
      </c>
      <c r="E44">
        <f t="shared" si="5"/>
        <v>117</v>
      </c>
      <c r="F44">
        <f t="shared" si="3"/>
        <v>234</v>
      </c>
    </row>
    <row r="45" spans="2:6" x14ac:dyDescent="0.3">
      <c r="D45">
        <v>8</v>
      </c>
      <c r="E45">
        <f t="shared" si="5"/>
        <v>52</v>
      </c>
      <c r="F45">
        <f t="shared" si="3"/>
        <v>104</v>
      </c>
    </row>
    <row r="47" spans="2:6" x14ac:dyDescent="0.3">
      <c r="B47" s="4">
        <f>SUM(B36:B46)</f>
        <v>282</v>
      </c>
      <c r="C47" s="4"/>
      <c r="D47" s="4">
        <f>SUM(D36:D46)</f>
        <v>455</v>
      </c>
      <c r="E47" s="4"/>
      <c r="F47" s="4">
        <f>SUM(F36:F46)</f>
        <v>5915</v>
      </c>
    </row>
    <row r="50" spans="2:6" x14ac:dyDescent="0.3">
      <c r="B50" t="s">
        <v>248</v>
      </c>
      <c r="D50">
        <v>6</v>
      </c>
    </row>
    <row r="51" spans="2:6" x14ac:dyDescent="0.3">
      <c r="B51" s="2" t="s">
        <v>1</v>
      </c>
      <c r="C51" s="2" t="s">
        <v>252</v>
      </c>
      <c r="D51" s="2" t="s">
        <v>250</v>
      </c>
      <c r="E51" s="2" t="s">
        <v>252</v>
      </c>
      <c r="F51" s="3" t="s">
        <v>2</v>
      </c>
    </row>
    <row r="52" spans="2:6" x14ac:dyDescent="0.3">
      <c r="B52">
        <v>19</v>
      </c>
      <c r="C52">
        <f>B52*$D$50</f>
        <v>114</v>
      </c>
      <c r="D52">
        <v>23</v>
      </c>
      <c r="E52">
        <f>$D$50*D52</f>
        <v>138</v>
      </c>
      <c r="F52">
        <f t="shared" ref="F52:F58" si="6">E52*2</f>
        <v>276</v>
      </c>
    </row>
    <row r="53" spans="2:6" x14ac:dyDescent="0.3">
      <c r="B53">
        <v>60</v>
      </c>
      <c r="C53">
        <f t="shared" ref="C53:C61" si="7">B53*$D$50</f>
        <v>360</v>
      </c>
      <c r="D53">
        <v>8</v>
      </c>
      <c r="E53">
        <f t="shared" ref="E53:E58" si="8">$D$50*D53</f>
        <v>48</v>
      </c>
      <c r="F53">
        <f t="shared" si="6"/>
        <v>96</v>
      </c>
    </row>
    <row r="54" spans="2:6" x14ac:dyDescent="0.3">
      <c r="B54">
        <v>58</v>
      </c>
      <c r="C54">
        <f t="shared" si="7"/>
        <v>348</v>
      </c>
      <c r="D54">
        <v>69</v>
      </c>
      <c r="E54">
        <f t="shared" si="8"/>
        <v>414</v>
      </c>
      <c r="F54">
        <f t="shared" si="6"/>
        <v>828</v>
      </c>
    </row>
    <row r="55" spans="2:6" x14ac:dyDescent="0.3">
      <c r="B55">
        <v>73</v>
      </c>
      <c r="C55">
        <f t="shared" si="7"/>
        <v>438</v>
      </c>
      <c r="D55">
        <v>56</v>
      </c>
      <c r="E55">
        <f t="shared" si="8"/>
        <v>336</v>
      </c>
      <c r="F55">
        <f t="shared" si="6"/>
        <v>672</v>
      </c>
    </row>
    <row r="56" spans="2:6" x14ac:dyDescent="0.3">
      <c r="B56">
        <v>39</v>
      </c>
      <c r="C56">
        <f t="shared" si="7"/>
        <v>234</v>
      </c>
      <c r="D56">
        <v>26</v>
      </c>
      <c r="E56">
        <f t="shared" si="8"/>
        <v>156</v>
      </c>
      <c r="F56">
        <f t="shared" si="6"/>
        <v>312</v>
      </c>
    </row>
    <row r="57" spans="2:6" x14ac:dyDescent="0.3">
      <c r="B57">
        <v>26</v>
      </c>
      <c r="C57">
        <f t="shared" si="7"/>
        <v>156</v>
      </c>
      <c r="D57">
        <v>15</v>
      </c>
      <c r="E57">
        <f t="shared" si="8"/>
        <v>90</v>
      </c>
      <c r="F57">
        <f t="shared" si="6"/>
        <v>180</v>
      </c>
    </row>
    <row r="58" spans="2:6" x14ac:dyDescent="0.3">
      <c r="B58">
        <v>10</v>
      </c>
      <c r="C58">
        <f t="shared" si="7"/>
        <v>60</v>
      </c>
      <c r="D58">
        <v>20</v>
      </c>
      <c r="E58">
        <f t="shared" si="8"/>
        <v>120</v>
      </c>
      <c r="F58">
        <f t="shared" si="6"/>
        <v>240</v>
      </c>
    </row>
    <row r="59" spans="2:6" x14ac:dyDescent="0.3">
      <c r="B59">
        <v>17</v>
      </c>
      <c r="C59">
        <f t="shared" si="7"/>
        <v>102</v>
      </c>
    </row>
    <row r="60" spans="2:6" x14ac:dyDescent="0.3">
      <c r="B60">
        <v>35</v>
      </c>
      <c r="C60">
        <f t="shared" si="7"/>
        <v>210</v>
      </c>
    </row>
    <row r="61" spans="2:6" x14ac:dyDescent="0.3">
      <c r="B61">
        <v>28</v>
      </c>
      <c r="C61">
        <f t="shared" si="7"/>
        <v>168</v>
      </c>
    </row>
    <row r="63" spans="2:6" x14ac:dyDescent="0.3">
      <c r="B63" s="9">
        <f>SUM(B52:B62)</f>
        <v>365</v>
      </c>
      <c r="C63" s="9"/>
      <c r="D63" s="9">
        <f>SUM(D52:D62)</f>
        <v>217</v>
      </c>
      <c r="E63" s="9"/>
      <c r="F63" s="9">
        <f>SUM(F52:F62)</f>
        <v>2604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19"/>
  <sheetViews>
    <sheetView tabSelected="1" zoomScale="85" zoomScaleNormal="85" workbookViewId="0">
      <selection activeCell="M34" sqref="M34"/>
    </sheetView>
  </sheetViews>
  <sheetFormatPr defaultRowHeight="16.5" x14ac:dyDescent="0.3"/>
  <cols>
    <col min="4" max="4" width="20.125" style="7" bestFit="1" customWidth="1"/>
    <col min="8" max="8" width="21.25" bestFit="1" customWidth="1"/>
    <col min="13" max="13" width="21.25" bestFit="1" customWidth="1"/>
  </cols>
  <sheetData>
    <row r="3" spans="2:18" x14ac:dyDescent="0.3">
      <c r="R3" s="4" t="s">
        <v>211</v>
      </c>
    </row>
    <row r="4" spans="2:18" x14ac:dyDescent="0.3">
      <c r="H4" s="2" t="str">
        <f>B5</f>
        <v>BF</v>
      </c>
      <c r="M4" s="1" t="s">
        <v>6</v>
      </c>
      <c r="R4" s="4"/>
    </row>
    <row r="5" spans="2:18" x14ac:dyDescent="0.3">
      <c r="B5" t="s">
        <v>7</v>
      </c>
      <c r="C5" t="s">
        <v>8</v>
      </c>
      <c r="D5" s="7" t="s">
        <v>223</v>
      </c>
      <c r="E5">
        <v>1</v>
      </c>
      <c r="H5" s="2" t="s">
        <v>231</v>
      </c>
      <c r="I5" s="2"/>
      <c r="J5" s="2">
        <f>SUMIF($D$5:$D$20,H5,$E$5:$E$20)</f>
        <v>0</v>
      </c>
      <c r="M5" s="2" t="s">
        <v>231</v>
      </c>
      <c r="N5" s="2"/>
      <c r="O5" s="2">
        <f>SUMIF($H$5:$H$217,M5,$J$5:$J$217)</f>
        <v>30</v>
      </c>
    </row>
    <row r="6" spans="2:18" x14ac:dyDescent="0.3">
      <c r="B6" t="s">
        <v>7</v>
      </c>
      <c r="C6" t="s">
        <v>9</v>
      </c>
      <c r="D6" s="7" t="s">
        <v>27</v>
      </c>
      <c r="E6">
        <v>1</v>
      </c>
      <c r="H6" s="2" t="s">
        <v>234</v>
      </c>
      <c r="I6" s="2"/>
      <c r="J6" s="2">
        <f t="shared" ref="J6:J21" si="0">SUMIF($D$5:$D$20,H6,$E$5:$E$20)</f>
        <v>0</v>
      </c>
      <c r="M6" s="2" t="s">
        <v>234</v>
      </c>
      <c r="N6" s="2"/>
      <c r="O6" s="2">
        <f t="shared" ref="O6:O21" si="1">SUMIF($H$5:$H$217,M6,$J$5:$J$217)</f>
        <v>5</v>
      </c>
    </row>
    <row r="7" spans="2:18" x14ac:dyDescent="0.3">
      <c r="B7" t="s">
        <v>7</v>
      </c>
      <c r="C7" t="s">
        <v>10</v>
      </c>
      <c r="D7" s="7" t="s">
        <v>223</v>
      </c>
      <c r="E7">
        <v>1</v>
      </c>
      <c r="H7" s="2" t="s">
        <v>237</v>
      </c>
      <c r="I7" s="2"/>
      <c r="J7" s="2">
        <f t="shared" si="0"/>
        <v>0</v>
      </c>
      <c r="M7" s="2" t="s">
        <v>237</v>
      </c>
      <c r="N7" s="2"/>
      <c r="O7" s="2">
        <f t="shared" si="1"/>
        <v>1</v>
      </c>
    </row>
    <row r="8" spans="2:18" x14ac:dyDescent="0.3">
      <c r="B8" t="s">
        <v>7</v>
      </c>
      <c r="C8" t="s">
        <v>11</v>
      </c>
      <c r="D8" s="7" t="s">
        <v>224</v>
      </c>
      <c r="E8">
        <v>1</v>
      </c>
      <c r="H8" s="2" t="s">
        <v>233</v>
      </c>
      <c r="I8" s="2"/>
      <c r="J8" s="2">
        <f t="shared" si="0"/>
        <v>0</v>
      </c>
      <c r="M8" s="2" t="s">
        <v>233</v>
      </c>
      <c r="N8" s="2"/>
      <c r="O8" s="2">
        <f t="shared" si="1"/>
        <v>2</v>
      </c>
    </row>
    <row r="9" spans="2:18" x14ac:dyDescent="0.3">
      <c r="B9" t="s">
        <v>7</v>
      </c>
      <c r="C9" t="s">
        <v>12</v>
      </c>
      <c r="D9" s="7" t="s">
        <v>225</v>
      </c>
      <c r="E9">
        <v>1</v>
      </c>
      <c r="H9" s="2" t="s">
        <v>224</v>
      </c>
      <c r="I9" s="2"/>
      <c r="J9" s="2">
        <f t="shared" si="0"/>
        <v>1</v>
      </c>
      <c r="M9" s="2" t="s">
        <v>224</v>
      </c>
      <c r="N9" s="2"/>
      <c r="O9" s="2">
        <f t="shared" si="1"/>
        <v>16</v>
      </c>
    </row>
    <row r="10" spans="2:18" x14ac:dyDescent="0.3">
      <c r="B10" t="s">
        <v>7</v>
      </c>
      <c r="C10" t="s">
        <v>13</v>
      </c>
      <c r="H10" s="2" t="s">
        <v>32</v>
      </c>
      <c r="I10" s="2"/>
      <c r="J10" s="2">
        <f t="shared" si="0"/>
        <v>0</v>
      </c>
      <c r="M10" s="2" t="s">
        <v>32</v>
      </c>
      <c r="N10" s="2"/>
      <c r="O10" s="2">
        <f t="shared" si="1"/>
        <v>10</v>
      </c>
    </row>
    <row r="11" spans="2:18" x14ac:dyDescent="0.3">
      <c r="B11" t="s">
        <v>7</v>
      </c>
      <c r="C11" t="s">
        <v>14</v>
      </c>
      <c r="H11" s="2" t="s">
        <v>208</v>
      </c>
      <c r="I11" s="2"/>
      <c r="J11" s="2">
        <f t="shared" si="0"/>
        <v>0</v>
      </c>
      <c r="M11" s="2" t="s">
        <v>208</v>
      </c>
      <c r="N11" s="2"/>
      <c r="O11" s="2">
        <f t="shared" si="1"/>
        <v>5</v>
      </c>
    </row>
    <row r="12" spans="2:18" x14ac:dyDescent="0.3">
      <c r="B12" t="s">
        <v>7</v>
      </c>
      <c r="C12" t="s">
        <v>15</v>
      </c>
      <c r="H12" s="2" t="s">
        <v>223</v>
      </c>
      <c r="I12" s="2"/>
      <c r="J12" s="2">
        <f t="shared" si="0"/>
        <v>2</v>
      </c>
      <c r="M12" s="2" t="s">
        <v>223</v>
      </c>
      <c r="N12" s="2"/>
      <c r="O12" s="2">
        <f t="shared" si="1"/>
        <v>31</v>
      </c>
    </row>
    <row r="13" spans="2:18" x14ac:dyDescent="0.3">
      <c r="B13" t="s">
        <v>7</v>
      </c>
      <c r="C13" t="s">
        <v>16</v>
      </c>
      <c r="H13" s="2" t="s">
        <v>27</v>
      </c>
      <c r="I13" s="2"/>
      <c r="J13" s="2">
        <f t="shared" si="0"/>
        <v>1</v>
      </c>
      <c r="M13" s="2" t="s">
        <v>27</v>
      </c>
      <c r="N13" s="2"/>
      <c r="O13" s="2">
        <f t="shared" si="1"/>
        <v>14</v>
      </c>
    </row>
    <row r="14" spans="2:18" x14ac:dyDescent="0.3">
      <c r="B14" t="s">
        <v>7</v>
      </c>
      <c r="C14" t="s">
        <v>17</v>
      </c>
      <c r="H14" s="2" t="s">
        <v>209</v>
      </c>
      <c r="I14" s="2"/>
      <c r="J14" s="2">
        <f t="shared" si="0"/>
        <v>0</v>
      </c>
      <c r="M14" s="2" t="s">
        <v>209</v>
      </c>
      <c r="N14" s="2"/>
      <c r="O14" s="2">
        <f t="shared" si="1"/>
        <v>17</v>
      </c>
    </row>
    <row r="15" spans="2:18" x14ac:dyDescent="0.3">
      <c r="B15" t="s">
        <v>7</v>
      </c>
      <c r="C15" t="s">
        <v>18</v>
      </c>
      <c r="H15" s="2" t="s">
        <v>227</v>
      </c>
      <c r="I15" s="2"/>
      <c r="J15" s="2">
        <f t="shared" si="0"/>
        <v>0</v>
      </c>
      <c r="M15" s="2" t="s">
        <v>227</v>
      </c>
      <c r="N15" s="2"/>
      <c r="O15" s="2">
        <f t="shared" si="1"/>
        <v>18</v>
      </c>
    </row>
    <row r="16" spans="2:18" x14ac:dyDescent="0.3">
      <c r="B16" t="s">
        <v>7</v>
      </c>
      <c r="C16" t="s">
        <v>19</v>
      </c>
      <c r="D16" s="8"/>
      <c r="H16" s="2" t="s">
        <v>230</v>
      </c>
      <c r="I16" s="2"/>
      <c r="J16" s="2">
        <f t="shared" si="0"/>
        <v>0</v>
      </c>
      <c r="M16" s="2" t="s">
        <v>230</v>
      </c>
      <c r="N16" s="2"/>
      <c r="O16" s="2">
        <f t="shared" si="1"/>
        <v>3</v>
      </c>
    </row>
    <row r="17" spans="2:15" x14ac:dyDescent="0.3">
      <c r="B17" t="s">
        <v>7</v>
      </c>
      <c r="C17" t="s">
        <v>20</v>
      </c>
      <c r="D17" s="8"/>
      <c r="H17" s="2" t="s">
        <v>210</v>
      </c>
      <c r="I17" s="2"/>
      <c r="J17" s="2">
        <f t="shared" si="0"/>
        <v>0</v>
      </c>
      <c r="M17" s="2" t="s">
        <v>210</v>
      </c>
      <c r="N17" s="2"/>
      <c r="O17" s="2">
        <f t="shared" si="1"/>
        <v>4</v>
      </c>
    </row>
    <row r="18" spans="2:15" x14ac:dyDescent="0.3">
      <c r="B18" t="s">
        <v>7</v>
      </c>
      <c r="C18" t="s">
        <v>21</v>
      </c>
      <c r="H18" s="2" t="s">
        <v>232</v>
      </c>
      <c r="I18" s="2"/>
      <c r="J18" s="2">
        <f t="shared" si="0"/>
        <v>0</v>
      </c>
      <c r="M18" s="2" t="s">
        <v>232</v>
      </c>
      <c r="N18" s="2"/>
      <c r="O18" s="2">
        <f t="shared" si="1"/>
        <v>2</v>
      </c>
    </row>
    <row r="19" spans="2:15" x14ac:dyDescent="0.3">
      <c r="B19" t="s">
        <v>7</v>
      </c>
      <c r="C19" t="s">
        <v>22</v>
      </c>
      <c r="H19" s="2" t="s">
        <v>228</v>
      </c>
      <c r="I19" s="2"/>
      <c r="J19" s="2">
        <f t="shared" si="0"/>
        <v>0</v>
      </c>
      <c r="M19" s="2" t="s">
        <v>228</v>
      </c>
      <c r="N19" s="2"/>
      <c r="O19" s="2">
        <f t="shared" si="1"/>
        <v>1</v>
      </c>
    </row>
    <row r="20" spans="2:15" x14ac:dyDescent="0.3">
      <c r="B20" t="s">
        <v>7</v>
      </c>
      <c r="C20" t="s">
        <v>23</v>
      </c>
      <c r="H20" s="2" t="s">
        <v>225</v>
      </c>
      <c r="I20" s="2"/>
      <c r="J20" s="2">
        <f t="shared" si="0"/>
        <v>1</v>
      </c>
      <c r="M20" s="2" t="s">
        <v>225</v>
      </c>
      <c r="N20" s="2"/>
      <c r="O20" s="2">
        <f t="shared" si="1"/>
        <v>1</v>
      </c>
    </row>
    <row r="21" spans="2:15" x14ac:dyDescent="0.3">
      <c r="B21" t="s">
        <v>7</v>
      </c>
      <c r="H21" s="2" t="s">
        <v>226</v>
      </c>
      <c r="I21" s="2"/>
      <c r="J21" s="2">
        <f t="shared" si="0"/>
        <v>0</v>
      </c>
      <c r="M21" s="2" t="s">
        <v>226</v>
      </c>
      <c r="N21" s="2"/>
      <c r="O21" s="2">
        <f t="shared" si="1"/>
        <v>5</v>
      </c>
    </row>
    <row r="28" spans="2:15" x14ac:dyDescent="0.3">
      <c r="H28" s="2" t="str">
        <f>B29</f>
        <v>GF</v>
      </c>
    </row>
    <row r="29" spans="2:15" x14ac:dyDescent="0.3">
      <c r="B29" t="s">
        <v>24</v>
      </c>
      <c r="C29" t="s">
        <v>25</v>
      </c>
      <c r="D29" s="7" t="s">
        <v>226</v>
      </c>
      <c r="E29">
        <v>1</v>
      </c>
      <c r="H29" s="2" t="s">
        <v>231</v>
      </c>
      <c r="I29" s="2"/>
      <c r="J29" s="2">
        <f>SUMIF($D$29:$D$120,H29,$E$29:$E$120)</f>
        <v>11</v>
      </c>
    </row>
    <row r="30" spans="2:15" x14ac:dyDescent="0.3">
      <c r="B30" t="s">
        <v>24</v>
      </c>
      <c r="C30" t="s">
        <v>26</v>
      </c>
      <c r="D30" s="8" t="s">
        <v>223</v>
      </c>
      <c r="E30">
        <v>1</v>
      </c>
      <c r="H30" s="2" t="s">
        <v>234</v>
      </c>
      <c r="I30" s="2"/>
      <c r="J30" s="2">
        <f t="shared" ref="J30:J45" si="2">SUMIF($D$29:$D$120,H30,$E$29:$E$120)</f>
        <v>1</v>
      </c>
    </row>
    <row r="31" spans="2:15" x14ac:dyDescent="0.3">
      <c r="B31" t="s">
        <v>24</v>
      </c>
      <c r="C31" t="s">
        <v>28</v>
      </c>
      <c r="D31" s="7" t="s">
        <v>223</v>
      </c>
      <c r="E31">
        <v>1</v>
      </c>
      <c r="H31" s="2" t="s">
        <v>237</v>
      </c>
      <c r="I31" s="2"/>
      <c r="J31" s="2">
        <f t="shared" si="2"/>
        <v>0</v>
      </c>
    </row>
    <row r="32" spans="2:15" x14ac:dyDescent="0.3">
      <c r="B32" t="s">
        <v>24</v>
      </c>
      <c r="C32" t="s">
        <v>29</v>
      </c>
      <c r="D32" s="7" t="s">
        <v>223</v>
      </c>
      <c r="E32">
        <v>1</v>
      </c>
      <c r="H32" s="2" t="s">
        <v>233</v>
      </c>
      <c r="I32" s="2"/>
      <c r="J32" s="2">
        <f t="shared" si="2"/>
        <v>2</v>
      </c>
    </row>
    <row r="33" spans="2:10" x14ac:dyDescent="0.3">
      <c r="B33" t="s">
        <v>24</v>
      </c>
      <c r="C33" t="s">
        <v>30</v>
      </c>
      <c r="D33" s="7" t="s">
        <v>223</v>
      </c>
      <c r="E33">
        <v>1</v>
      </c>
      <c r="H33" s="2" t="s">
        <v>224</v>
      </c>
      <c r="I33" s="2"/>
      <c r="J33" s="2">
        <f t="shared" si="2"/>
        <v>8</v>
      </c>
    </row>
    <row r="34" spans="2:10" x14ac:dyDescent="0.3">
      <c r="B34" t="s">
        <v>24</v>
      </c>
      <c r="C34" t="s">
        <v>31</v>
      </c>
      <c r="D34" s="8" t="s">
        <v>223</v>
      </c>
      <c r="E34">
        <v>1</v>
      </c>
      <c r="H34" s="2" t="s">
        <v>32</v>
      </c>
      <c r="I34" s="2"/>
      <c r="J34" s="2">
        <f t="shared" si="2"/>
        <v>5</v>
      </c>
    </row>
    <row r="35" spans="2:10" x14ac:dyDescent="0.3">
      <c r="B35" t="s">
        <v>24</v>
      </c>
      <c r="C35" t="s">
        <v>33</v>
      </c>
      <c r="D35" s="7" t="s">
        <v>223</v>
      </c>
      <c r="E35">
        <v>1</v>
      </c>
      <c r="H35" s="2" t="s">
        <v>208</v>
      </c>
      <c r="I35" s="2"/>
      <c r="J35" s="2">
        <f t="shared" si="2"/>
        <v>0</v>
      </c>
    </row>
    <row r="36" spans="2:10" x14ac:dyDescent="0.3">
      <c r="B36" t="s">
        <v>24</v>
      </c>
      <c r="C36" t="s">
        <v>34</v>
      </c>
      <c r="D36" s="7" t="s">
        <v>227</v>
      </c>
      <c r="E36">
        <v>1</v>
      </c>
      <c r="H36" s="2" t="s">
        <v>223</v>
      </c>
      <c r="I36" s="2"/>
      <c r="J36" s="2">
        <f t="shared" si="2"/>
        <v>18</v>
      </c>
    </row>
    <row r="37" spans="2:10" x14ac:dyDescent="0.3">
      <c r="B37" t="s">
        <v>24</v>
      </c>
      <c r="C37" t="s">
        <v>35</v>
      </c>
      <c r="D37" s="7" t="s">
        <v>228</v>
      </c>
      <c r="E37">
        <v>1</v>
      </c>
      <c r="H37" s="2" t="s">
        <v>27</v>
      </c>
      <c r="I37" s="2"/>
      <c r="J37" s="2">
        <f t="shared" si="2"/>
        <v>9</v>
      </c>
    </row>
    <row r="38" spans="2:10" x14ac:dyDescent="0.3">
      <c r="B38" t="s">
        <v>24</v>
      </c>
      <c r="C38" t="s">
        <v>36</v>
      </c>
      <c r="D38" s="7" t="s">
        <v>229</v>
      </c>
      <c r="E38">
        <v>1</v>
      </c>
      <c r="H38" s="2" t="s">
        <v>209</v>
      </c>
      <c r="I38" s="2"/>
      <c r="J38" s="2">
        <f t="shared" si="2"/>
        <v>8</v>
      </c>
    </row>
    <row r="39" spans="2:10" x14ac:dyDescent="0.3">
      <c r="B39" t="s">
        <v>24</v>
      </c>
      <c r="C39" t="s">
        <v>37</v>
      </c>
      <c r="D39" s="7" t="s">
        <v>27</v>
      </c>
      <c r="E39">
        <v>1</v>
      </c>
      <c r="H39" s="2" t="s">
        <v>227</v>
      </c>
      <c r="I39" s="2"/>
      <c r="J39" s="2">
        <f t="shared" si="2"/>
        <v>14</v>
      </c>
    </row>
    <row r="40" spans="2:10" x14ac:dyDescent="0.3">
      <c r="B40" t="s">
        <v>24</v>
      </c>
      <c r="C40" t="s">
        <v>38</v>
      </c>
      <c r="D40" s="7" t="s">
        <v>27</v>
      </c>
      <c r="E40">
        <v>1</v>
      </c>
      <c r="H40" s="2" t="s">
        <v>230</v>
      </c>
      <c r="I40" s="2"/>
      <c r="J40" s="2">
        <f t="shared" si="2"/>
        <v>2</v>
      </c>
    </row>
    <row r="41" spans="2:10" x14ac:dyDescent="0.3">
      <c r="B41" t="s">
        <v>24</v>
      </c>
      <c r="C41" t="s">
        <v>39</v>
      </c>
      <c r="D41" s="7" t="s">
        <v>223</v>
      </c>
      <c r="E41">
        <v>1</v>
      </c>
      <c r="H41" s="2" t="s">
        <v>210</v>
      </c>
      <c r="I41" s="2"/>
      <c r="J41" s="2">
        <f t="shared" si="2"/>
        <v>1</v>
      </c>
    </row>
    <row r="42" spans="2:10" x14ac:dyDescent="0.3">
      <c r="B42" t="s">
        <v>24</v>
      </c>
      <c r="C42" t="s">
        <v>40</v>
      </c>
      <c r="D42" s="7" t="s">
        <v>223</v>
      </c>
      <c r="E42">
        <v>1</v>
      </c>
      <c r="H42" s="2" t="s">
        <v>232</v>
      </c>
      <c r="I42" s="2"/>
      <c r="J42" s="2">
        <f t="shared" si="2"/>
        <v>2</v>
      </c>
    </row>
    <row r="43" spans="2:10" x14ac:dyDescent="0.3">
      <c r="B43" t="s">
        <v>24</v>
      </c>
      <c r="C43" t="s">
        <v>41</v>
      </c>
      <c r="D43" s="7" t="s">
        <v>235</v>
      </c>
      <c r="E43">
        <v>1</v>
      </c>
      <c r="H43" s="2" t="s">
        <v>228</v>
      </c>
      <c r="I43" s="2"/>
      <c r="J43" s="2">
        <f t="shared" si="2"/>
        <v>1</v>
      </c>
    </row>
    <row r="44" spans="2:10" x14ac:dyDescent="0.3">
      <c r="B44" t="s">
        <v>24</v>
      </c>
      <c r="C44" t="s">
        <v>42</v>
      </c>
      <c r="D44" s="7" t="s">
        <v>223</v>
      </c>
      <c r="E44">
        <v>1</v>
      </c>
      <c r="H44" s="2" t="s">
        <v>225</v>
      </c>
      <c r="I44" s="2"/>
      <c r="J44" s="2">
        <f t="shared" si="2"/>
        <v>0</v>
      </c>
    </row>
    <row r="45" spans="2:10" x14ac:dyDescent="0.3">
      <c r="B45" t="s">
        <v>24</v>
      </c>
      <c r="C45" t="s">
        <v>43</v>
      </c>
      <c r="D45" s="7" t="s">
        <v>209</v>
      </c>
      <c r="E45">
        <v>1</v>
      </c>
      <c r="H45" s="2" t="s">
        <v>226</v>
      </c>
      <c r="I45" s="2"/>
      <c r="J45" s="2">
        <f t="shared" si="2"/>
        <v>5</v>
      </c>
    </row>
    <row r="46" spans="2:10" x14ac:dyDescent="0.3">
      <c r="B46" t="s">
        <v>24</v>
      </c>
      <c r="C46" t="s">
        <v>44</v>
      </c>
      <c r="D46" s="7" t="s">
        <v>209</v>
      </c>
      <c r="E46">
        <v>1</v>
      </c>
    </row>
    <row r="47" spans="2:10" x14ac:dyDescent="0.3">
      <c r="B47" t="s">
        <v>24</v>
      </c>
      <c r="C47" t="s">
        <v>45</v>
      </c>
      <c r="D47" s="7" t="s">
        <v>209</v>
      </c>
      <c r="E47">
        <v>1</v>
      </c>
    </row>
    <row r="48" spans="2:10" x14ac:dyDescent="0.3">
      <c r="B48" t="s">
        <v>24</v>
      </c>
      <c r="C48" t="s">
        <v>46</v>
      </c>
      <c r="D48" s="7" t="s">
        <v>209</v>
      </c>
      <c r="E48">
        <v>1</v>
      </c>
    </row>
    <row r="49" spans="2:5" x14ac:dyDescent="0.3">
      <c r="B49" t="s">
        <v>24</v>
      </c>
      <c r="C49" t="s">
        <v>47</v>
      </c>
      <c r="D49" s="7" t="s">
        <v>209</v>
      </c>
      <c r="E49">
        <v>1</v>
      </c>
    </row>
    <row r="50" spans="2:5" x14ac:dyDescent="0.3">
      <c r="B50" t="s">
        <v>24</v>
      </c>
      <c r="C50" t="s">
        <v>48</v>
      </c>
      <c r="D50" s="7" t="s">
        <v>224</v>
      </c>
      <c r="E50">
        <v>1</v>
      </c>
    </row>
    <row r="51" spans="2:5" x14ac:dyDescent="0.3">
      <c r="B51" t="s">
        <v>24</v>
      </c>
      <c r="C51" t="s">
        <v>49</v>
      </c>
      <c r="D51" s="8" t="s">
        <v>230</v>
      </c>
      <c r="E51">
        <v>1</v>
      </c>
    </row>
    <row r="52" spans="2:5" x14ac:dyDescent="0.3">
      <c r="B52" t="s">
        <v>24</v>
      </c>
      <c r="C52" t="s">
        <v>50</v>
      </c>
      <c r="D52" s="7" t="s">
        <v>224</v>
      </c>
      <c r="E52">
        <v>1</v>
      </c>
    </row>
    <row r="53" spans="2:5" x14ac:dyDescent="0.3">
      <c r="B53" t="s">
        <v>24</v>
      </c>
      <c r="C53" t="s">
        <v>51</v>
      </c>
      <c r="D53" s="7" t="s">
        <v>227</v>
      </c>
      <c r="E53">
        <v>1</v>
      </c>
    </row>
    <row r="54" spans="2:5" x14ac:dyDescent="0.3">
      <c r="B54" t="s">
        <v>24</v>
      </c>
      <c r="C54" t="s">
        <v>52</v>
      </c>
      <c r="D54" s="8" t="s">
        <v>243</v>
      </c>
      <c r="E54">
        <v>2</v>
      </c>
    </row>
    <row r="55" spans="2:5" x14ac:dyDescent="0.3">
      <c r="B55" t="s">
        <v>24</v>
      </c>
      <c r="C55" t="s">
        <v>53</v>
      </c>
      <c r="D55" s="7" t="s">
        <v>223</v>
      </c>
      <c r="E55">
        <v>1</v>
      </c>
    </row>
    <row r="56" spans="2:5" x14ac:dyDescent="0.3">
      <c r="B56" t="s">
        <v>24</v>
      </c>
      <c r="C56" t="s">
        <v>54</v>
      </c>
      <c r="D56" s="7" t="s">
        <v>223</v>
      </c>
      <c r="E56">
        <v>1</v>
      </c>
    </row>
    <row r="57" spans="2:5" x14ac:dyDescent="0.3">
      <c r="B57" t="s">
        <v>24</v>
      </c>
      <c r="C57" t="s">
        <v>55</v>
      </c>
      <c r="D57" s="7" t="s">
        <v>223</v>
      </c>
      <c r="E57">
        <v>1</v>
      </c>
    </row>
    <row r="58" spans="2:5" x14ac:dyDescent="0.3">
      <c r="B58" t="s">
        <v>24</v>
      </c>
      <c r="C58" t="s">
        <v>56</v>
      </c>
      <c r="D58" s="7" t="s">
        <v>209</v>
      </c>
      <c r="E58">
        <v>1</v>
      </c>
    </row>
    <row r="59" spans="2:5" x14ac:dyDescent="0.3">
      <c r="B59" t="s">
        <v>24</v>
      </c>
      <c r="C59" t="s">
        <v>57</v>
      </c>
      <c r="D59" s="7" t="s">
        <v>209</v>
      </c>
      <c r="E59">
        <v>1</v>
      </c>
    </row>
    <row r="60" spans="2:5" x14ac:dyDescent="0.3">
      <c r="B60" t="s">
        <v>24</v>
      </c>
      <c r="C60" t="s">
        <v>58</v>
      </c>
      <c r="D60" s="7" t="s">
        <v>27</v>
      </c>
      <c r="E60">
        <v>1</v>
      </c>
    </row>
    <row r="61" spans="2:5" x14ac:dyDescent="0.3">
      <c r="B61" t="s">
        <v>24</v>
      </c>
      <c r="C61" t="s">
        <v>59</v>
      </c>
      <c r="D61" s="7" t="s">
        <v>27</v>
      </c>
      <c r="E61">
        <v>1</v>
      </c>
    </row>
    <row r="62" spans="2:5" x14ac:dyDescent="0.3">
      <c r="B62" t="s">
        <v>24</v>
      </c>
      <c r="C62" t="s">
        <v>60</v>
      </c>
      <c r="D62" s="7" t="s">
        <v>27</v>
      </c>
      <c r="E62">
        <v>1</v>
      </c>
    </row>
    <row r="63" spans="2:5" x14ac:dyDescent="0.3">
      <c r="B63" t="s">
        <v>24</v>
      </c>
      <c r="C63" t="s">
        <v>61</v>
      </c>
      <c r="D63" s="7" t="s">
        <v>27</v>
      </c>
      <c r="E63">
        <v>1</v>
      </c>
    </row>
    <row r="64" spans="2:5" x14ac:dyDescent="0.3">
      <c r="B64" t="s">
        <v>24</v>
      </c>
      <c r="C64" t="s">
        <v>62</v>
      </c>
      <c r="D64" s="7" t="s">
        <v>223</v>
      </c>
      <c r="E64">
        <v>1</v>
      </c>
    </row>
    <row r="65" spans="2:5" x14ac:dyDescent="0.3">
      <c r="B65" t="s">
        <v>24</v>
      </c>
      <c r="C65" t="s">
        <v>63</v>
      </c>
      <c r="D65" s="7" t="s">
        <v>231</v>
      </c>
      <c r="E65">
        <v>1</v>
      </c>
    </row>
    <row r="66" spans="2:5" x14ac:dyDescent="0.3">
      <c r="B66" t="s">
        <v>24</v>
      </c>
      <c r="C66" t="s">
        <v>64</v>
      </c>
      <c r="D66" s="7" t="s">
        <v>223</v>
      </c>
      <c r="E66">
        <v>1</v>
      </c>
    </row>
    <row r="67" spans="2:5" x14ac:dyDescent="0.3">
      <c r="B67" t="s">
        <v>24</v>
      </c>
      <c r="C67" t="s">
        <v>65</v>
      </c>
      <c r="D67" s="7" t="s">
        <v>224</v>
      </c>
      <c r="E67">
        <v>1</v>
      </c>
    </row>
    <row r="68" spans="2:5" x14ac:dyDescent="0.3">
      <c r="B68" t="s">
        <v>24</v>
      </c>
      <c r="C68" t="s">
        <v>66</v>
      </c>
      <c r="D68" s="8" t="s">
        <v>232</v>
      </c>
      <c r="E68">
        <v>1</v>
      </c>
    </row>
    <row r="69" spans="2:5" x14ac:dyDescent="0.3">
      <c r="B69" t="s">
        <v>24</v>
      </c>
      <c r="C69" t="s">
        <v>67</v>
      </c>
      <c r="D69" s="8" t="s">
        <v>232</v>
      </c>
      <c r="E69">
        <v>1</v>
      </c>
    </row>
    <row r="70" spans="2:5" x14ac:dyDescent="0.3">
      <c r="B70" t="s">
        <v>24</v>
      </c>
      <c r="C70" t="s">
        <v>68</v>
      </c>
      <c r="D70" s="7" t="s">
        <v>231</v>
      </c>
      <c r="E70">
        <v>1</v>
      </c>
    </row>
    <row r="71" spans="2:5" x14ac:dyDescent="0.3">
      <c r="B71" t="s">
        <v>24</v>
      </c>
      <c r="C71" t="s">
        <v>69</v>
      </c>
      <c r="D71" s="7" t="s">
        <v>231</v>
      </c>
      <c r="E71">
        <v>1</v>
      </c>
    </row>
    <row r="72" spans="2:5" x14ac:dyDescent="0.3">
      <c r="B72" t="s">
        <v>24</v>
      </c>
      <c r="C72" t="s">
        <v>70</v>
      </c>
      <c r="D72" s="7" t="s">
        <v>223</v>
      </c>
      <c r="E72">
        <v>1</v>
      </c>
    </row>
    <row r="73" spans="2:5" x14ac:dyDescent="0.3">
      <c r="B73" t="s">
        <v>24</v>
      </c>
      <c r="C73" t="s">
        <v>71</v>
      </c>
      <c r="D73" s="8" t="s">
        <v>223</v>
      </c>
      <c r="E73">
        <v>1</v>
      </c>
    </row>
    <row r="74" spans="2:5" x14ac:dyDescent="0.3">
      <c r="B74" t="s">
        <v>24</v>
      </c>
      <c r="C74" t="s">
        <v>72</v>
      </c>
      <c r="D74" s="7" t="s">
        <v>27</v>
      </c>
      <c r="E74">
        <v>1</v>
      </c>
    </row>
    <row r="75" spans="2:5" x14ac:dyDescent="0.3">
      <c r="B75" t="s">
        <v>24</v>
      </c>
      <c r="C75" t="s">
        <v>73</v>
      </c>
      <c r="D75" s="7" t="s">
        <v>27</v>
      </c>
      <c r="E75">
        <v>1</v>
      </c>
    </row>
    <row r="76" spans="2:5" x14ac:dyDescent="0.3">
      <c r="B76" t="s">
        <v>24</v>
      </c>
      <c r="C76" t="s">
        <v>74</v>
      </c>
      <c r="D76" s="8" t="s">
        <v>27</v>
      </c>
      <c r="E76">
        <v>1</v>
      </c>
    </row>
    <row r="77" spans="2:5" x14ac:dyDescent="0.3">
      <c r="B77" t="s">
        <v>24</v>
      </c>
      <c r="C77" t="s">
        <v>75</v>
      </c>
      <c r="D77" s="7" t="s">
        <v>226</v>
      </c>
      <c r="E77">
        <v>1</v>
      </c>
    </row>
    <row r="78" spans="2:5" x14ac:dyDescent="0.3">
      <c r="B78" t="s">
        <v>24</v>
      </c>
      <c r="C78" t="s">
        <v>76</v>
      </c>
      <c r="D78" s="7" t="s">
        <v>227</v>
      </c>
      <c r="E78">
        <v>1</v>
      </c>
    </row>
    <row r="79" spans="2:5" x14ac:dyDescent="0.3">
      <c r="B79" t="s">
        <v>24</v>
      </c>
      <c r="C79" t="s">
        <v>77</v>
      </c>
      <c r="D79" s="8" t="s">
        <v>227</v>
      </c>
      <c r="E79">
        <v>1</v>
      </c>
    </row>
    <row r="80" spans="2:5" x14ac:dyDescent="0.3">
      <c r="B80" t="s">
        <v>24</v>
      </c>
      <c r="C80" t="s">
        <v>78</v>
      </c>
      <c r="D80" s="7" t="s">
        <v>244</v>
      </c>
      <c r="E80">
        <v>2</v>
      </c>
    </row>
    <row r="81" spans="2:5" x14ac:dyDescent="0.3">
      <c r="B81" t="s">
        <v>24</v>
      </c>
      <c r="C81" t="s">
        <v>79</v>
      </c>
      <c r="D81" s="8" t="s">
        <v>227</v>
      </c>
      <c r="E81">
        <v>1</v>
      </c>
    </row>
    <row r="82" spans="2:5" x14ac:dyDescent="0.3">
      <c r="B82" t="s">
        <v>24</v>
      </c>
      <c r="C82" t="s">
        <v>80</v>
      </c>
      <c r="D82" s="8" t="s">
        <v>230</v>
      </c>
      <c r="E82">
        <v>1</v>
      </c>
    </row>
    <row r="83" spans="2:5" x14ac:dyDescent="0.3">
      <c r="B83" t="s">
        <v>24</v>
      </c>
      <c r="C83" t="s">
        <v>81</v>
      </c>
      <c r="D83" s="7" t="s">
        <v>245</v>
      </c>
      <c r="E83">
        <v>2</v>
      </c>
    </row>
    <row r="84" spans="2:5" x14ac:dyDescent="0.3">
      <c r="B84" t="s">
        <v>24</v>
      </c>
      <c r="C84" t="s">
        <v>82</v>
      </c>
      <c r="D84" s="7" t="s">
        <v>233</v>
      </c>
      <c r="E84">
        <v>1</v>
      </c>
    </row>
    <row r="85" spans="2:5" x14ac:dyDescent="0.3">
      <c r="B85" t="s">
        <v>24</v>
      </c>
      <c r="C85" t="s">
        <v>83</v>
      </c>
      <c r="D85" s="7" t="s">
        <v>227</v>
      </c>
      <c r="E85">
        <v>1</v>
      </c>
    </row>
    <row r="86" spans="2:5" x14ac:dyDescent="0.3">
      <c r="B86" t="s">
        <v>24</v>
      </c>
      <c r="C86" t="s">
        <v>84</v>
      </c>
      <c r="D86" s="7" t="s">
        <v>233</v>
      </c>
      <c r="E86">
        <v>1</v>
      </c>
    </row>
    <row r="87" spans="2:5" x14ac:dyDescent="0.3">
      <c r="B87" t="s">
        <v>24</v>
      </c>
      <c r="C87" t="s">
        <v>85</v>
      </c>
      <c r="D87" s="7" t="s">
        <v>224</v>
      </c>
      <c r="E87">
        <v>1</v>
      </c>
    </row>
    <row r="88" spans="2:5" x14ac:dyDescent="0.3">
      <c r="B88" t="s">
        <v>24</v>
      </c>
      <c r="C88" t="s">
        <v>86</v>
      </c>
      <c r="D88" s="7" t="s">
        <v>223</v>
      </c>
      <c r="E88">
        <v>1</v>
      </c>
    </row>
    <row r="89" spans="2:5" x14ac:dyDescent="0.3">
      <c r="B89" t="s">
        <v>24</v>
      </c>
      <c r="C89" t="s">
        <v>87</v>
      </c>
      <c r="D89" s="7" t="s">
        <v>226</v>
      </c>
      <c r="E89">
        <v>1</v>
      </c>
    </row>
    <row r="90" spans="2:5" x14ac:dyDescent="0.3">
      <c r="B90" t="s">
        <v>24</v>
      </c>
      <c r="C90" t="s">
        <v>88</v>
      </c>
      <c r="D90" s="7" t="s">
        <v>32</v>
      </c>
      <c r="E90">
        <v>1</v>
      </c>
    </row>
    <row r="91" spans="2:5" x14ac:dyDescent="0.3">
      <c r="B91" t="s">
        <v>24</v>
      </c>
      <c r="C91" t="s">
        <v>89</v>
      </c>
      <c r="D91" s="7" t="s">
        <v>32</v>
      </c>
      <c r="E91">
        <v>1</v>
      </c>
    </row>
    <row r="92" spans="2:5" x14ac:dyDescent="0.3">
      <c r="B92" t="s">
        <v>24</v>
      </c>
      <c r="C92" t="s">
        <v>90</v>
      </c>
      <c r="D92" s="7" t="s">
        <v>224</v>
      </c>
      <c r="E92">
        <v>1</v>
      </c>
    </row>
    <row r="93" spans="2:5" x14ac:dyDescent="0.3">
      <c r="B93" t="s">
        <v>24</v>
      </c>
      <c r="C93" t="s">
        <v>91</v>
      </c>
      <c r="D93" s="7" t="s">
        <v>32</v>
      </c>
      <c r="E93">
        <v>1</v>
      </c>
    </row>
    <row r="94" spans="2:5" x14ac:dyDescent="0.3">
      <c r="B94" t="s">
        <v>24</v>
      </c>
      <c r="C94" t="s">
        <v>92</v>
      </c>
      <c r="D94" s="7" t="s">
        <v>32</v>
      </c>
      <c r="E94">
        <v>1</v>
      </c>
    </row>
    <row r="95" spans="2:5" x14ac:dyDescent="0.3">
      <c r="B95" t="s">
        <v>24</v>
      </c>
      <c r="C95" t="s">
        <v>93</v>
      </c>
      <c r="D95" s="7" t="s">
        <v>32</v>
      </c>
      <c r="E95">
        <v>1</v>
      </c>
    </row>
    <row r="96" spans="2:5" x14ac:dyDescent="0.3">
      <c r="B96" t="s">
        <v>24</v>
      </c>
      <c r="C96" t="s">
        <v>94</v>
      </c>
      <c r="D96" s="7" t="s">
        <v>224</v>
      </c>
      <c r="E96">
        <v>1</v>
      </c>
    </row>
    <row r="97" spans="2:5" x14ac:dyDescent="0.3">
      <c r="B97" t="s">
        <v>24</v>
      </c>
      <c r="C97" t="s">
        <v>95</v>
      </c>
      <c r="D97" s="7" t="s">
        <v>231</v>
      </c>
      <c r="E97">
        <v>1</v>
      </c>
    </row>
    <row r="98" spans="2:5" x14ac:dyDescent="0.3">
      <c r="B98" t="s">
        <v>24</v>
      </c>
      <c r="C98" t="s">
        <v>96</v>
      </c>
      <c r="D98" s="7" t="s">
        <v>231</v>
      </c>
      <c r="E98">
        <v>1</v>
      </c>
    </row>
    <row r="99" spans="2:5" x14ac:dyDescent="0.3">
      <c r="B99" t="s">
        <v>24</v>
      </c>
      <c r="C99" t="s">
        <v>97</v>
      </c>
      <c r="D99" s="7" t="s">
        <v>231</v>
      </c>
      <c r="E99">
        <v>1</v>
      </c>
    </row>
    <row r="100" spans="2:5" x14ac:dyDescent="0.3">
      <c r="B100" t="s">
        <v>24</v>
      </c>
      <c r="C100" t="s">
        <v>98</v>
      </c>
      <c r="D100" s="7" t="s">
        <v>227</v>
      </c>
      <c r="E100">
        <v>1</v>
      </c>
    </row>
    <row r="101" spans="2:5" x14ac:dyDescent="0.3">
      <c r="B101" t="s">
        <v>24</v>
      </c>
      <c r="C101" t="s">
        <v>99</v>
      </c>
      <c r="D101" s="7" t="s">
        <v>231</v>
      </c>
      <c r="E101">
        <v>1</v>
      </c>
    </row>
    <row r="102" spans="2:5" x14ac:dyDescent="0.3">
      <c r="B102" t="s">
        <v>24</v>
      </c>
      <c r="C102" t="s">
        <v>100</v>
      </c>
      <c r="D102" s="7" t="s">
        <v>231</v>
      </c>
      <c r="E102">
        <v>1</v>
      </c>
    </row>
    <row r="103" spans="2:5" x14ac:dyDescent="0.3">
      <c r="B103" t="s">
        <v>24</v>
      </c>
      <c r="C103" t="s">
        <v>101</v>
      </c>
      <c r="D103" s="7" t="s">
        <v>234</v>
      </c>
      <c r="E103">
        <v>1</v>
      </c>
    </row>
    <row r="104" spans="2:5" x14ac:dyDescent="0.3">
      <c r="B104" t="s">
        <v>24</v>
      </c>
      <c r="C104" t="s">
        <v>102</v>
      </c>
      <c r="D104" s="7" t="s">
        <v>231</v>
      </c>
      <c r="E104">
        <v>1</v>
      </c>
    </row>
    <row r="105" spans="2:5" x14ac:dyDescent="0.3">
      <c r="B105" t="s">
        <v>24</v>
      </c>
      <c r="C105" t="s">
        <v>103</v>
      </c>
      <c r="D105" s="7" t="s">
        <v>227</v>
      </c>
      <c r="E105">
        <v>1</v>
      </c>
    </row>
    <row r="106" spans="2:5" x14ac:dyDescent="0.3">
      <c r="B106" t="s">
        <v>24</v>
      </c>
      <c r="C106" t="s">
        <v>104</v>
      </c>
      <c r="D106" s="7" t="s">
        <v>227</v>
      </c>
      <c r="E106">
        <v>1</v>
      </c>
    </row>
    <row r="107" spans="2:5" x14ac:dyDescent="0.3">
      <c r="B107" t="s">
        <v>24</v>
      </c>
      <c r="C107" t="s">
        <v>105</v>
      </c>
      <c r="D107" s="7" t="s">
        <v>210</v>
      </c>
      <c r="E107">
        <v>1</v>
      </c>
    </row>
    <row r="108" spans="2:5" x14ac:dyDescent="0.3">
      <c r="B108" t="s">
        <v>24</v>
      </c>
      <c r="C108" t="s">
        <v>106</v>
      </c>
      <c r="D108" s="7" t="s">
        <v>226</v>
      </c>
      <c r="E108">
        <v>1</v>
      </c>
    </row>
    <row r="109" spans="2:5" x14ac:dyDescent="0.3">
      <c r="B109" t="s">
        <v>24</v>
      </c>
      <c r="C109" t="s">
        <v>107</v>
      </c>
      <c r="D109" s="7" t="s">
        <v>227</v>
      </c>
      <c r="E109">
        <v>1</v>
      </c>
    </row>
    <row r="110" spans="2:5" x14ac:dyDescent="0.3">
      <c r="B110" t="s">
        <v>24</v>
      </c>
      <c r="C110" t="s">
        <v>108</v>
      </c>
      <c r="D110" s="7" t="s">
        <v>227</v>
      </c>
      <c r="E110">
        <v>1</v>
      </c>
    </row>
    <row r="111" spans="2:5" x14ac:dyDescent="0.3">
      <c r="B111" t="s">
        <v>24</v>
      </c>
      <c r="C111" t="s">
        <v>109</v>
      </c>
      <c r="D111" s="7" t="s">
        <v>227</v>
      </c>
      <c r="E111">
        <v>1</v>
      </c>
    </row>
    <row r="112" spans="2:5" x14ac:dyDescent="0.3">
      <c r="B112" t="s">
        <v>24</v>
      </c>
      <c r="C112" t="s">
        <v>110</v>
      </c>
      <c r="D112" s="7" t="s">
        <v>226</v>
      </c>
      <c r="E112">
        <v>1</v>
      </c>
    </row>
    <row r="113" spans="2:10" x14ac:dyDescent="0.3">
      <c r="B113" t="s">
        <v>24</v>
      </c>
      <c r="C113" t="s">
        <v>111</v>
      </c>
      <c r="D113" s="8"/>
    </row>
    <row r="114" spans="2:10" x14ac:dyDescent="0.3">
      <c r="B114" t="s">
        <v>24</v>
      </c>
      <c r="C114" t="s">
        <v>112</v>
      </c>
    </row>
    <row r="115" spans="2:10" x14ac:dyDescent="0.3">
      <c r="B115" t="s">
        <v>24</v>
      </c>
      <c r="C115" t="s">
        <v>113</v>
      </c>
    </row>
    <row r="116" spans="2:10" x14ac:dyDescent="0.3">
      <c r="B116" t="s">
        <v>24</v>
      </c>
      <c r="C116" t="s">
        <v>114</v>
      </c>
    </row>
    <row r="117" spans="2:10" x14ac:dyDescent="0.3">
      <c r="B117" t="s">
        <v>24</v>
      </c>
      <c r="C117" t="s">
        <v>115</v>
      </c>
    </row>
    <row r="118" spans="2:10" x14ac:dyDescent="0.3">
      <c r="B118" t="s">
        <v>24</v>
      </c>
      <c r="C118" t="s">
        <v>116</v>
      </c>
    </row>
    <row r="119" spans="2:10" x14ac:dyDescent="0.3">
      <c r="B119" t="s">
        <v>24</v>
      </c>
      <c r="C119" t="s">
        <v>117</v>
      </c>
    </row>
    <row r="120" spans="2:10" x14ac:dyDescent="0.3">
      <c r="B120" t="s">
        <v>24</v>
      </c>
      <c r="C120" t="s">
        <v>118</v>
      </c>
    </row>
    <row r="122" spans="2:10" x14ac:dyDescent="0.3">
      <c r="H122" s="2" t="str">
        <f>B123</f>
        <v>1F</v>
      </c>
    </row>
    <row r="123" spans="2:10" x14ac:dyDescent="0.3">
      <c r="B123" t="s">
        <v>119</v>
      </c>
      <c r="C123" t="s">
        <v>120</v>
      </c>
      <c r="D123" s="8" t="s">
        <v>227</v>
      </c>
      <c r="E123">
        <v>1</v>
      </c>
      <c r="H123" s="2" t="s">
        <v>231</v>
      </c>
      <c r="I123" s="2"/>
      <c r="J123" s="2">
        <f>SUMIF($D$123:$D$160,H123,$E$123:$E$160)</f>
        <v>14</v>
      </c>
    </row>
    <row r="124" spans="2:10" x14ac:dyDescent="0.3">
      <c r="B124" t="s">
        <v>119</v>
      </c>
      <c r="C124" t="s">
        <v>121</v>
      </c>
      <c r="D124" s="7" t="s">
        <v>231</v>
      </c>
      <c r="E124">
        <v>2</v>
      </c>
      <c r="H124" s="2" t="s">
        <v>234</v>
      </c>
      <c r="I124" s="2"/>
      <c r="J124" s="2">
        <f t="shared" ref="J124:J139" si="3">SUMIF($D$123:$D$160,H124,$E$123:$E$160)</f>
        <v>2</v>
      </c>
    </row>
    <row r="125" spans="2:10" x14ac:dyDescent="0.3">
      <c r="B125" t="s">
        <v>119</v>
      </c>
      <c r="C125" t="s">
        <v>122</v>
      </c>
      <c r="D125" s="7" t="s">
        <v>227</v>
      </c>
      <c r="E125">
        <v>1</v>
      </c>
      <c r="H125" s="2" t="s">
        <v>237</v>
      </c>
      <c r="I125" s="2"/>
      <c r="J125" s="2">
        <f t="shared" si="3"/>
        <v>0</v>
      </c>
    </row>
    <row r="126" spans="2:10" x14ac:dyDescent="0.3">
      <c r="B126" t="s">
        <v>119</v>
      </c>
      <c r="C126" t="s">
        <v>123</v>
      </c>
      <c r="D126" s="7" t="s">
        <v>210</v>
      </c>
      <c r="E126">
        <v>1</v>
      </c>
      <c r="H126" s="2" t="s">
        <v>233</v>
      </c>
      <c r="I126" s="2"/>
      <c r="J126" s="2">
        <f t="shared" si="3"/>
        <v>0</v>
      </c>
    </row>
    <row r="127" spans="2:10" x14ac:dyDescent="0.3">
      <c r="B127" t="s">
        <v>119</v>
      </c>
      <c r="C127" t="s">
        <v>124</v>
      </c>
      <c r="D127" s="7" t="s">
        <v>231</v>
      </c>
      <c r="E127">
        <v>2</v>
      </c>
      <c r="H127" s="2" t="s">
        <v>224</v>
      </c>
      <c r="I127" s="2"/>
      <c r="J127" s="2">
        <f t="shared" si="3"/>
        <v>4</v>
      </c>
    </row>
    <row r="128" spans="2:10" x14ac:dyDescent="0.3">
      <c r="B128" t="s">
        <v>119</v>
      </c>
      <c r="C128" t="s">
        <v>125</v>
      </c>
      <c r="D128" s="7" t="s">
        <v>32</v>
      </c>
      <c r="E128">
        <v>1</v>
      </c>
      <c r="H128" s="2" t="s">
        <v>32</v>
      </c>
      <c r="I128" s="2"/>
      <c r="J128" s="2">
        <f t="shared" si="3"/>
        <v>5</v>
      </c>
    </row>
    <row r="129" spans="2:10" x14ac:dyDescent="0.3">
      <c r="B129" t="s">
        <v>119</v>
      </c>
      <c r="C129" t="s">
        <v>126</v>
      </c>
      <c r="D129" s="7" t="s">
        <v>32</v>
      </c>
      <c r="E129">
        <v>1</v>
      </c>
      <c r="H129" s="2" t="s">
        <v>208</v>
      </c>
      <c r="I129" s="2"/>
      <c r="J129" s="2">
        <f t="shared" si="3"/>
        <v>5</v>
      </c>
    </row>
    <row r="130" spans="2:10" x14ac:dyDescent="0.3">
      <c r="B130" t="s">
        <v>119</v>
      </c>
      <c r="C130" t="s">
        <v>127</v>
      </c>
      <c r="D130" s="7" t="s">
        <v>236</v>
      </c>
      <c r="E130">
        <v>1</v>
      </c>
      <c r="H130" s="2" t="s">
        <v>223</v>
      </c>
      <c r="I130" s="2"/>
      <c r="J130" s="2">
        <f t="shared" si="3"/>
        <v>0</v>
      </c>
    </row>
    <row r="131" spans="2:10" x14ac:dyDescent="0.3">
      <c r="B131" t="s">
        <v>119</v>
      </c>
      <c r="C131" t="s">
        <v>128</v>
      </c>
      <c r="D131" s="7" t="s">
        <v>236</v>
      </c>
      <c r="E131">
        <v>1</v>
      </c>
      <c r="H131" s="2" t="s">
        <v>27</v>
      </c>
      <c r="I131" s="2"/>
      <c r="J131" s="2">
        <f t="shared" si="3"/>
        <v>0</v>
      </c>
    </row>
    <row r="132" spans="2:10" x14ac:dyDescent="0.3">
      <c r="B132" t="s">
        <v>119</v>
      </c>
      <c r="C132" t="s">
        <v>129</v>
      </c>
      <c r="D132" s="7" t="s">
        <v>236</v>
      </c>
      <c r="E132">
        <v>1</v>
      </c>
      <c r="H132" s="2" t="s">
        <v>209</v>
      </c>
      <c r="I132" s="2"/>
      <c r="J132" s="2">
        <f t="shared" si="3"/>
        <v>0</v>
      </c>
    </row>
    <row r="133" spans="2:10" x14ac:dyDescent="0.3">
      <c r="B133" t="s">
        <v>119</v>
      </c>
      <c r="C133" t="s">
        <v>130</v>
      </c>
      <c r="D133" s="7" t="s">
        <v>224</v>
      </c>
      <c r="E133">
        <v>1</v>
      </c>
      <c r="H133" s="2" t="s">
        <v>227</v>
      </c>
      <c r="I133" s="2"/>
      <c r="J133" s="2">
        <f t="shared" si="3"/>
        <v>2</v>
      </c>
    </row>
    <row r="134" spans="2:10" x14ac:dyDescent="0.3">
      <c r="B134" t="s">
        <v>119</v>
      </c>
      <c r="C134" t="s">
        <v>131</v>
      </c>
      <c r="D134" s="7" t="s">
        <v>231</v>
      </c>
      <c r="E134">
        <v>2</v>
      </c>
      <c r="H134" s="2" t="s">
        <v>230</v>
      </c>
      <c r="I134" s="2"/>
      <c r="J134" s="2">
        <f t="shared" si="3"/>
        <v>0</v>
      </c>
    </row>
    <row r="135" spans="2:10" x14ac:dyDescent="0.3">
      <c r="B135" t="s">
        <v>119</v>
      </c>
      <c r="C135" t="s">
        <v>132</v>
      </c>
      <c r="D135" s="7" t="s">
        <v>32</v>
      </c>
      <c r="E135">
        <v>1</v>
      </c>
      <c r="H135" s="2" t="s">
        <v>210</v>
      </c>
      <c r="I135" s="2"/>
      <c r="J135" s="2">
        <f t="shared" si="3"/>
        <v>2</v>
      </c>
    </row>
    <row r="136" spans="2:10" x14ac:dyDescent="0.3">
      <c r="B136" t="s">
        <v>119</v>
      </c>
      <c r="C136" t="s">
        <v>133</v>
      </c>
      <c r="D136" s="7" t="s">
        <v>236</v>
      </c>
      <c r="E136">
        <v>1</v>
      </c>
      <c r="H136" s="2" t="s">
        <v>232</v>
      </c>
      <c r="I136" s="2"/>
      <c r="J136" s="2">
        <f t="shared" si="3"/>
        <v>0</v>
      </c>
    </row>
    <row r="137" spans="2:10" x14ac:dyDescent="0.3">
      <c r="B137" t="s">
        <v>119</v>
      </c>
      <c r="C137" t="s">
        <v>134</v>
      </c>
      <c r="D137" s="7" t="s">
        <v>236</v>
      </c>
      <c r="E137">
        <v>1</v>
      </c>
      <c r="H137" s="2" t="s">
        <v>228</v>
      </c>
      <c r="I137" s="2"/>
      <c r="J137" s="2">
        <f t="shared" si="3"/>
        <v>0</v>
      </c>
    </row>
    <row r="138" spans="2:10" x14ac:dyDescent="0.3">
      <c r="B138" t="s">
        <v>119</v>
      </c>
      <c r="C138" t="s">
        <v>135</v>
      </c>
      <c r="D138" s="7" t="s">
        <v>231</v>
      </c>
      <c r="E138">
        <v>2</v>
      </c>
      <c r="H138" s="2" t="s">
        <v>225</v>
      </c>
      <c r="I138" s="2"/>
      <c r="J138" s="2">
        <f t="shared" si="3"/>
        <v>0</v>
      </c>
    </row>
    <row r="139" spans="2:10" x14ac:dyDescent="0.3">
      <c r="B139" t="s">
        <v>119</v>
      </c>
      <c r="C139" t="s">
        <v>136</v>
      </c>
      <c r="D139" s="7" t="s">
        <v>231</v>
      </c>
      <c r="E139">
        <v>2</v>
      </c>
      <c r="H139" s="2" t="s">
        <v>226</v>
      </c>
      <c r="I139" s="2"/>
      <c r="J139" s="2">
        <f t="shared" si="3"/>
        <v>0</v>
      </c>
    </row>
    <row r="140" spans="2:10" x14ac:dyDescent="0.3">
      <c r="B140" t="s">
        <v>119</v>
      </c>
      <c r="C140" t="s">
        <v>137</v>
      </c>
      <c r="D140" s="8" t="s">
        <v>32</v>
      </c>
      <c r="E140">
        <v>1</v>
      </c>
    </row>
    <row r="141" spans="2:10" x14ac:dyDescent="0.3">
      <c r="B141" t="s">
        <v>119</v>
      </c>
      <c r="C141" t="s">
        <v>138</v>
      </c>
      <c r="D141" s="7" t="s">
        <v>210</v>
      </c>
      <c r="E141">
        <v>1</v>
      </c>
    </row>
    <row r="142" spans="2:10" x14ac:dyDescent="0.3">
      <c r="B142" t="s">
        <v>119</v>
      </c>
      <c r="C142" t="s">
        <v>139</v>
      </c>
      <c r="D142" s="7" t="s">
        <v>224</v>
      </c>
      <c r="E142">
        <v>1</v>
      </c>
    </row>
    <row r="143" spans="2:10" x14ac:dyDescent="0.3">
      <c r="B143" t="s">
        <v>119</v>
      </c>
      <c r="C143" t="s">
        <v>140</v>
      </c>
      <c r="D143" s="8" t="s">
        <v>32</v>
      </c>
      <c r="E143">
        <v>1</v>
      </c>
    </row>
    <row r="144" spans="2:10" x14ac:dyDescent="0.3">
      <c r="B144" t="s">
        <v>119</v>
      </c>
      <c r="C144" t="s">
        <v>141</v>
      </c>
      <c r="D144" s="8" t="s">
        <v>224</v>
      </c>
      <c r="E144">
        <v>1</v>
      </c>
    </row>
    <row r="145" spans="2:5" x14ac:dyDescent="0.3">
      <c r="B145" t="s">
        <v>119</v>
      </c>
      <c r="C145" t="s">
        <v>142</v>
      </c>
      <c r="D145" s="7" t="s">
        <v>234</v>
      </c>
      <c r="E145">
        <v>1</v>
      </c>
    </row>
    <row r="146" spans="2:5" x14ac:dyDescent="0.3">
      <c r="B146" t="s">
        <v>119</v>
      </c>
      <c r="C146" t="s">
        <v>143</v>
      </c>
      <c r="D146" s="7" t="s">
        <v>231</v>
      </c>
      <c r="E146">
        <v>1</v>
      </c>
    </row>
    <row r="147" spans="2:5" x14ac:dyDescent="0.3">
      <c r="B147" t="s">
        <v>119</v>
      </c>
      <c r="C147" t="s">
        <v>144</v>
      </c>
      <c r="D147" s="7" t="s">
        <v>231</v>
      </c>
      <c r="E147">
        <v>2</v>
      </c>
    </row>
    <row r="148" spans="2:5" x14ac:dyDescent="0.3">
      <c r="B148" t="s">
        <v>119</v>
      </c>
      <c r="C148" t="s">
        <v>145</v>
      </c>
      <c r="D148" s="7" t="s">
        <v>234</v>
      </c>
      <c r="E148">
        <v>1</v>
      </c>
    </row>
    <row r="149" spans="2:5" x14ac:dyDescent="0.3">
      <c r="B149" t="s">
        <v>119</v>
      </c>
      <c r="C149" t="s">
        <v>146</v>
      </c>
      <c r="D149" s="7" t="s">
        <v>231</v>
      </c>
      <c r="E149">
        <v>1</v>
      </c>
    </row>
    <row r="150" spans="2:5" x14ac:dyDescent="0.3">
      <c r="B150" t="s">
        <v>119</v>
      </c>
      <c r="C150" t="s">
        <v>147</v>
      </c>
      <c r="D150" s="7" t="s">
        <v>224</v>
      </c>
      <c r="E150">
        <v>1</v>
      </c>
    </row>
    <row r="151" spans="2:5" x14ac:dyDescent="0.3">
      <c r="B151" t="s">
        <v>119</v>
      </c>
      <c r="C151" t="s">
        <v>148</v>
      </c>
    </row>
    <row r="152" spans="2:5" x14ac:dyDescent="0.3">
      <c r="B152" t="s">
        <v>119</v>
      </c>
      <c r="C152" t="s">
        <v>149</v>
      </c>
    </row>
    <row r="153" spans="2:5" x14ac:dyDescent="0.3">
      <c r="B153" t="s">
        <v>119</v>
      </c>
      <c r="C153" t="s">
        <v>150</v>
      </c>
    </row>
    <row r="154" spans="2:5" x14ac:dyDescent="0.3">
      <c r="B154" t="s">
        <v>119</v>
      </c>
      <c r="C154" t="s">
        <v>151</v>
      </c>
    </row>
    <row r="155" spans="2:5" x14ac:dyDescent="0.3">
      <c r="B155" t="s">
        <v>119</v>
      </c>
      <c r="C155" t="s">
        <v>152</v>
      </c>
    </row>
    <row r="156" spans="2:5" x14ac:dyDescent="0.3">
      <c r="B156" t="s">
        <v>119</v>
      </c>
      <c r="C156" t="s">
        <v>153</v>
      </c>
    </row>
    <row r="157" spans="2:5" x14ac:dyDescent="0.3">
      <c r="B157" t="s">
        <v>119</v>
      </c>
      <c r="C157" t="s">
        <v>154</v>
      </c>
    </row>
    <row r="158" spans="2:5" x14ac:dyDescent="0.3">
      <c r="B158" t="s">
        <v>119</v>
      </c>
      <c r="C158" t="s">
        <v>155</v>
      </c>
      <c r="D158" s="8"/>
    </row>
    <row r="159" spans="2:5" x14ac:dyDescent="0.3">
      <c r="B159" t="s">
        <v>119</v>
      </c>
      <c r="C159" t="s">
        <v>156</v>
      </c>
    </row>
    <row r="160" spans="2:5" x14ac:dyDescent="0.3">
      <c r="B160" t="s">
        <v>119</v>
      </c>
      <c r="C160" t="s">
        <v>157</v>
      </c>
    </row>
    <row r="162" spans="2:10" x14ac:dyDescent="0.3">
      <c r="H162" s="2" t="str">
        <f>B163</f>
        <v>2F</v>
      </c>
    </row>
    <row r="163" spans="2:10" x14ac:dyDescent="0.3">
      <c r="B163" t="s">
        <v>158</v>
      </c>
      <c r="C163" t="s">
        <v>159</v>
      </c>
      <c r="D163" s="7" t="s">
        <v>223</v>
      </c>
      <c r="E163">
        <v>1</v>
      </c>
      <c r="H163" s="2" t="s">
        <v>231</v>
      </c>
      <c r="I163" s="2"/>
      <c r="J163" s="2">
        <f>SUMIF($D$163:$D$199,H163,$E$163:$E$199)</f>
        <v>5</v>
      </c>
    </row>
    <row r="164" spans="2:10" x14ac:dyDescent="0.3">
      <c r="B164" t="s">
        <v>158</v>
      </c>
      <c r="C164" t="s">
        <v>160</v>
      </c>
      <c r="D164" s="7" t="s">
        <v>209</v>
      </c>
      <c r="E164">
        <v>1</v>
      </c>
      <c r="H164" s="2" t="s">
        <v>234</v>
      </c>
      <c r="I164" s="2"/>
      <c r="J164" s="2">
        <f t="shared" ref="J164:J179" si="4">SUMIF($D$163:$D$199,H164,$E$163:$E$199)</f>
        <v>2</v>
      </c>
    </row>
    <row r="165" spans="2:10" x14ac:dyDescent="0.3">
      <c r="B165" t="s">
        <v>158</v>
      </c>
      <c r="C165" t="s">
        <v>161</v>
      </c>
      <c r="D165" s="7" t="s">
        <v>27</v>
      </c>
      <c r="E165">
        <v>1</v>
      </c>
      <c r="H165" s="2" t="s">
        <v>237</v>
      </c>
      <c r="I165" s="2"/>
      <c r="J165" s="2">
        <f t="shared" si="4"/>
        <v>1</v>
      </c>
    </row>
    <row r="166" spans="2:10" x14ac:dyDescent="0.3">
      <c r="B166" t="s">
        <v>158</v>
      </c>
      <c r="C166" t="s">
        <v>162</v>
      </c>
      <c r="D166" s="7" t="s">
        <v>223</v>
      </c>
      <c r="E166">
        <v>1</v>
      </c>
      <c r="H166" s="2" t="s">
        <v>233</v>
      </c>
      <c r="I166" s="2"/>
      <c r="J166" s="2">
        <f t="shared" si="4"/>
        <v>0</v>
      </c>
    </row>
    <row r="167" spans="2:10" x14ac:dyDescent="0.3">
      <c r="B167" t="s">
        <v>158</v>
      </c>
      <c r="C167" t="s">
        <v>163</v>
      </c>
      <c r="D167" s="7" t="s">
        <v>209</v>
      </c>
      <c r="E167">
        <v>1</v>
      </c>
      <c r="H167" s="2" t="s">
        <v>224</v>
      </c>
      <c r="I167" s="2"/>
      <c r="J167" s="2">
        <f t="shared" si="4"/>
        <v>3</v>
      </c>
    </row>
    <row r="168" spans="2:10" x14ac:dyDescent="0.3">
      <c r="B168" t="s">
        <v>158</v>
      </c>
      <c r="C168" t="s">
        <v>164</v>
      </c>
      <c r="D168" s="7" t="s">
        <v>223</v>
      </c>
      <c r="E168">
        <v>1</v>
      </c>
      <c r="H168" s="2" t="s">
        <v>32</v>
      </c>
      <c r="I168" s="2"/>
      <c r="J168" s="2">
        <f t="shared" si="4"/>
        <v>0</v>
      </c>
    </row>
    <row r="169" spans="2:10" x14ac:dyDescent="0.3">
      <c r="B169" t="s">
        <v>158</v>
      </c>
      <c r="C169" t="s">
        <v>165</v>
      </c>
      <c r="D169" s="7" t="s">
        <v>223</v>
      </c>
      <c r="E169">
        <v>1</v>
      </c>
      <c r="H169" s="2" t="s">
        <v>208</v>
      </c>
      <c r="I169" s="2"/>
      <c r="J169" s="2">
        <f t="shared" si="4"/>
        <v>0</v>
      </c>
    </row>
    <row r="170" spans="2:10" x14ac:dyDescent="0.3">
      <c r="B170" t="s">
        <v>158</v>
      </c>
      <c r="C170" t="s">
        <v>166</v>
      </c>
      <c r="D170" s="7" t="s">
        <v>27</v>
      </c>
      <c r="E170">
        <v>1</v>
      </c>
      <c r="H170" s="2" t="s">
        <v>223</v>
      </c>
      <c r="I170" s="2"/>
      <c r="J170" s="2">
        <f t="shared" si="4"/>
        <v>11</v>
      </c>
    </row>
    <row r="171" spans="2:10" x14ac:dyDescent="0.3">
      <c r="B171" t="s">
        <v>158</v>
      </c>
      <c r="C171" t="s">
        <v>167</v>
      </c>
      <c r="D171" s="7" t="s">
        <v>223</v>
      </c>
      <c r="E171">
        <v>1</v>
      </c>
      <c r="H171" s="2" t="s">
        <v>27</v>
      </c>
      <c r="I171" s="2"/>
      <c r="J171" s="2">
        <f t="shared" si="4"/>
        <v>4</v>
      </c>
    </row>
    <row r="172" spans="2:10" x14ac:dyDescent="0.3">
      <c r="B172" t="s">
        <v>158</v>
      </c>
      <c r="C172" t="s">
        <v>168</v>
      </c>
      <c r="D172" s="7" t="s">
        <v>209</v>
      </c>
      <c r="E172">
        <v>1</v>
      </c>
      <c r="H172" s="2" t="s">
        <v>209</v>
      </c>
      <c r="I172" s="2"/>
      <c r="J172" s="2">
        <f t="shared" si="4"/>
        <v>9</v>
      </c>
    </row>
    <row r="173" spans="2:10" x14ac:dyDescent="0.3">
      <c r="B173" t="s">
        <v>158</v>
      </c>
      <c r="C173" t="s">
        <v>169</v>
      </c>
      <c r="D173" s="7" t="s">
        <v>209</v>
      </c>
      <c r="E173">
        <v>1</v>
      </c>
      <c r="H173" s="2" t="s">
        <v>227</v>
      </c>
      <c r="I173" s="2"/>
      <c r="J173" s="2">
        <f t="shared" si="4"/>
        <v>0</v>
      </c>
    </row>
    <row r="174" spans="2:10" x14ac:dyDescent="0.3">
      <c r="B174" t="s">
        <v>158</v>
      </c>
      <c r="C174" t="s">
        <v>170</v>
      </c>
      <c r="D174" s="7" t="s">
        <v>223</v>
      </c>
      <c r="E174">
        <v>1</v>
      </c>
      <c r="H174" s="2" t="s">
        <v>230</v>
      </c>
      <c r="I174" s="2"/>
      <c r="J174" s="2">
        <f t="shared" si="4"/>
        <v>1</v>
      </c>
    </row>
    <row r="175" spans="2:10" x14ac:dyDescent="0.3">
      <c r="B175" t="s">
        <v>158</v>
      </c>
      <c r="C175" t="s">
        <v>171</v>
      </c>
      <c r="D175" s="7" t="s">
        <v>209</v>
      </c>
      <c r="E175">
        <v>1</v>
      </c>
      <c r="H175" s="2" t="s">
        <v>210</v>
      </c>
      <c r="I175" s="2"/>
      <c r="J175" s="2">
        <f t="shared" si="4"/>
        <v>1</v>
      </c>
    </row>
    <row r="176" spans="2:10" x14ac:dyDescent="0.3">
      <c r="B176" t="s">
        <v>158</v>
      </c>
      <c r="C176" t="s">
        <v>172</v>
      </c>
      <c r="D176" s="7" t="s">
        <v>209</v>
      </c>
      <c r="E176">
        <v>1</v>
      </c>
      <c r="H176" s="2" t="s">
        <v>232</v>
      </c>
      <c r="I176" s="2"/>
      <c r="J176" s="2">
        <f t="shared" si="4"/>
        <v>0</v>
      </c>
    </row>
    <row r="177" spans="2:10" x14ac:dyDescent="0.3">
      <c r="B177" t="s">
        <v>158</v>
      </c>
      <c r="C177" t="s">
        <v>173</v>
      </c>
      <c r="D177" s="7" t="s">
        <v>209</v>
      </c>
      <c r="E177">
        <v>1</v>
      </c>
      <c r="H177" s="2" t="s">
        <v>228</v>
      </c>
      <c r="I177" s="2"/>
      <c r="J177" s="2">
        <f t="shared" si="4"/>
        <v>0</v>
      </c>
    </row>
    <row r="178" spans="2:10" x14ac:dyDescent="0.3">
      <c r="B178" t="s">
        <v>158</v>
      </c>
      <c r="C178" t="s">
        <v>174</v>
      </c>
      <c r="D178" s="7" t="s">
        <v>223</v>
      </c>
      <c r="E178">
        <v>1</v>
      </c>
      <c r="H178" s="2" t="s">
        <v>225</v>
      </c>
      <c r="I178" s="2"/>
      <c r="J178" s="2">
        <f t="shared" si="4"/>
        <v>0</v>
      </c>
    </row>
    <row r="179" spans="2:10" x14ac:dyDescent="0.3">
      <c r="B179" t="s">
        <v>158</v>
      </c>
      <c r="C179" t="s">
        <v>175</v>
      </c>
      <c r="D179" s="7" t="s">
        <v>223</v>
      </c>
      <c r="E179">
        <v>1</v>
      </c>
      <c r="H179" s="2" t="s">
        <v>226</v>
      </c>
      <c r="I179" s="2"/>
      <c r="J179" s="2">
        <f t="shared" si="4"/>
        <v>0</v>
      </c>
    </row>
    <row r="180" spans="2:10" x14ac:dyDescent="0.3">
      <c r="B180" t="s">
        <v>158</v>
      </c>
      <c r="C180" t="s">
        <v>176</v>
      </c>
      <c r="D180" s="7" t="s">
        <v>27</v>
      </c>
      <c r="E180">
        <v>1</v>
      </c>
    </row>
    <row r="181" spans="2:10" x14ac:dyDescent="0.3">
      <c r="B181" t="s">
        <v>158</v>
      </c>
      <c r="C181" t="s">
        <v>177</v>
      </c>
      <c r="D181" s="8" t="s">
        <v>209</v>
      </c>
      <c r="E181">
        <v>1</v>
      </c>
    </row>
    <row r="182" spans="2:10" x14ac:dyDescent="0.3">
      <c r="B182" t="s">
        <v>158</v>
      </c>
      <c r="C182" t="s">
        <v>178</v>
      </c>
      <c r="D182" s="7" t="s">
        <v>223</v>
      </c>
      <c r="E182">
        <v>1</v>
      </c>
    </row>
    <row r="183" spans="2:10" x14ac:dyDescent="0.3">
      <c r="B183" t="s">
        <v>158</v>
      </c>
      <c r="C183" t="s">
        <v>179</v>
      </c>
      <c r="D183" s="8" t="s">
        <v>223</v>
      </c>
      <c r="E183">
        <v>1</v>
      </c>
    </row>
    <row r="184" spans="2:10" x14ac:dyDescent="0.3">
      <c r="B184" t="s">
        <v>158</v>
      </c>
      <c r="C184" t="s">
        <v>180</v>
      </c>
      <c r="D184" s="7" t="s">
        <v>209</v>
      </c>
      <c r="E184">
        <v>1</v>
      </c>
    </row>
    <row r="185" spans="2:10" x14ac:dyDescent="0.3">
      <c r="B185" t="s">
        <v>158</v>
      </c>
      <c r="C185" t="s">
        <v>181</v>
      </c>
      <c r="D185" s="7" t="s">
        <v>224</v>
      </c>
      <c r="E185">
        <v>1</v>
      </c>
    </row>
    <row r="186" spans="2:10" x14ac:dyDescent="0.3">
      <c r="B186" t="s">
        <v>158</v>
      </c>
      <c r="C186" t="s">
        <v>182</v>
      </c>
      <c r="D186" s="8" t="s">
        <v>237</v>
      </c>
      <c r="E186">
        <v>1</v>
      </c>
    </row>
    <row r="187" spans="2:10" x14ac:dyDescent="0.3">
      <c r="B187" t="s">
        <v>158</v>
      </c>
      <c r="C187" t="s">
        <v>183</v>
      </c>
      <c r="D187" s="7" t="s">
        <v>238</v>
      </c>
      <c r="E187">
        <v>1</v>
      </c>
    </row>
    <row r="188" spans="2:10" x14ac:dyDescent="0.3">
      <c r="B188" t="s">
        <v>158</v>
      </c>
      <c r="C188" t="s">
        <v>184</v>
      </c>
      <c r="D188" s="7" t="s">
        <v>246</v>
      </c>
      <c r="E188">
        <v>1</v>
      </c>
    </row>
    <row r="189" spans="2:10" x14ac:dyDescent="0.3">
      <c r="B189" t="s">
        <v>158</v>
      </c>
      <c r="C189" t="s">
        <v>185</v>
      </c>
      <c r="D189" s="7" t="s">
        <v>224</v>
      </c>
      <c r="E189">
        <v>1</v>
      </c>
    </row>
    <row r="190" spans="2:10" x14ac:dyDescent="0.3">
      <c r="B190" t="s">
        <v>158</v>
      </c>
      <c r="C190" t="s">
        <v>186</v>
      </c>
      <c r="D190" s="7" t="s">
        <v>234</v>
      </c>
      <c r="E190">
        <v>1</v>
      </c>
    </row>
    <row r="191" spans="2:10" x14ac:dyDescent="0.3">
      <c r="B191" t="s">
        <v>158</v>
      </c>
      <c r="C191" t="s">
        <v>187</v>
      </c>
      <c r="D191" s="8" t="s">
        <v>247</v>
      </c>
      <c r="E191">
        <v>2</v>
      </c>
    </row>
    <row r="192" spans="2:10" x14ac:dyDescent="0.3">
      <c r="B192" t="s">
        <v>158</v>
      </c>
      <c r="C192" t="s">
        <v>188</v>
      </c>
      <c r="D192" s="8" t="s">
        <v>247</v>
      </c>
      <c r="E192">
        <v>2</v>
      </c>
    </row>
    <row r="193" spans="2:10" x14ac:dyDescent="0.3">
      <c r="B193" t="s">
        <v>158</v>
      </c>
      <c r="C193" t="s">
        <v>189</v>
      </c>
      <c r="D193" s="7" t="s">
        <v>234</v>
      </c>
      <c r="E193">
        <v>1</v>
      </c>
    </row>
    <row r="194" spans="2:10" x14ac:dyDescent="0.3">
      <c r="B194" t="s">
        <v>5</v>
      </c>
      <c r="C194" t="s">
        <v>190</v>
      </c>
      <c r="D194" s="7" t="s">
        <v>231</v>
      </c>
      <c r="E194">
        <v>1</v>
      </c>
    </row>
    <row r="195" spans="2:10" x14ac:dyDescent="0.3">
      <c r="B195" t="s">
        <v>5</v>
      </c>
      <c r="C195" t="s">
        <v>191</v>
      </c>
      <c r="D195" s="8" t="s">
        <v>224</v>
      </c>
      <c r="E195">
        <v>1</v>
      </c>
    </row>
    <row r="196" spans="2:10" x14ac:dyDescent="0.3">
      <c r="B196" t="s">
        <v>5</v>
      </c>
      <c r="C196" t="s">
        <v>239</v>
      </c>
      <c r="D196" s="7" t="s">
        <v>223</v>
      </c>
      <c r="E196">
        <v>1</v>
      </c>
    </row>
    <row r="197" spans="2:10" x14ac:dyDescent="0.3">
      <c r="B197" t="s">
        <v>5</v>
      </c>
      <c r="C197" t="s">
        <v>240</v>
      </c>
      <c r="D197" s="8" t="s">
        <v>27</v>
      </c>
      <c r="E197">
        <v>1</v>
      </c>
    </row>
    <row r="198" spans="2:10" x14ac:dyDescent="0.3">
      <c r="B198" t="s">
        <v>158</v>
      </c>
      <c r="C198" t="s">
        <v>241</v>
      </c>
    </row>
    <row r="199" spans="2:10" x14ac:dyDescent="0.3">
      <c r="B199" t="s">
        <v>158</v>
      </c>
      <c r="C199" t="s">
        <v>242</v>
      </c>
      <c r="D199" s="8"/>
    </row>
    <row r="200" spans="2:10" x14ac:dyDescent="0.3">
      <c r="D200" s="8"/>
    </row>
    <row r="202" spans="2:10" x14ac:dyDescent="0.3">
      <c r="H202" s="2" t="str">
        <f>B203</f>
        <v>RF</v>
      </c>
    </row>
    <row r="203" spans="2:10" x14ac:dyDescent="0.3">
      <c r="B203" t="s">
        <v>192</v>
      </c>
      <c r="C203" t="s">
        <v>193</v>
      </c>
      <c r="D203" s="7" t="s">
        <v>227</v>
      </c>
      <c r="E203">
        <v>2</v>
      </c>
      <c r="H203" s="2" t="s">
        <v>231</v>
      </c>
      <c r="I203" s="2"/>
      <c r="J203" s="2">
        <f>SUMIF($D$203:$D$205,H203,$E$203:$E$205)</f>
        <v>0</v>
      </c>
    </row>
    <row r="204" spans="2:10" x14ac:dyDescent="0.3">
      <c r="B204" t="s">
        <v>192</v>
      </c>
      <c r="C204" t="s">
        <v>194</v>
      </c>
      <c r="H204" s="2" t="s">
        <v>234</v>
      </c>
      <c r="I204" s="2"/>
      <c r="J204" s="2">
        <f t="shared" ref="J204:J219" si="5">SUMIF($D$203:$D$205,H204,$E$203:$E$205)</f>
        <v>0</v>
      </c>
    </row>
    <row r="205" spans="2:10" x14ac:dyDescent="0.3">
      <c r="H205" s="2" t="s">
        <v>237</v>
      </c>
      <c r="I205" s="2"/>
      <c r="J205" s="2">
        <f t="shared" si="5"/>
        <v>0</v>
      </c>
    </row>
    <row r="206" spans="2:10" x14ac:dyDescent="0.3">
      <c r="H206" s="2" t="s">
        <v>233</v>
      </c>
      <c r="I206" s="2"/>
      <c r="J206" s="2">
        <f t="shared" si="5"/>
        <v>0</v>
      </c>
    </row>
    <row r="207" spans="2:10" x14ac:dyDescent="0.3">
      <c r="H207" s="2" t="s">
        <v>224</v>
      </c>
      <c r="I207" s="2"/>
      <c r="J207" s="2">
        <f t="shared" si="5"/>
        <v>0</v>
      </c>
    </row>
    <row r="208" spans="2:10" x14ac:dyDescent="0.3">
      <c r="H208" s="2" t="s">
        <v>32</v>
      </c>
      <c r="I208" s="2"/>
      <c r="J208" s="2">
        <f t="shared" si="5"/>
        <v>0</v>
      </c>
    </row>
    <row r="209" spans="8:10" x14ac:dyDescent="0.3">
      <c r="H209" s="2" t="s">
        <v>208</v>
      </c>
      <c r="I209" s="2"/>
      <c r="J209" s="2">
        <f t="shared" si="5"/>
        <v>0</v>
      </c>
    </row>
    <row r="210" spans="8:10" x14ac:dyDescent="0.3">
      <c r="H210" s="2" t="s">
        <v>223</v>
      </c>
      <c r="I210" s="2"/>
      <c r="J210" s="2">
        <f t="shared" si="5"/>
        <v>0</v>
      </c>
    </row>
    <row r="211" spans="8:10" x14ac:dyDescent="0.3">
      <c r="H211" s="2" t="s">
        <v>27</v>
      </c>
      <c r="I211" s="2"/>
      <c r="J211" s="2">
        <f t="shared" si="5"/>
        <v>0</v>
      </c>
    </row>
    <row r="212" spans="8:10" x14ac:dyDescent="0.3">
      <c r="H212" s="2" t="s">
        <v>209</v>
      </c>
      <c r="I212" s="2"/>
      <c r="J212" s="2">
        <f t="shared" si="5"/>
        <v>0</v>
      </c>
    </row>
    <row r="213" spans="8:10" x14ac:dyDescent="0.3">
      <c r="H213" s="2" t="s">
        <v>227</v>
      </c>
      <c r="I213" s="2"/>
      <c r="J213" s="2">
        <f t="shared" si="5"/>
        <v>2</v>
      </c>
    </row>
    <row r="214" spans="8:10" x14ac:dyDescent="0.3">
      <c r="H214" s="2" t="s">
        <v>230</v>
      </c>
      <c r="I214" s="2"/>
      <c r="J214" s="2">
        <f t="shared" si="5"/>
        <v>0</v>
      </c>
    </row>
    <row r="215" spans="8:10" x14ac:dyDescent="0.3">
      <c r="H215" s="2" t="s">
        <v>210</v>
      </c>
      <c r="I215" s="2"/>
      <c r="J215" s="2">
        <f t="shared" si="5"/>
        <v>0</v>
      </c>
    </row>
    <row r="216" spans="8:10" x14ac:dyDescent="0.3">
      <c r="H216" s="2" t="s">
        <v>232</v>
      </c>
      <c r="I216" s="2"/>
      <c r="J216" s="2">
        <f t="shared" si="5"/>
        <v>0</v>
      </c>
    </row>
    <row r="217" spans="8:10" x14ac:dyDescent="0.3">
      <c r="H217" s="2" t="s">
        <v>228</v>
      </c>
      <c r="I217" s="2"/>
      <c r="J217" s="2">
        <f t="shared" si="5"/>
        <v>0</v>
      </c>
    </row>
    <row r="218" spans="8:10" x14ac:dyDescent="0.3">
      <c r="H218" s="2" t="s">
        <v>225</v>
      </c>
      <c r="I218" s="2"/>
      <c r="J218" s="2">
        <f t="shared" si="5"/>
        <v>0</v>
      </c>
    </row>
    <row r="219" spans="8:10" x14ac:dyDescent="0.3">
      <c r="H219" s="2" t="s">
        <v>226</v>
      </c>
      <c r="I219" s="2"/>
      <c r="J219" s="2">
        <f t="shared" si="5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5"/>
  <sheetViews>
    <sheetView workbookViewId="0">
      <selection activeCell="D31" sqref="D31"/>
    </sheetView>
  </sheetViews>
  <sheetFormatPr defaultRowHeight="16.5" x14ac:dyDescent="0.3"/>
  <cols>
    <col min="4" max="4" width="30.25" bestFit="1" customWidth="1"/>
    <col min="8" max="8" width="32.5" bestFit="1" customWidth="1"/>
    <col min="13" max="13" width="32.5" bestFit="1" customWidth="1"/>
  </cols>
  <sheetData>
    <row r="3" spans="2:14" x14ac:dyDescent="0.3">
      <c r="M3" s="4"/>
    </row>
    <row r="4" spans="2:14" x14ac:dyDescent="0.3">
      <c r="H4" s="1" t="str">
        <f>B5</f>
        <v>GF</v>
      </c>
      <c r="M4" s="6" t="s">
        <v>212</v>
      </c>
      <c r="N4" s="6"/>
    </row>
    <row r="5" spans="2:14" x14ac:dyDescent="0.3">
      <c r="B5" t="s">
        <v>195</v>
      </c>
      <c r="C5" t="s">
        <v>196</v>
      </c>
      <c r="D5" t="s">
        <v>197</v>
      </c>
      <c r="H5" s="2" t="s">
        <v>198</v>
      </c>
      <c r="I5" s="2"/>
      <c r="J5" s="2">
        <f>COUNTIF($D$5:$D$29,H5)</f>
        <v>13</v>
      </c>
      <c r="M5" s="6" t="s">
        <v>199</v>
      </c>
      <c r="N5" s="6">
        <f>SUMIF(H:H,M5,J:J)</f>
        <v>13</v>
      </c>
    </row>
    <row r="6" spans="2:14" x14ac:dyDescent="0.3">
      <c r="D6" t="s">
        <v>199</v>
      </c>
      <c r="H6" s="2" t="s">
        <v>200</v>
      </c>
      <c r="I6" s="2"/>
      <c r="J6" s="2">
        <f t="shared" ref="J6:J9" si="0">COUNTIF($D$5:$D$29,H6)</f>
        <v>3</v>
      </c>
      <c r="M6" s="6" t="s">
        <v>200</v>
      </c>
      <c r="N6" s="6">
        <f t="shared" ref="N6:N9" si="1">SUMIF(H:H,M6,J:J)</f>
        <v>12</v>
      </c>
    </row>
    <row r="7" spans="2:14" x14ac:dyDescent="0.3">
      <c r="D7" t="s">
        <v>199</v>
      </c>
      <c r="H7" s="2" t="s">
        <v>201</v>
      </c>
      <c r="I7" s="2"/>
      <c r="J7" s="2">
        <f t="shared" si="0"/>
        <v>3</v>
      </c>
      <c r="M7" s="6" t="s">
        <v>201</v>
      </c>
      <c r="N7" s="6">
        <f t="shared" si="1"/>
        <v>4</v>
      </c>
    </row>
    <row r="8" spans="2:14" x14ac:dyDescent="0.3">
      <c r="D8" t="s">
        <v>199</v>
      </c>
      <c r="H8" s="2" t="s">
        <v>202</v>
      </c>
      <c r="I8" s="2"/>
      <c r="J8" s="2">
        <f t="shared" si="0"/>
        <v>6</v>
      </c>
      <c r="M8" s="6" t="s">
        <v>202</v>
      </c>
      <c r="N8" s="6">
        <f t="shared" si="1"/>
        <v>35</v>
      </c>
    </row>
    <row r="9" spans="2:14" x14ac:dyDescent="0.3">
      <c r="D9" t="s">
        <v>199</v>
      </c>
      <c r="H9" s="2" t="s">
        <v>203</v>
      </c>
      <c r="I9" s="2"/>
      <c r="J9" s="2">
        <f t="shared" si="0"/>
        <v>0</v>
      </c>
      <c r="M9" s="6" t="s">
        <v>203</v>
      </c>
      <c r="N9" s="6">
        <f t="shared" si="1"/>
        <v>3</v>
      </c>
    </row>
    <row r="10" spans="2:14" x14ac:dyDescent="0.3">
      <c r="D10" t="s">
        <v>199</v>
      </c>
      <c r="H10" s="2"/>
      <c r="I10" s="2"/>
      <c r="J10" s="2"/>
    </row>
    <row r="11" spans="2:14" x14ac:dyDescent="0.3">
      <c r="D11" t="s">
        <v>199</v>
      </c>
    </row>
    <row r="12" spans="2:14" x14ac:dyDescent="0.3">
      <c r="D12" t="s">
        <v>199</v>
      </c>
    </row>
    <row r="13" spans="2:14" x14ac:dyDescent="0.3">
      <c r="D13" t="s">
        <v>199</v>
      </c>
    </row>
    <row r="14" spans="2:14" x14ac:dyDescent="0.3">
      <c r="D14" t="s">
        <v>199</v>
      </c>
    </row>
    <row r="15" spans="2:14" x14ac:dyDescent="0.3">
      <c r="D15" t="s">
        <v>199</v>
      </c>
    </row>
    <row r="16" spans="2:14" x14ac:dyDescent="0.3">
      <c r="D16" t="s">
        <v>200</v>
      </c>
    </row>
    <row r="17" spans="2:10" x14ac:dyDescent="0.3">
      <c r="D17" t="s">
        <v>201</v>
      </c>
    </row>
    <row r="18" spans="2:10" x14ac:dyDescent="0.3">
      <c r="D18" t="s">
        <v>201</v>
      </c>
    </row>
    <row r="19" spans="2:10" x14ac:dyDescent="0.3">
      <c r="D19" t="s">
        <v>201</v>
      </c>
    </row>
    <row r="20" spans="2:10" x14ac:dyDescent="0.3">
      <c r="D20" t="s">
        <v>200</v>
      </c>
    </row>
    <row r="21" spans="2:10" x14ac:dyDescent="0.3">
      <c r="D21" t="s">
        <v>199</v>
      </c>
    </row>
    <row r="22" spans="2:10" x14ac:dyDescent="0.3">
      <c r="D22" t="s">
        <v>199</v>
      </c>
    </row>
    <row r="23" spans="2:10" x14ac:dyDescent="0.3">
      <c r="D23" t="s">
        <v>202</v>
      </c>
    </row>
    <row r="24" spans="2:10" x14ac:dyDescent="0.3">
      <c r="D24" t="s">
        <v>202</v>
      </c>
    </row>
    <row r="25" spans="2:10" x14ac:dyDescent="0.3">
      <c r="D25" t="s">
        <v>202</v>
      </c>
    </row>
    <row r="26" spans="2:10" x14ac:dyDescent="0.3">
      <c r="D26" t="s">
        <v>202</v>
      </c>
    </row>
    <row r="27" spans="2:10" x14ac:dyDescent="0.3">
      <c r="D27" t="s">
        <v>202</v>
      </c>
    </row>
    <row r="28" spans="2:10" x14ac:dyDescent="0.3">
      <c r="D28" t="s">
        <v>202</v>
      </c>
    </row>
    <row r="29" spans="2:10" x14ac:dyDescent="0.3">
      <c r="D29" t="s">
        <v>200</v>
      </c>
    </row>
    <row r="31" spans="2:10" x14ac:dyDescent="0.3">
      <c r="H31" s="1" t="str">
        <f>B32</f>
        <v>1F</v>
      </c>
    </row>
    <row r="32" spans="2:10" x14ac:dyDescent="0.3">
      <c r="B32" t="s">
        <v>119</v>
      </c>
      <c r="C32" t="s">
        <v>204</v>
      </c>
      <c r="D32" t="s">
        <v>200</v>
      </c>
      <c r="H32" s="2" t="s">
        <v>197</v>
      </c>
      <c r="I32" s="2"/>
      <c r="J32" s="2">
        <f>COUNTIF($D$32:$D$52,H32)</f>
        <v>0</v>
      </c>
    </row>
    <row r="33" spans="4:10" x14ac:dyDescent="0.3">
      <c r="D33" t="s">
        <v>200</v>
      </c>
      <c r="H33" s="2" t="s">
        <v>200</v>
      </c>
      <c r="I33" s="2"/>
      <c r="J33" s="2">
        <f t="shared" ref="J33:J36" si="2">COUNTIF($D$32:$D$52,H33)</f>
        <v>6</v>
      </c>
    </row>
    <row r="34" spans="4:10" x14ac:dyDescent="0.3">
      <c r="D34" t="s">
        <v>202</v>
      </c>
      <c r="H34" s="2" t="s">
        <v>201</v>
      </c>
      <c r="I34" s="2"/>
      <c r="J34" s="2">
        <f t="shared" si="2"/>
        <v>1</v>
      </c>
    </row>
    <row r="35" spans="4:10" x14ac:dyDescent="0.3">
      <c r="D35" t="s">
        <v>202</v>
      </c>
      <c r="H35" s="2" t="s">
        <v>202</v>
      </c>
      <c r="I35" s="2"/>
      <c r="J35" s="2">
        <f t="shared" si="2"/>
        <v>14</v>
      </c>
    </row>
    <row r="36" spans="4:10" x14ac:dyDescent="0.3">
      <c r="D36" t="s">
        <v>202</v>
      </c>
      <c r="H36" s="2" t="s">
        <v>203</v>
      </c>
      <c r="I36" s="2"/>
      <c r="J36" s="2">
        <f t="shared" si="2"/>
        <v>0</v>
      </c>
    </row>
    <row r="37" spans="4:10" x14ac:dyDescent="0.3">
      <c r="D37" t="s">
        <v>202</v>
      </c>
      <c r="H37" s="2"/>
      <c r="I37" s="2"/>
      <c r="J37" s="2"/>
    </row>
    <row r="38" spans="4:10" x14ac:dyDescent="0.3">
      <c r="D38" t="s">
        <v>200</v>
      </c>
    </row>
    <row r="39" spans="4:10" x14ac:dyDescent="0.3">
      <c r="D39" t="s">
        <v>202</v>
      </c>
    </row>
    <row r="40" spans="4:10" x14ac:dyDescent="0.3">
      <c r="D40" t="s">
        <v>202</v>
      </c>
    </row>
    <row r="41" spans="4:10" x14ac:dyDescent="0.3">
      <c r="D41" t="s">
        <v>202</v>
      </c>
    </row>
    <row r="42" spans="4:10" x14ac:dyDescent="0.3">
      <c r="D42" t="s">
        <v>202</v>
      </c>
    </row>
    <row r="43" spans="4:10" x14ac:dyDescent="0.3">
      <c r="D43" t="s">
        <v>202</v>
      </c>
    </row>
    <row r="44" spans="4:10" x14ac:dyDescent="0.3">
      <c r="D44" t="s">
        <v>202</v>
      </c>
    </row>
    <row r="45" spans="4:10" x14ac:dyDescent="0.3">
      <c r="D45" t="s">
        <v>202</v>
      </c>
    </row>
    <row r="46" spans="4:10" x14ac:dyDescent="0.3">
      <c r="D46" t="s">
        <v>200</v>
      </c>
    </row>
    <row r="47" spans="4:10" x14ac:dyDescent="0.3">
      <c r="D47" t="s">
        <v>201</v>
      </c>
    </row>
    <row r="48" spans="4:10" x14ac:dyDescent="0.3">
      <c r="D48" t="s">
        <v>205</v>
      </c>
    </row>
    <row r="49" spans="2:10" x14ac:dyDescent="0.3">
      <c r="D49" t="s">
        <v>200</v>
      </c>
    </row>
    <row r="50" spans="2:10" x14ac:dyDescent="0.3">
      <c r="D50" t="s">
        <v>200</v>
      </c>
    </row>
    <row r="51" spans="2:10" x14ac:dyDescent="0.3">
      <c r="D51" t="s">
        <v>202</v>
      </c>
    </row>
    <row r="52" spans="2:10" x14ac:dyDescent="0.3">
      <c r="D52" t="s">
        <v>202</v>
      </c>
    </row>
    <row r="54" spans="2:10" x14ac:dyDescent="0.3">
      <c r="H54" s="1" t="str">
        <f>B55</f>
        <v>2F</v>
      </c>
    </row>
    <row r="55" spans="2:10" x14ac:dyDescent="0.3">
      <c r="B55" t="s">
        <v>158</v>
      </c>
      <c r="C55" t="s">
        <v>206</v>
      </c>
      <c r="D55" t="s">
        <v>200</v>
      </c>
      <c r="H55" s="2" t="s">
        <v>207</v>
      </c>
      <c r="I55" s="2"/>
      <c r="J55" s="2">
        <f>COUNTIF($D$55:$D$75,H55)</f>
        <v>0</v>
      </c>
    </row>
    <row r="56" spans="2:10" x14ac:dyDescent="0.3">
      <c r="D56" t="s">
        <v>202</v>
      </c>
      <c r="H56" s="2" t="s">
        <v>200</v>
      </c>
      <c r="I56" s="2"/>
      <c r="J56" s="2">
        <f t="shared" ref="J56:J59" si="3">COUNTIF($D$55:$D$75,H56)</f>
        <v>3</v>
      </c>
    </row>
    <row r="57" spans="2:10" x14ac:dyDescent="0.3">
      <c r="D57" t="s">
        <v>202</v>
      </c>
      <c r="H57" s="2" t="s">
        <v>201</v>
      </c>
      <c r="I57" s="2"/>
      <c r="J57" s="2">
        <f t="shared" si="3"/>
        <v>0</v>
      </c>
    </row>
    <row r="58" spans="2:10" x14ac:dyDescent="0.3">
      <c r="D58" t="s">
        <v>202</v>
      </c>
      <c r="H58" s="2" t="s">
        <v>202</v>
      </c>
      <c r="I58" s="2"/>
      <c r="J58" s="2">
        <f t="shared" si="3"/>
        <v>15</v>
      </c>
    </row>
    <row r="59" spans="2:10" x14ac:dyDescent="0.3">
      <c r="D59" t="s">
        <v>202</v>
      </c>
      <c r="H59" s="2" t="s">
        <v>203</v>
      </c>
      <c r="I59" s="2"/>
      <c r="J59" s="2">
        <f t="shared" si="3"/>
        <v>3</v>
      </c>
    </row>
    <row r="60" spans="2:10" x14ac:dyDescent="0.3">
      <c r="D60" t="s">
        <v>202</v>
      </c>
      <c r="H60" s="2"/>
      <c r="I60" s="2"/>
      <c r="J60" s="2"/>
    </row>
    <row r="61" spans="2:10" x14ac:dyDescent="0.3">
      <c r="D61" t="s">
        <v>200</v>
      </c>
    </row>
    <row r="62" spans="2:10" x14ac:dyDescent="0.3">
      <c r="D62" t="s">
        <v>202</v>
      </c>
    </row>
    <row r="63" spans="2:10" x14ac:dyDescent="0.3">
      <c r="D63" t="s">
        <v>202</v>
      </c>
    </row>
    <row r="64" spans="2:10" x14ac:dyDescent="0.3">
      <c r="D64" t="s">
        <v>202</v>
      </c>
    </row>
    <row r="65" spans="4:4" x14ac:dyDescent="0.3">
      <c r="D65" t="s">
        <v>202</v>
      </c>
    </row>
    <row r="66" spans="4:4" x14ac:dyDescent="0.3">
      <c r="D66" t="s">
        <v>202</v>
      </c>
    </row>
    <row r="67" spans="4:4" x14ac:dyDescent="0.3">
      <c r="D67" t="s">
        <v>202</v>
      </c>
    </row>
    <row r="68" spans="4:4" x14ac:dyDescent="0.3">
      <c r="D68" t="s">
        <v>202</v>
      </c>
    </row>
    <row r="69" spans="4:4" x14ac:dyDescent="0.3">
      <c r="D69" t="s">
        <v>202</v>
      </c>
    </row>
    <row r="70" spans="4:4" x14ac:dyDescent="0.3">
      <c r="D70" t="s">
        <v>202</v>
      </c>
    </row>
    <row r="71" spans="4:4" x14ac:dyDescent="0.3">
      <c r="D71" t="s">
        <v>203</v>
      </c>
    </row>
    <row r="72" spans="4:4" x14ac:dyDescent="0.3">
      <c r="D72" t="s">
        <v>203</v>
      </c>
    </row>
    <row r="73" spans="4:4" x14ac:dyDescent="0.3">
      <c r="D73" t="s">
        <v>203</v>
      </c>
    </row>
    <row r="74" spans="4:4" x14ac:dyDescent="0.3">
      <c r="D74" t="s">
        <v>202</v>
      </c>
    </row>
    <row r="75" spans="4:4" x14ac:dyDescent="0.3">
      <c r="D75" t="s">
        <v>200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C2" sqref="C2:C18"/>
    </sheetView>
  </sheetViews>
  <sheetFormatPr defaultRowHeight="16.5" x14ac:dyDescent="0.3"/>
  <cols>
    <col min="2" max="2" width="20.125" bestFit="1" customWidth="1"/>
    <col min="3" max="3" width="20.125" customWidth="1"/>
  </cols>
  <sheetData>
    <row r="2" spans="2:13" x14ac:dyDescent="0.3">
      <c r="B2" t="s">
        <v>231</v>
      </c>
      <c r="C2" t="s">
        <v>231</v>
      </c>
      <c r="E2" t="s">
        <v>223</v>
      </c>
      <c r="H2" t="s">
        <v>223</v>
      </c>
    </row>
    <row r="3" spans="2:13" x14ac:dyDescent="0.3">
      <c r="B3" t="s">
        <v>233</v>
      </c>
      <c r="C3" t="s">
        <v>234</v>
      </c>
      <c r="E3" t="s">
        <v>27</v>
      </c>
      <c r="H3" t="s">
        <v>27</v>
      </c>
    </row>
    <row r="4" spans="2:13" x14ac:dyDescent="0.3">
      <c r="B4" t="s">
        <v>234</v>
      </c>
      <c r="C4" t="s">
        <v>237</v>
      </c>
      <c r="E4" t="s">
        <v>224</v>
      </c>
      <c r="H4" t="s">
        <v>209</v>
      </c>
    </row>
    <row r="5" spans="2:13" x14ac:dyDescent="0.3">
      <c r="B5" t="s">
        <v>237</v>
      </c>
      <c r="C5" t="s">
        <v>233</v>
      </c>
      <c r="E5" t="s">
        <v>225</v>
      </c>
      <c r="H5" t="s">
        <v>233</v>
      </c>
    </row>
    <row r="6" spans="2:13" x14ac:dyDescent="0.3">
      <c r="B6" t="s">
        <v>224</v>
      </c>
      <c r="C6" t="s">
        <v>224</v>
      </c>
      <c r="E6" t="s">
        <v>226</v>
      </c>
    </row>
    <row r="7" spans="2:13" x14ac:dyDescent="0.3">
      <c r="B7" t="s">
        <v>223</v>
      </c>
      <c r="C7" t="s">
        <v>32</v>
      </c>
      <c r="E7" t="s">
        <v>227</v>
      </c>
      <c r="K7" t="s">
        <v>225</v>
      </c>
    </row>
    <row r="8" spans="2:13" x14ac:dyDescent="0.3">
      <c r="B8" t="s">
        <v>32</v>
      </c>
      <c r="C8" t="s">
        <v>208</v>
      </c>
      <c r="E8" t="s">
        <v>228</v>
      </c>
      <c r="K8" t="s">
        <v>226</v>
      </c>
    </row>
    <row r="9" spans="2:13" x14ac:dyDescent="0.3">
      <c r="B9" t="s">
        <v>27</v>
      </c>
      <c r="C9" t="s">
        <v>223</v>
      </c>
      <c r="E9" t="s">
        <v>209</v>
      </c>
      <c r="K9" t="s">
        <v>228</v>
      </c>
    </row>
    <row r="10" spans="2:13" x14ac:dyDescent="0.3">
      <c r="B10" t="s">
        <v>208</v>
      </c>
      <c r="C10" t="s">
        <v>27</v>
      </c>
      <c r="E10" t="s">
        <v>230</v>
      </c>
    </row>
    <row r="11" spans="2:13" x14ac:dyDescent="0.3">
      <c r="B11" t="s">
        <v>209</v>
      </c>
      <c r="C11" t="s">
        <v>209</v>
      </c>
      <c r="E11" t="s">
        <v>231</v>
      </c>
      <c r="M11" t="s">
        <v>227</v>
      </c>
    </row>
    <row r="12" spans="2:13" x14ac:dyDescent="0.3">
      <c r="B12" t="s">
        <v>227</v>
      </c>
      <c r="C12" t="s">
        <v>227</v>
      </c>
      <c r="E12" t="s">
        <v>232</v>
      </c>
      <c r="M12" t="s">
        <v>230</v>
      </c>
    </row>
    <row r="13" spans="2:13" x14ac:dyDescent="0.3">
      <c r="B13" t="s">
        <v>230</v>
      </c>
      <c r="C13" t="s">
        <v>230</v>
      </c>
      <c r="E13" t="s">
        <v>233</v>
      </c>
      <c r="M13" t="s">
        <v>210</v>
      </c>
    </row>
    <row r="14" spans="2:13" x14ac:dyDescent="0.3">
      <c r="B14" t="s">
        <v>210</v>
      </c>
      <c r="C14" t="s">
        <v>210</v>
      </c>
      <c r="E14" t="s">
        <v>32</v>
      </c>
    </row>
    <row r="15" spans="2:13" x14ac:dyDescent="0.3">
      <c r="B15" t="s">
        <v>232</v>
      </c>
      <c r="C15" t="s">
        <v>232</v>
      </c>
      <c r="E15" t="s">
        <v>234</v>
      </c>
    </row>
    <row r="16" spans="2:13" x14ac:dyDescent="0.3">
      <c r="B16" t="s">
        <v>228</v>
      </c>
      <c r="C16" t="s">
        <v>228</v>
      </c>
      <c r="E16" t="s">
        <v>210</v>
      </c>
    </row>
    <row r="17" spans="2:5" x14ac:dyDescent="0.3">
      <c r="B17" t="s">
        <v>225</v>
      </c>
      <c r="C17" t="s">
        <v>225</v>
      </c>
      <c r="E17" t="s">
        <v>208</v>
      </c>
    </row>
    <row r="18" spans="2:5" x14ac:dyDescent="0.3">
      <c r="B18" t="s">
        <v>226</v>
      </c>
      <c r="C18" t="s">
        <v>226</v>
      </c>
      <c r="E18" t="s">
        <v>237</v>
      </c>
    </row>
  </sheetData>
  <sortState ref="B2:B18">
    <sortCondition ref="B2:B1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Trench</vt:lpstr>
      <vt:lpstr>Expansion Joint</vt:lpstr>
      <vt:lpstr>PAINT</vt:lpstr>
      <vt:lpstr>Wall</vt:lpstr>
      <vt:lpstr>Door</vt:lpstr>
      <vt:lpstr>Window</vt:lpstr>
      <vt:lpstr>Ext Stair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2022-08-16T01:00:25Z</dcterms:modified>
</cp:coreProperties>
</file>