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bookViews>
    <workbookView xWindow="0" yWindow="0" windowWidth="24000" windowHeight="9735"/>
  </bookViews>
  <sheets>
    <sheet name="Building list(Rev.1_Seq.3)" sheetId="1" r:id="rId1"/>
    <sheet name="Building list(Rev.1_Seq.2)" sheetId="2" r:id="rId2"/>
    <sheet name="Building list(Rev.1_Seq.1)" sheetId="3" r:id="rId3"/>
    <sheet name="Building list(Rev.1)" sheetId="4" r:id="rId4"/>
    <sheet name="Building list(Rev.0_Seq.1)" sheetId="5" r:id="rId5"/>
    <sheet name="Building list(Rev.0)" sheetId="6" r:id="rId6"/>
  </sheets>
  <definedNames>
    <definedName name="_xlnm.Print_Area" localSheetId="5">'Building list(Rev.0)'!$B$1:$U$41</definedName>
    <definedName name="_xlnm.Print_Area" localSheetId="4">'Building list(Rev.0_Seq.1)'!$B$1:$U$67</definedName>
    <definedName name="_xlnm.Print_Area" localSheetId="3">'Building list(Rev.1)'!$B$1:$U$81</definedName>
    <definedName name="_xlnm.Print_Area" localSheetId="2">'Building list(Rev.1_Seq.1)'!$B$1:$U$126</definedName>
    <definedName name="_xlnm.Print_Area" localSheetId="1">'Building list(Rev.1_Seq.2)'!$B$1:$U$129</definedName>
    <definedName name="_xlnm.Print_Area" localSheetId="0">'Building list(Rev.1_Seq.3)'!$B$1:$U$56</definedName>
    <definedName name="_xlnm.Print_Titles" localSheetId="5">'Building list(Rev.0)'!$4:$5</definedName>
    <definedName name="_xlnm.Print_Titles" localSheetId="4">'Building list(Rev.0_Seq.1)'!$4:$5</definedName>
    <definedName name="_xlnm.Print_Titles" localSheetId="3">'Building list(Rev.1)'!$4:$5</definedName>
    <definedName name="_xlnm.Print_Titles" localSheetId="2">'Building list(Rev.1_Seq.1)'!$4:$5</definedName>
    <definedName name="_xlnm.Print_Titles" localSheetId="1">'Building list(Rev.1_Seq.2)'!$4:$5</definedName>
    <definedName name="_xlnm.Print_Titles" localSheetId="0">'Building list(Rev.1_Seq.3)'!$4:$5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8" i="6" l="1"/>
  <c r="M37" i="6"/>
  <c r="N36" i="6"/>
  <c r="M36" i="6"/>
  <c r="M35" i="6"/>
  <c r="M34" i="6"/>
  <c r="M33" i="6"/>
  <c r="N32" i="6"/>
  <c r="M32" i="6"/>
  <c r="K31" i="6"/>
  <c r="M31" i="6" s="1"/>
  <c r="M30" i="6"/>
  <c r="M29" i="6"/>
  <c r="M28" i="6"/>
  <c r="M27" i="6"/>
  <c r="M26" i="6"/>
  <c r="M25" i="6"/>
  <c r="M24" i="6"/>
  <c r="M23" i="6"/>
  <c r="M22" i="6"/>
  <c r="M21" i="6"/>
  <c r="M20" i="6"/>
  <c r="N19" i="6"/>
  <c r="M19" i="6"/>
  <c r="M18" i="6"/>
  <c r="M17" i="6"/>
  <c r="M16" i="6"/>
  <c r="M15" i="6"/>
  <c r="M14" i="6"/>
  <c r="M13" i="6"/>
  <c r="M12" i="6"/>
  <c r="J12" i="6"/>
  <c r="M11" i="6"/>
  <c r="M10" i="6"/>
  <c r="M9" i="6"/>
  <c r="M8" i="6"/>
  <c r="K7" i="6"/>
  <c r="J7" i="6"/>
  <c r="M7" i="6" s="1"/>
  <c r="N6" i="6" s="1"/>
  <c r="N39" i="6" s="1"/>
  <c r="K6" i="6"/>
  <c r="J6" i="6"/>
  <c r="M6" i="6" s="1"/>
  <c r="M64" i="5"/>
  <c r="M63" i="5"/>
  <c r="N63" i="5" s="1"/>
  <c r="M62" i="5"/>
  <c r="M61" i="5"/>
  <c r="N61" i="5" s="1"/>
  <c r="M60" i="5"/>
  <c r="N59" i="5"/>
  <c r="M59" i="5"/>
  <c r="M58" i="5"/>
  <c r="M57" i="5"/>
  <c r="M56" i="5"/>
  <c r="M55" i="5"/>
  <c r="M54" i="5"/>
  <c r="M53" i="5"/>
  <c r="M52" i="5"/>
  <c r="M51" i="5"/>
  <c r="M50" i="5"/>
  <c r="M49" i="5"/>
  <c r="N48" i="5"/>
  <c r="M48" i="5"/>
  <c r="M47" i="5"/>
  <c r="M46" i="5"/>
  <c r="M45" i="5"/>
  <c r="M44" i="5"/>
  <c r="M43" i="5"/>
  <c r="M42" i="5"/>
  <c r="M41" i="5"/>
  <c r="M40" i="5"/>
  <c r="M39" i="5"/>
  <c r="M38" i="5"/>
  <c r="N37" i="5"/>
  <c r="M37" i="5"/>
  <c r="K36" i="5"/>
  <c r="M36" i="5" s="1"/>
  <c r="M35" i="5"/>
  <c r="M34" i="5"/>
  <c r="M33" i="5"/>
  <c r="M32" i="5"/>
  <c r="M31" i="5"/>
  <c r="M30" i="5"/>
  <c r="M29" i="5"/>
  <c r="M28" i="5"/>
  <c r="M27" i="5"/>
  <c r="M26" i="5"/>
  <c r="M25" i="5"/>
  <c r="M24" i="5"/>
  <c r="M23" i="5"/>
  <c r="M22" i="5"/>
  <c r="M21" i="5"/>
  <c r="M20" i="5"/>
  <c r="N19" i="5"/>
  <c r="M19" i="5"/>
  <c r="M18" i="5"/>
  <c r="M17" i="5"/>
  <c r="M16" i="5"/>
  <c r="M15" i="5"/>
  <c r="M14" i="5"/>
  <c r="M13" i="5"/>
  <c r="M12" i="5"/>
  <c r="J12" i="5"/>
  <c r="M11" i="5"/>
  <c r="M10" i="5"/>
  <c r="M9" i="5"/>
  <c r="M8" i="5"/>
  <c r="K7" i="5"/>
  <c r="M7" i="5" s="1"/>
  <c r="N6" i="5" s="1"/>
  <c r="N65" i="5" s="1"/>
  <c r="J7" i="5"/>
  <c r="K6" i="5"/>
  <c r="J6" i="5"/>
  <c r="M6" i="5" s="1"/>
  <c r="M78" i="4"/>
  <c r="M77" i="4"/>
  <c r="M76" i="4"/>
  <c r="M75" i="4"/>
  <c r="M74" i="4"/>
  <c r="M73" i="4"/>
  <c r="M72" i="4"/>
  <c r="J72" i="4"/>
  <c r="M71" i="4"/>
  <c r="M70" i="4"/>
  <c r="M69" i="4"/>
  <c r="M68" i="4"/>
  <c r="K67" i="4"/>
  <c r="J67" i="4"/>
  <c r="M67" i="4" s="1"/>
  <c r="N66" i="4" s="1"/>
  <c r="K66" i="4"/>
  <c r="M66" i="4" s="1"/>
  <c r="J66" i="4"/>
  <c r="M64" i="4"/>
  <c r="M63" i="4"/>
  <c r="N63" i="4" s="1"/>
  <c r="M62" i="4"/>
  <c r="M61" i="4"/>
  <c r="N61" i="4" s="1"/>
  <c r="M60" i="4"/>
  <c r="N59" i="4"/>
  <c r="M59" i="4"/>
  <c r="M58" i="4"/>
  <c r="M57" i="4"/>
  <c r="M56" i="4"/>
  <c r="M55" i="4"/>
  <c r="M54" i="4"/>
  <c r="M53" i="4"/>
  <c r="M52" i="4"/>
  <c r="M51" i="4"/>
  <c r="M50" i="4"/>
  <c r="M49" i="4"/>
  <c r="N48" i="4"/>
  <c r="M48" i="4"/>
  <c r="M47" i="4"/>
  <c r="M46" i="4"/>
  <c r="M45" i="4"/>
  <c r="M44" i="4"/>
  <c r="M43" i="4"/>
  <c r="M42" i="4"/>
  <c r="M41" i="4"/>
  <c r="M40" i="4"/>
  <c r="M39" i="4"/>
  <c r="M38" i="4"/>
  <c r="N37" i="4"/>
  <c r="M37" i="4"/>
  <c r="K36" i="4"/>
  <c r="M36" i="4" s="1"/>
  <c r="M35" i="4"/>
  <c r="M34" i="4"/>
  <c r="M33" i="4"/>
  <c r="M32" i="4"/>
  <c r="M31" i="4"/>
  <c r="M30" i="4"/>
  <c r="M29" i="4"/>
  <c r="M28" i="4"/>
  <c r="M27" i="4"/>
  <c r="M26" i="4"/>
  <c r="M25" i="4"/>
  <c r="M24" i="4"/>
  <c r="M23" i="4"/>
  <c r="M22" i="4"/>
  <c r="M21" i="4"/>
  <c r="M20" i="4"/>
  <c r="N19" i="4"/>
  <c r="M19" i="4"/>
  <c r="M18" i="4"/>
  <c r="M17" i="4"/>
  <c r="M16" i="4"/>
  <c r="M15" i="4"/>
  <c r="M14" i="4"/>
  <c r="M13" i="4"/>
  <c r="N13" i="4" s="1"/>
  <c r="M12" i="4"/>
  <c r="M11" i="4"/>
  <c r="M10" i="4"/>
  <c r="M9" i="4"/>
  <c r="M8" i="4"/>
  <c r="M7" i="4"/>
  <c r="M6" i="4"/>
  <c r="N6" i="4" s="1"/>
  <c r="N79" i="4" s="1"/>
  <c r="M138" i="3"/>
  <c r="M137" i="3"/>
  <c r="M136" i="3"/>
  <c r="M135" i="3"/>
  <c r="M134" i="3"/>
  <c r="M133" i="3"/>
  <c r="N133" i="3" s="1"/>
  <c r="M123" i="3"/>
  <c r="M122" i="3"/>
  <c r="N122" i="3" s="1"/>
  <c r="M121" i="3"/>
  <c r="M120" i="3"/>
  <c r="N120" i="3" s="1"/>
  <c r="M119" i="3"/>
  <c r="N118" i="3"/>
  <c r="M118" i="3"/>
  <c r="M117" i="3"/>
  <c r="M116" i="3"/>
  <c r="M115" i="3"/>
  <c r="M114" i="3"/>
  <c r="M113" i="3"/>
  <c r="M112" i="3"/>
  <c r="M111" i="3"/>
  <c r="M110" i="3"/>
  <c r="M109" i="3"/>
  <c r="M108" i="3"/>
  <c r="N107" i="3"/>
  <c r="M107" i="3"/>
  <c r="M106" i="3"/>
  <c r="M105" i="3"/>
  <c r="M104" i="3"/>
  <c r="M103" i="3"/>
  <c r="M102" i="3"/>
  <c r="M101" i="3"/>
  <c r="M100" i="3"/>
  <c r="M99" i="3"/>
  <c r="M98" i="3"/>
  <c r="M97" i="3"/>
  <c r="N96" i="3"/>
  <c r="M96" i="3"/>
  <c r="K95" i="3"/>
  <c r="M95" i="3" s="1"/>
  <c r="M94" i="3"/>
  <c r="M93" i="3"/>
  <c r="M92" i="3"/>
  <c r="M91" i="3"/>
  <c r="M90" i="3"/>
  <c r="M89" i="3"/>
  <c r="M88" i="3"/>
  <c r="M87" i="3"/>
  <c r="M86" i="3"/>
  <c r="M85" i="3"/>
  <c r="M84" i="3"/>
  <c r="M83" i="3"/>
  <c r="M82" i="3"/>
  <c r="M81" i="3"/>
  <c r="M80" i="3"/>
  <c r="M79" i="3"/>
  <c r="N78" i="3"/>
  <c r="M78" i="3"/>
  <c r="M77" i="3"/>
  <c r="M76" i="3"/>
  <c r="M75" i="3"/>
  <c r="M74" i="3"/>
  <c r="M73" i="3"/>
  <c r="M72" i="3"/>
  <c r="M71" i="3"/>
  <c r="J71" i="3"/>
  <c r="M70" i="3"/>
  <c r="M69" i="3"/>
  <c r="M68" i="3"/>
  <c r="M67" i="3"/>
  <c r="K66" i="3"/>
  <c r="M66" i="3" s="1"/>
  <c r="N65" i="3" s="1"/>
  <c r="J66" i="3"/>
  <c r="K65" i="3"/>
  <c r="J65" i="3"/>
  <c r="M65" i="3" s="1"/>
  <c r="M63" i="3"/>
  <c r="M62" i="3"/>
  <c r="N62" i="3" s="1"/>
  <c r="M61" i="3"/>
  <c r="M60" i="3"/>
  <c r="N60" i="3" s="1"/>
  <c r="M59" i="3"/>
  <c r="N58" i="3"/>
  <c r="M58" i="3"/>
  <c r="M57" i="3"/>
  <c r="M56" i="3"/>
  <c r="M55" i="3"/>
  <c r="M54" i="3"/>
  <c r="M53" i="3"/>
  <c r="M52" i="3"/>
  <c r="M51" i="3"/>
  <c r="M50" i="3"/>
  <c r="M49" i="3"/>
  <c r="M48" i="3"/>
  <c r="N47" i="3"/>
  <c r="M47" i="3"/>
  <c r="K46" i="3"/>
  <c r="M46" i="3" s="1"/>
  <c r="M45" i="3"/>
  <c r="M44" i="3"/>
  <c r="M43" i="3"/>
  <c r="M42" i="3"/>
  <c r="M41" i="3"/>
  <c r="M40" i="3"/>
  <c r="M39" i="3"/>
  <c r="M38" i="3"/>
  <c r="M37" i="3"/>
  <c r="M36" i="3"/>
  <c r="M35" i="3"/>
  <c r="M34" i="3"/>
  <c r="M33" i="3"/>
  <c r="M32" i="3"/>
  <c r="M31" i="3"/>
  <c r="M30" i="3"/>
  <c r="N29" i="3"/>
  <c r="M29" i="3"/>
  <c r="M28" i="3"/>
  <c r="M27" i="3"/>
  <c r="M26" i="3"/>
  <c r="M25" i="3"/>
  <c r="M24" i="3"/>
  <c r="M23" i="3"/>
  <c r="M22" i="3"/>
  <c r="M21" i="3"/>
  <c r="M20" i="3"/>
  <c r="M19" i="3"/>
  <c r="M18" i="3"/>
  <c r="M17" i="3"/>
  <c r="M16" i="3"/>
  <c r="M15" i="3"/>
  <c r="N15" i="3" s="1"/>
  <c r="M14" i="3"/>
  <c r="M13" i="3"/>
  <c r="M12" i="3"/>
  <c r="M11" i="3"/>
  <c r="M10" i="3"/>
  <c r="M9" i="3"/>
  <c r="M8" i="3"/>
  <c r="N7" i="3"/>
  <c r="N124" i="3" s="1"/>
  <c r="M7" i="3"/>
  <c r="M141" i="2"/>
  <c r="M140" i="2"/>
  <c r="M139" i="2"/>
  <c r="M138" i="2"/>
  <c r="M137" i="2"/>
  <c r="M136" i="2"/>
  <c r="N136" i="2" s="1"/>
  <c r="M126" i="2"/>
  <c r="N125" i="2"/>
  <c r="M125" i="2"/>
  <c r="M124" i="2"/>
  <c r="M123" i="2"/>
  <c r="N123" i="2" s="1"/>
  <c r="M122" i="2"/>
  <c r="M121" i="2"/>
  <c r="N121" i="2" s="1"/>
  <c r="M120" i="2"/>
  <c r="M119" i="2"/>
  <c r="M118" i="2"/>
  <c r="M117" i="2"/>
  <c r="M116" i="2"/>
  <c r="M115" i="2"/>
  <c r="M114" i="2"/>
  <c r="M113" i="2"/>
  <c r="M112" i="2"/>
  <c r="M111" i="2"/>
  <c r="M110" i="2"/>
  <c r="N110" i="2" s="1"/>
  <c r="M109" i="2"/>
  <c r="M108" i="2"/>
  <c r="M107" i="2"/>
  <c r="M106" i="2"/>
  <c r="M105" i="2"/>
  <c r="M104" i="2"/>
  <c r="M103" i="2"/>
  <c r="M102" i="2"/>
  <c r="M101" i="2"/>
  <c r="M100" i="2"/>
  <c r="M99" i="2"/>
  <c r="N99" i="2" s="1"/>
  <c r="M98" i="2"/>
  <c r="K98" i="2"/>
  <c r="M97" i="2"/>
  <c r="M96" i="2"/>
  <c r="M95" i="2"/>
  <c r="M94" i="2"/>
  <c r="M93" i="2"/>
  <c r="M92" i="2"/>
  <c r="M91" i="2"/>
  <c r="M90" i="2"/>
  <c r="M89" i="2"/>
  <c r="M88" i="2"/>
  <c r="M87" i="2"/>
  <c r="M86" i="2"/>
  <c r="M85" i="2"/>
  <c r="M84" i="2"/>
  <c r="M83" i="2"/>
  <c r="M82" i="2"/>
  <c r="M81" i="2"/>
  <c r="N81" i="2" s="1"/>
  <c r="M80" i="2"/>
  <c r="M79" i="2"/>
  <c r="M78" i="2"/>
  <c r="M77" i="2"/>
  <c r="M76" i="2"/>
  <c r="M75" i="2"/>
  <c r="J74" i="2"/>
  <c r="M74" i="2" s="1"/>
  <c r="M73" i="2"/>
  <c r="M72" i="2"/>
  <c r="M71" i="2"/>
  <c r="M70" i="2"/>
  <c r="M69" i="2"/>
  <c r="N68" i="2" s="1"/>
  <c r="K69" i="2"/>
  <c r="J69" i="2"/>
  <c r="K68" i="2"/>
  <c r="M68" i="2" s="1"/>
  <c r="J68" i="2"/>
  <c r="M66" i="2"/>
  <c r="N65" i="2"/>
  <c r="M65" i="2"/>
  <c r="M64" i="2"/>
  <c r="M63" i="2"/>
  <c r="N63" i="2" s="1"/>
  <c r="M62" i="2"/>
  <c r="M61" i="2"/>
  <c r="N61" i="2" s="1"/>
  <c r="M60" i="2"/>
  <c r="M59" i="2"/>
  <c r="M58" i="2"/>
  <c r="M57" i="2"/>
  <c r="M56" i="2"/>
  <c r="M55" i="2"/>
  <c r="M54" i="2"/>
  <c r="M53" i="2"/>
  <c r="M52" i="2"/>
  <c r="M51" i="2"/>
  <c r="M50" i="2"/>
  <c r="N50" i="2" s="1"/>
  <c r="M49" i="2"/>
  <c r="M48" i="2"/>
  <c r="M47" i="2"/>
  <c r="M46" i="2"/>
  <c r="N46" i="2" s="1"/>
  <c r="M45" i="2"/>
  <c r="K45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N28" i="2" s="1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N14" i="2" s="1"/>
  <c r="M13" i="2"/>
  <c r="M12" i="2"/>
  <c r="M11" i="2"/>
  <c r="M10" i="2"/>
  <c r="M9" i="2"/>
  <c r="M8" i="2"/>
  <c r="M7" i="2"/>
  <c r="N7" i="2" s="1"/>
  <c r="M143" i="1"/>
  <c r="N142" i="1"/>
  <c r="M142" i="1"/>
  <c r="M141" i="1"/>
  <c r="N140" i="1"/>
  <c r="M140" i="1"/>
  <c r="M139" i="1"/>
  <c r="M138" i="1"/>
  <c r="N138" i="1" s="1"/>
  <c r="M137" i="1"/>
  <c r="M136" i="1"/>
  <c r="M135" i="1"/>
  <c r="M134" i="1"/>
  <c r="M133" i="1"/>
  <c r="M132" i="1"/>
  <c r="M131" i="1"/>
  <c r="M130" i="1"/>
  <c r="M129" i="1"/>
  <c r="M128" i="1"/>
  <c r="M127" i="1"/>
  <c r="N127" i="1" s="1"/>
  <c r="M126" i="1"/>
  <c r="M125" i="1"/>
  <c r="M124" i="1"/>
  <c r="M123" i="1"/>
  <c r="M122" i="1"/>
  <c r="M121" i="1"/>
  <c r="M120" i="1"/>
  <c r="M119" i="1"/>
  <c r="M118" i="1"/>
  <c r="M117" i="1"/>
  <c r="M116" i="1"/>
  <c r="N116" i="1" s="1"/>
  <c r="M115" i="1"/>
  <c r="K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N98" i="1" s="1"/>
  <c r="M97" i="1"/>
  <c r="M96" i="1"/>
  <c r="M95" i="1"/>
  <c r="M94" i="1"/>
  <c r="M93" i="1"/>
  <c r="M92" i="1"/>
  <c r="J91" i="1"/>
  <c r="M91" i="1" s="1"/>
  <c r="N85" i="1" s="1"/>
  <c r="M90" i="1"/>
  <c r="M89" i="1"/>
  <c r="M88" i="1"/>
  <c r="M87" i="1"/>
  <c r="M86" i="1"/>
  <c r="K86" i="1"/>
  <c r="J86" i="1"/>
  <c r="K85" i="1"/>
  <c r="J85" i="1"/>
  <c r="M85" i="1" s="1"/>
  <c r="M81" i="1"/>
  <c r="N80" i="1"/>
  <c r="M80" i="1"/>
  <c r="M79" i="1"/>
  <c r="M78" i="1"/>
  <c r="M77" i="1"/>
  <c r="M76" i="1"/>
  <c r="M75" i="1"/>
  <c r="M74" i="1"/>
  <c r="M73" i="1"/>
  <c r="M72" i="1"/>
  <c r="M71" i="1"/>
  <c r="M70" i="1"/>
  <c r="M69" i="1"/>
  <c r="N69" i="1" s="1"/>
  <c r="M68" i="1"/>
  <c r="M67" i="1"/>
  <c r="M66" i="1"/>
  <c r="M65" i="1"/>
  <c r="M64" i="1"/>
  <c r="N63" i="1"/>
  <c r="M63" i="1"/>
  <c r="M53" i="1"/>
  <c r="M52" i="1"/>
  <c r="N52" i="1" s="1"/>
  <c r="M51" i="1"/>
  <c r="M50" i="1"/>
  <c r="N50" i="1" s="1"/>
  <c r="M49" i="1"/>
  <c r="M48" i="1"/>
  <c r="M47" i="1"/>
  <c r="M46" i="1"/>
  <c r="N46" i="1" s="1"/>
  <c r="K45" i="1"/>
  <c r="M45" i="1" s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N28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N14" i="1" s="1"/>
  <c r="M13" i="1"/>
  <c r="M12" i="1"/>
  <c r="M11" i="1"/>
  <c r="M10" i="1"/>
  <c r="M9" i="1"/>
  <c r="M8" i="1"/>
  <c r="M7" i="1"/>
  <c r="N7" i="1" s="1"/>
  <c r="N54" i="1" l="1"/>
  <c r="N127" i="2"/>
</calcChain>
</file>

<file path=xl/sharedStrings.xml><?xml version="1.0" encoding="utf-8"?>
<sst xmlns="http://schemas.openxmlformats.org/spreadsheetml/2006/main" count="1839" uniqueCount="591">
  <si>
    <t>BUILDING LIST</t>
    <phoneticPr fontId="3" type="noConversion"/>
  </si>
  <si>
    <r>
      <t>&lt;</t>
    </r>
    <r>
      <rPr>
        <b/>
        <sz val="12"/>
        <rFont val="돋움"/>
        <family val="3"/>
        <charset val="129"/>
      </rPr>
      <t>안마도</t>
    </r>
    <r>
      <rPr>
        <b/>
        <sz val="12"/>
        <rFont val="Arial"/>
        <family val="2"/>
      </rPr>
      <t xml:space="preserve"> 220MW </t>
    </r>
    <r>
      <rPr>
        <b/>
        <sz val="12"/>
        <rFont val="돋움"/>
        <family val="3"/>
        <charset val="129"/>
      </rPr>
      <t>해상풍력</t>
    </r>
    <r>
      <rPr>
        <b/>
        <sz val="12"/>
        <rFont val="Arial"/>
        <family val="2"/>
      </rPr>
      <t xml:space="preserve"> / </t>
    </r>
    <r>
      <rPr>
        <b/>
        <sz val="12"/>
        <rFont val="돋움"/>
        <family val="3"/>
        <charset val="129"/>
      </rPr>
      <t>대한민국</t>
    </r>
    <r>
      <rPr>
        <b/>
        <sz val="12"/>
        <rFont val="Arial"/>
        <family val="2"/>
      </rPr>
      <t>&gt;</t>
    </r>
    <phoneticPr fontId="3" type="noConversion"/>
  </si>
  <si>
    <t>Rev.1_Seq.3</t>
    <phoneticPr fontId="3" type="noConversion"/>
  </si>
  <si>
    <t>NO.</t>
    <phoneticPr fontId="3" type="noConversion"/>
  </si>
  <si>
    <t>PLOT
PLAN
NO.</t>
    <phoneticPr fontId="3" type="noConversion"/>
  </si>
  <si>
    <t>BUILDING NAME</t>
    <phoneticPr fontId="3" type="noConversion"/>
  </si>
  <si>
    <t>STR.
TYPE</t>
    <phoneticPr fontId="3" type="noConversion"/>
  </si>
  <si>
    <t>Q'TY</t>
    <phoneticPr fontId="3" type="noConversion"/>
  </si>
  <si>
    <t>STORY</t>
    <phoneticPr fontId="3" type="noConversion"/>
  </si>
  <si>
    <t>LOCATION</t>
    <phoneticPr fontId="3" type="noConversion"/>
  </si>
  <si>
    <t>SIZE</t>
  </si>
  <si>
    <t>FLOOR AREA</t>
    <phoneticPr fontId="3" type="noConversion"/>
  </si>
  <si>
    <t>TOTAL AREA</t>
    <phoneticPr fontId="3" type="noConversion"/>
  </si>
  <si>
    <t>LIFTING</t>
  </si>
  <si>
    <t>SANITARY</t>
    <phoneticPr fontId="3" type="noConversion"/>
  </si>
  <si>
    <t>LOUVER
SIZE (m2)</t>
    <phoneticPr fontId="3" type="noConversion"/>
  </si>
  <si>
    <t>관련근거
작성부서</t>
  </si>
  <si>
    <t>REMARK</t>
    <phoneticPr fontId="3" type="noConversion"/>
  </si>
  <si>
    <t>W(m)</t>
  </si>
  <si>
    <t>L(m)</t>
  </si>
  <si>
    <t>H(m)</t>
    <phoneticPr fontId="3" type="noConversion"/>
  </si>
  <si>
    <t>(m2)</t>
    <phoneticPr fontId="3" type="noConversion"/>
  </si>
  <si>
    <t>FACILITY</t>
  </si>
  <si>
    <t>TOILET</t>
    <phoneticPr fontId="3" type="noConversion"/>
  </si>
  <si>
    <t>SHOWER</t>
    <phoneticPr fontId="3" type="noConversion"/>
  </si>
  <si>
    <t>KITCHEN
TEA ROOM</t>
    <phoneticPr fontId="3" type="noConversion"/>
  </si>
  <si>
    <t>&lt;Base : On-Shore Substation&gt;</t>
    <phoneticPr fontId="3" type="noConversion"/>
  </si>
  <si>
    <t>154kV/66kV GIS Building</t>
    <phoneticPr fontId="3" type="noConversion"/>
  </si>
  <si>
    <t>RC</t>
    <phoneticPr fontId="3" type="noConversion"/>
  </si>
  <si>
    <t>-</t>
    <phoneticPr fontId="3" type="noConversion"/>
  </si>
  <si>
    <t>OHC 10ton</t>
    <phoneticPr fontId="3" type="noConversion"/>
  </si>
  <si>
    <t>전기, 계장</t>
    <phoneticPr fontId="3" type="noConversion"/>
  </si>
  <si>
    <r>
      <t xml:space="preserve">SIZE(EL, 10/14) 
</t>
    </r>
    <r>
      <rPr>
        <sz val="11"/>
        <rFont val="돋움"/>
        <family val="3"/>
        <charset val="129"/>
      </rPr>
      <t>전기분야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사업주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최종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발표자료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참조</t>
    </r>
    <phoneticPr fontId="3" type="noConversion"/>
  </si>
  <si>
    <r>
      <t>(</t>
    </r>
    <r>
      <rPr>
        <sz val="11"/>
        <rFont val="돋움"/>
        <family val="3"/>
        <charset val="129"/>
      </rPr>
      <t>죽도</t>
    </r>
    <r>
      <rPr>
        <sz val="11"/>
        <rFont val="Arial"/>
        <family val="2"/>
      </rPr>
      <t xml:space="preserve"> Island)</t>
    </r>
    <phoneticPr fontId="3" type="noConversion"/>
  </si>
  <si>
    <t xml:space="preserve"> Ground Floor</t>
    <phoneticPr fontId="3" type="noConversion"/>
  </si>
  <si>
    <t>154kV GIS Room</t>
    <phoneticPr fontId="3" type="noConversion"/>
  </si>
  <si>
    <r>
      <t>Cable Trench (BOF: GL-</t>
    </r>
    <r>
      <rPr>
        <sz val="11"/>
        <rFont val="Arial"/>
        <family val="2"/>
      </rPr>
      <t>2.5</t>
    </r>
    <r>
      <rPr>
        <sz val="11"/>
        <rFont val="Arial"/>
        <family val="2"/>
      </rPr>
      <t>m)</t>
    </r>
    <phoneticPr fontId="3" type="noConversion"/>
  </si>
  <si>
    <t>Ground Floor</t>
    <phoneticPr fontId="3" type="noConversion"/>
  </si>
  <si>
    <t>Fire Safety</t>
    <phoneticPr fontId="3" type="noConversion"/>
  </si>
  <si>
    <t xml:space="preserve">SIZE(FF, 10/20 : 5x4) </t>
    <phoneticPr fontId="3" type="noConversion"/>
  </si>
  <si>
    <t>Ground Floor</t>
    <phoneticPr fontId="3" type="noConversion"/>
  </si>
  <si>
    <t>STR Room</t>
    <phoneticPr fontId="3" type="noConversion"/>
  </si>
  <si>
    <t>Ground Floor</t>
    <phoneticPr fontId="3" type="noConversion"/>
  </si>
  <si>
    <t>154kV/66kV Transformer Room-1</t>
    <phoneticPr fontId="3" type="noConversion"/>
  </si>
  <si>
    <t>Ground Floor</t>
    <phoneticPr fontId="3" type="noConversion"/>
  </si>
  <si>
    <t>154kV/66kV Transformer Room-2</t>
    <phoneticPr fontId="3" type="noConversion"/>
  </si>
  <si>
    <t>66kV GIS Room</t>
    <phoneticPr fontId="3" type="noConversion"/>
  </si>
  <si>
    <r>
      <t>Cable Trench (BOF: GL-</t>
    </r>
    <r>
      <rPr>
        <sz val="11"/>
        <rFont val="Arial"/>
        <family val="2"/>
      </rPr>
      <t>2.5</t>
    </r>
    <r>
      <rPr>
        <sz val="11"/>
        <rFont val="Arial"/>
        <family val="2"/>
      </rPr>
      <t>m)</t>
    </r>
    <phoneticPr fontId="3" type="noConversion"/>
  </si>
  <si>
    <t xml:space="preserve">Monitoring &amp; GIS Control Building </t>
    <phoneticPr fontId="3" type="noConversion"/>
  </si>
  <si>
    <t>RC</t>
    <phoneticPr fontId="3" type="noConversion"/>
  </si>
  <si>
    <t>-</t>
  </si>
  <si>
    <t>전기, 계장</t>
    <phoneticPr fontId="3" type="noConversion"/>
  </si>
  <si>
    <r>
      <t xml:space="preserve">SIZE(EL, 10/20) </t>
    </r>
    <r>
      <rPr>
        <sz val="11"/>
        <color rgb="FFFF0000"/>
        <rFont val="돋움"/>
        <family val="3"/>
        <charset val="129"/>
      </rPr>
      <t/>
    </r>
    <phoneticPr fontId="3" type="noConversion"/>
  </si>
  <si>
    <t>육상 변전소 적용 Base case 시, Monitoring House (Island) 와 Switchyard&amp;Control BLDG 통합 구성</t>
    <phoneticPr fontId="3" type="noConversion"/>
  </si>
  <si>
    <r>
      <t>(</t>
    </r>
    <r>
      <rPr>
        <sz val="11"/>
        <rFont val="돋움"/>
        <family val="3"/>
        <charset val="129"/>
      </rPr>
      <t>죽도</t>
    </r>
    <r>
      <rPr>
        <sz val="11"/>
        <rFont val="Arial"/>
        <family val="2"/>
      </rPr>
      <t xml:space="preserve"> Island)</t>
    </r>
    <phoneticPr fontId="3" type="noConversion"/>
  </si>
  <si>
    <t>Ground Floor</t>
  </si>
  <si>
    <t>Control Room</t>
    <phoneticPr fontId="3" type="noConversion"/>
  </si>
  <si>
    <t>Office</t>
    <phoneticPr fontId="3" type="noConversion"/>
  </si>
  <si>
    <t>Dining Area &amp; Common Area</t>
    <phoneticPr fontId="3" type="noConversion"/>
  </si>
  <si>
    <t>Lobby</t>
    <phoneticPr fontId="3" type="noConversion"/>
  </si>
  <si>
    <t>Kitchen</t>
    <phoneticPr fontId="3" type="noConversion"/>
  </si>
  <si>
    <t>O</t>
    <phoneticPr fontId="3" type="noConversion"/>
  </si>
  <si>
    <t>Toilet&amp;Shower&amp;Locker(F)</t>
    <phoneticPr fontId="3" type="noConversion"/>
  </si>
  <si>
    <t>O</t>
    <phoneticPr fontId="3" type="noConversion"/>
  </si>
  <si>
    <t>Toilet&amp;Shower(M)</t>
    <phoneticPr fontId="3" type="noConversion"/>
  </si>
  <si>
    <t>O</t>
    <phoneticPr fontId="3" type="noConversion"/>
  </si>
  <si>
    <t>Locker(M)</t>
    <phoneticPr fontId="3" type="noConversion"/>
  </si>
  <si>
    <t xml:space="preserve">SIZE(FF, 10/20 : 2x3) </t>
    <phoneticPr fontId="3" type="noConversion"/>
  </si>
  <si>
    <t>Corridor</t>
    <phoneticPr fontId="3" type="noConversion"/>
  </si>
  <si>
    <t>Electronic &amp; Comm Room</t>
    <phoneticPr fontId="3" type="noConversion"/>
  </si>
  <si>
    <r>
      <t xml:space="preserve">Substation &amp; Control Building </t>
    </r>
    <r>
      <rPr>
        <sz val="11"/>
        <rFont val="돋움"/>
        <family val="3"/>
        <charset val="129"/>
      </rPr>
      <t>통합</t>
    </r>
    <phoneticPr fontId="3" type="noConversion"/>
  </si>
  <si>
    <t>LV SWGR Room</t>
    <phoneticPr fontId="3" type="noConversion"/>
  </si>
  <si>
    <r>
      <t xml:space="preserve">Substation &amp; Control Building </t>
    </r>
    <r>
      <rPr>
        <sz val="11"/>
        <rFont val="돋움"/>
        <family val="3"/>
        <charset val="129"/>
      </rPr>
      <t>통합</t>
    </r>
    <phoneticPr fontId="3" type="noConversion"/>
  </si>
  <si>
    <t>Battery Room</t>
    <phoneticPr fontId="3" type="noConversion"/>
  </si>
  <si>
    <t>Monitoring House</t>
    <phoneticPr fontId="3" type="noConversion"/>
  </si>
  <si>
    <t>RC</t>
    <phoneticPr fontId="3" type="noConversion"/>
  </si>
  <si>
    <t>전기, 계장</t>
    <phoneticPr fontId="3" type="noConversion"/>
  </si>
  <si>
    <r>
      <t xml:space="preserve">SIZE(ARUP, 10/01) AWF-ARUP-V-19-009
Concept Design Report – Monitoring House </t>
    </r>
    <r>
      <rPr>
        <sz val="11"/>
        <rFont val="돋움"/>
        <family val="3"/>
        <charset val="129"/>
      </rPr>
      <t>참조</t>
    </r>
    <phoneticPr fontId="3" type="noConversion"/>
  </si>
  <si>
    <t>O&amp;M Port -&gt; Yeonggwang-gun 변경 적용, 사업부 검토의견 반영 (220208)</t>
    <phoneticPr fontId="3" type="noConversion"/>
  </si>
  <si>
    <t>(Yeonggwang-gun)</t>
    <phoneticPr fontId="3" type="noConversion"/>
  </si>
  <si>
    <t>Ground Floor</t>
    <phoneticPr fontId="3" type="noConversion"/>
  </si>
  <si>
    <t>Control Room</t>
    <phoneticPr fontId="3" type="noConversion"/>
  </si>
  <si>
    <r>
      <rPr>
        <sz val="11"/>
        <color rgb="FF0000FF"/>
        <rFont val="돋움"/>
        <family val="3"/>
        <charset val="129"/>
      </rPr>
      <t>기존</t>
    </r>
    <r>
      <rPr>
        <sz val="11"/>
        <color rgb="FF0000FF"/>
        <rFont val="Arial"/>
        <family val="2"/>
      </rPr>
      <t xml:space="preserve"> Yeonggwang-gun Bldg </t>
    </r>
    <r>
      <rPr>
        <sz val="11"/>
        <color rgb="FF0000FF"/>
        <rFont val="돋움"/>
        <family val="3"/>
        <charset val="129"/>
      </rPr>
      <t>삭제</t>
    </r>
    <phoneticPr fontId="3" type="noConversion"/>
  </si>
  <si>
    <t>Marine Coordination Center</t>
    <phoneticPr fontId="3" type="noConversion"/>
  </si>
  <si>
    <t xml:space="preserve">SIZE(FF, 10/20 : 3x3) </t>
    <phoneticPr fontId="3" type="noConversion"/>
  </si>
  <si>
    <t>Stores, Workshops, And Drying Rooms</t>
    <phoneticPr fontId="3" type="noConversion"/>
  </si>
  <si>
    <t>Open Space</t>
    <phoneticPr fontId="3" type="noConversion"/>
  </si>
  <si>
    <t>Office</t>
    <phoneticPr fontId="3" type="noConversion"/>
  </si>
  <si>
    <t>Meeting Room</t>
    <phoneticPr fontId="3" type="noConversion"/>
  </si>
  <si>
    <t>Dining Area</t>
    <phoneticPr fontId="3" type="noConversion"/>
  </si>
  <si>
    <t>Kitchen</t>
    <phoneticPr fontId="3" type="noConversion"/>
  </si>
  <si>
    <t>Gym</t>
    <phoneticPr fontId="3" type="noConversion"/>
  </si>
  <si>
    <t>Locker(M)</t>
    <phoneticPr fontId="3" type="noConversion"/>
  </si>
  <si>
    <t>Toilet(M)</t>
    <phoneticPr fontId="3" type="noConversion"/>
  </si>
  <si>
    <t>Shower(M)</t>
    <phoneticPr fontId="3" type="noConversion"/>
  </si>
  <si>
    <t>O</t>
    <phoneticPr fontId="3" type="noConversion"/>
  </si>
  <si>
    <t>Toilet&amp;Shower&amp;Locker(F)</t>
    <phoneticPr fontId="3" type="noConversion"/>
  </si>
  <si>
    <t>Lobby</t>
    <phoneticPr fontId="3" type="noConversion"/>
  </si>
  <si>
    <t>Corridor</t>
    <phoneticPr fontId="3" type="noConversion"/>
  </si>
  <si>
    <t>Corridor</t>
    <phoneticPr fontId="3" type="noConversion"/>
  </si>
  <si>
    <t>154kV Switching Station</t>
    <phoneticPr fontId="3" type="noConversion"/>
  </si>
  <si>
    <t>RC</t>
    <phoneticPr fontId="3" type="noConversion"/>
  </si>
  <si>
    <t>-</t>
    <phoneticPr fontId="3" type="noConversion"/>
  </si>
  <si>
    <t>OHC 10ton</t>
    <phoneticPr fontId="3" type="noConversion"/>
  </si>
  <si>
    <t>전기</t>
    <phoneticPr fontId="3" type="noConversion"/>
  </si>
  <si>
    <r>
      <t xml:space="preserve">SIZE(EL, 10/26), KWC </t>
    </r>
    <r>
      <rPr>
        <sz val="11"/>
        <rFont val="돋움"/>
        <family val="3"/>
        <charset val="129"/>
      </rPr>
      <t>요청사항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반영</t>
    </r>
    <phoneticPr fontId="3" type="noConversion"/>
  </si>
  <si>
    <t xml:space="preserve"> Ground Floor</t>
    <phoneticPr fontId="3" type="noConversion"/>
  </si>
  <si>
    <t>154kV GIS Room</t>
    <phoneticPr fontId="3" type="noConversion"/>
  </si>
  <si>
    <r>
      <t>Cable Trench (BOF: GL-</t>
    </r>
    <r>
      <rPr>
        <sz val="11"/>
        <rFont val="Arial"/>
        <family val="2"/>
      </rPr>
      <t>2.5m)</t>
    </r>
    <phoneticPr fontId="3" type="noConversion"/>
  </si>
  <si>
    <t>Ground Floor</t>
    <phoneticPr fontId="3" type="noConversion"/>
  </si>
  <si>
    <t>Reactor Room-1</t>
    <phoneticPr fontId="3" type="noConversion"/>
  </si>
  <si>
    <t>Ground Floor</t>
    <phoneticPr fontId="3" type="noConversion"/>
  </si>
  <si>
    <t>Reactor Room-2</t>
    <phoneticPr fontId="3" type="noConversion"/>
  </si>
  <si>
    <t>Warehouse</t>
    <phoneticPr fontId="3" type="noConversion"/>
  </si>
  <si>
    <t>ST</t>
    <phoneticPr fontId="3" type="noConversion"/>
  </si>
  <si>
    <t>기계</t>
    <phoneticPr fontId="3" type="noConversion"/>
  </si>
  <si>
    <r>
      <t xml:space="preserve">SIZE(ARUP, 10/01) AWF-ARUP-V-19-009
Concept Design Report – Monitoring House </t>
    </r>
    <r>
      <rPr>
        <sz val="11"/>
        <rFont val="돋움"/>
        <family val="3"/>
        <charset val="129"/>
      </rPr>
      <t>참조</t>
    </r>
    <phoneticPr fontId="3" type="noConversion"/>
  </si>
  <si>
    <t>O&amp;M Port -&gt; Yeonggwang-gun 변경 적용, 사업부 검토의견 반영 (220208)</t>
    <phoneticPr fontId="3" type="noConversion"/>
  </si>
  <si>
    <t>(Yeonggwang-gun)</t>
    <phoneticPr fontId="3" type="noConversion"/>
  </si>
  <si>
    <t>Warehouse</t>
    <phoneticPr fontId="3" type="noConversion"/>
  </si>
  <si>
    <r>
      <t xml:space="preserve">Crane or Hoist </t>
    </r>
    <r>
      <rPr>
        <sz val="11"/>
        <rFont val="돋움"/>
        <family val="3"/>
        <charset val="129"/>
      </rPr>
      <t>적용유무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확인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요망</t>
    </r>
    <phoneticPr fontId="3" type="noConversion"/>
  </si>
  <si>
    <r>
      <rPr>
        <sz val="11"/>
        <color rgb="FF0000FF"/>
        <rFont val="돋움"/>
        <family val="3"/>
        <charset val="129"/>
      </rPr>
      <t>기존</t>
    </r>
    <r>
      <rPr>
        <sz val="11"/>
        <color rgb="FF0000FF"/>
        <rFont val="Arial"/>
        <family val="2"/>
      </rPr>
      <t xml:space="preserve"> Yeonggwang-gun Bldg </t>
    </r>
    <r>
      <rPr>
        <sz val="11"/>
        <color rgb="FF0000FF"/>
        <rFont val="돋움"/>
        <family val="3"/>
        <charset val="129"/>
      </rPr>
      <t>삭제</t>
    </r>
    <phoneticPr fontId="3" type="noConversion"/>
  </si>
  <si>
    <t>ST</t>
    <phoneticPr fontId="3" type="noConversion"/>
  </si>
  <si>
    <r>
      <t xml:space="preserve">SIZE(ARUP, 10/01) AWF-ARUP-V-19-009
Concept Design Report – Monitoring House </t>
    </r>
    <r>
      <rPr>
        <sz val="11"/>
        <rFont val="돋움"/>
        <family val="3"/>
        <charset val="129"/>
      </rPr>
      <t>참조</t>
    </r>
    <phoneticPr fontId="3" type="noConversion"/>
  </si>
  <si>
    <r>
      <t>(</t>
    </r>
    <r>
      <rPr>
        <sz val="11"/>
        <rFont val="돋움"/>
        <family val="3"/>
        <charset val="129"/>
      </rPr>
      <t>죽도</t>
    </r>
    <r>
      <rPr>
        <sz val="11"/>
        <rFont val="Arial"/>
        <family val="2"/>
      </rPr>
      <t xml:space="preserve"> Island)</t>
    </r>
    <phoneticPr fontId="3" type="noConversion"/>
  </si>
  <si>
    <r>
      <t xml:space="preserve">Crane or Hoist </t>
    </r>
    <r>
      <rPr>
        <sz val="11"/>
        <rFont val="돋움"/>
        <family val="3"/>
        <charset val="129"/>
      </rPr>
      <t>적용유무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확인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요망</t>
    </r>
    <phoneticPr fontId="3" type="noConversion"/>
  </si>
  <si>
    <t>TOTAL</t>
    <phoneticPr fontId="3" type="noConversion"/>
  </si>
  <si>
    <r>
      <rPr>
        <sz val="11"/>
        <color theme="1"/>
        <rFont val="돋움"/>
        <family val="3"/>
        <charset val="129"/>
      </rPr>
      <t>※</t>
    </r>
    <r>
      <rPr>
        <sz val="11"/>
        <color theme="1"/>
        <rFont val="Arial"/>
        <family val="2"/>
      </rPr>
      <t xml:space="preserve"> Note : </t>
    </r>
    <phoneticPr fontId="3" type="noConversion"/>
  </si>
  <si>
    <t xml:space="preserve">1. The dimension of each building specified above are indicative only, and shall be subject to change according to the detail design of project implementation stage.
2. OHC : Overhead Crane, H : Hoist
</t>
    <phoneticPr fontId="3" type="noConversion"/>
  </si>
  <si>
    <t>DELETED</t>
    <phoneticPr fontId="3" type="noConversion"/>
  </si>
  <si>
    <t>NO.</t>
    <phoneticPr fontId="3" type="noConversion"/>
  </si>
  <si>
    <t>STR.
TYPE</t>
    <phoneticPr fontId="3" type="noConversion"/>
  </si>
  <si>
    <t>Q'TY</t>
    <phoneticPr fontId="3" type="noConversion"/>
  </si>
  <si>
    <t>STORY</t>
    <phoneticPr fontId="3" type="noConversion"/>
  </si>
  <si>
    <t>FLOOR AREA</t>
    <phoneticPr fontId="3" type="noConversion"/>
  </si>
  <si>
    <t>TOTAL AREA</t>
    <phoneticPr fontId="3" type="noConversion"/>
  </si>
  <si>
    <t>SANITARY</t>
    <phoneticPr fontId="3" type="noConversion"/>
  </si>
  <si>
    <t>LOUVER
SIZE (m2)</t>
    <phoneticPr fontId="3" type="noConversion"/>
  </si>
  <si>
    <t>H(m)</t>
    <phoneticPr fontId="3" type="noConversion"/>
  </si>
  <si>
    <t>(m2)</t>
    <phoneticPr fontId="3" type="noConversion"/>
  </si>
  <si>
    <t>TOILET</t>
    <phoneticPr fontId="3" type="noConversion"/>
  </si>
  <si>
    <t>SHOWER</t>
    <phoneticPr fontId="3" type="noConversion"/>
  </si>
  <si>
    <t>KITCHEN
TEA ROOM</t>
    <phoneticPr fontId="3" type="noConversion"/>
  </si>
  <si>
    <t>Substation &amp; Control Building</t>
    <phoneticPr fontId="3" type="noConversion"/>
  </si>
  <si>
    <t>RC</t>
    <phoneticPr fontId="3" type="noConversion"/>
  </si>
  <si>
    <t>전기, 계장</t>
    <phoneticPr fontId="3" type="noConversion"/>
  </si>
  <si>
    <r>
      <t xml:space="preserve">SIZE(EL, 10/14) 
</t>
    </r>
    <r>
      <rPr>
        <sz val="11"/>
        <rFont val="돋움"/>
        <family val="3"/>
        <charset val="129"/>
      </rPr>
      <t>전기분야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사업주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최종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발표자료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참조</t>
    </r>
    <phoneticPr fontId="3" type="noConversion"/>
  </si>
  <si>
    <t>Communication Room</t>
    <phoneticPr fontId="3" type="noConversion"/>
  </si>
  <si>
    <t>Cable Trench (BOF: GL-2.0m)</t>
    <phoneticPr fontId="3" type="noConversion"/>
  </si>
  <si>
    <t>Control Room</t>
    <phoneticPr fontId="3" type="noConversion"/>
  </si>
  <si>
    <t>Cable Trench (BOF: GL-2.0m)</t>
    <phoneticPr fontId="3" type="noConversion"/>
  </si>
  <si>
    <t>Control&amp;Protection Panel Room</t>
    <phoneticPr fontId="3" type="noConversion"/>
  </si>
  <si>
    <t>Battery Room</t>
    <phoneticPr fontId="3" type="noConversion"/>
  </si>
  <si>
    <t>Monitoring House</t>
    <phoneticPr fontId="3" type="noConversion"/>
  </si>
  <si>
    <t>(Yeonggwang-gun)</t>
    <phoneticPr fontId="3" type="noConversion"/>
  </si>
  <si>
    <t>Meeting Room</t>
    <phoneticPr fontId="3" type="noConversion"/>
  </si>
  <si>
    <t>Common Area&amp;Pantry</t>
    <phoneticPr fontId="3" type="noConversion"/>
  </si>
  <si>
    <t>Toilet&amp;Shower&amp;Locker(F)</t>
    <phoneticPr fontId="3" type="noConversion"/>
  </si>
  <si>
    <t>Toilet&amp;Shower(M)</t>
    <phoneticPr fontId="3" type="noConversion"/>
  </si>
  <si>
    <t>Fire Safety</t>
    <phoneticPr fontId="3" type="noConversion"/>
  </si>
  <si>
    <r>
      <t xml:space="preserve">SIZE(FF, 10/20 : </t>
    </r>
    <r>
      <rPr>
        <sz val="11"/>
        <rFont val="돋움"/>
        <family val="3"/>
        <charset val="129"/>
      </rPr>
      <t>삭제</t>
    </r>
    <r>
      <rPr>
        <sz val="11"/>
        <rFont val="Arial"/>
        <family val="2"/>
      </rPr>
      <t xml:space="preserve">) </t>
    </r>
    <phoneticPr fontId="3" type="noConversion"/>
  </si>
  <si>
    <t>ST</t>
    <phoneticPr fontId="3" type="noConversion"/>
  </si>
  <si>
    <r>
      <t xml:space="preserve">SIZE(ARUP, 10/01) AWF-ARUP-V-19-009
Concept Design Report – Monitoring House </t>
    </r>
    <r>
      <rPr>
        <sz val="11"/>
        <rFont val="돋움"/>
        <family val="3"/>
        <charset val="129"/>
      </rPr>
      <t>참조</t>
    </r>
    <phoneticPr fontId="3" type="noConversion"/>
  </si>
  <si>
    <t>&lt;Alternative : Off-Shore Substation&gt;</t>
    <phoneticPr fontId="3" type="noConversion"/>
  </si>
  <si>
    <t>Offshore Substation</t>
    <phoneticPr fontId="3" type="noConversion"/>
  </si>
  <si>
    <t>-</t>
    <phoneticPr fontId="3" type="noConversion"/>
  </si>
  <si>
    <t>전기, 계장</t>
    <phoneticPr fontId="3" type="noConversion"/>
  </si>
  <si>
    <r>
      <t xml:space="preserve">SIZE(ARUP, 09/22) AWF-ARUP-V-19-005 &amp; 007 Part 2
Concept Design Report – Topside and Secondary </t>
    </r>
    <r>
      <rPr>
        <sz val="10"/>
        <rFont val="돋움"/>
        <family val="3"/>
        <charset val="129"/>
      </rPr>
      <t>참조</t>
    </r>
    <phoneticPr fontId="3" type="noConversion"/>
  </si>
  <si>
    <r>
      <t xml:space="preserve">(Topside) : </t>
    </r>
    <r>
      <rPr>
        <sz val="11"/>
        <color theme="1"/>
        <rFont val="돋움"/>
        <family val="3"/>
        <charset val="129"/>
      </rPr>
      <t>토목해상자켓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상부</t>
    </r>
    <phoneticPr fontId="3" type="noConversion"/>
  </si>
  <si>
    <t>Lower Deck (EL+32.3m)</t>
    <phoneticPr fontId="3" type="noConversion"/>
  </si>
  <si>
    <t>Jacket legs : 19.0x19.0</t>
    <phoneticPr fontId="3" type="noConversion"/>
  </si>
  <si>
    <t>Control Room-1</t>
    <phoneticPr fontId="3" type="noConversion"/>
  </si>
  <si>
    <t>Container Type</t>
    <phoneticPr fontId="3" type="noConversion"/>
  </si>
  <si>
    <t>Control Room-2</t>
    <phoneticPr fontId="3" type="noConversion"/>
  </si>
  <si>
    <t>Battery Room</t>
    <phoneticPr fontId="3" type="noConversion"/>
  </si>
  <si>
    <t>Walkway</t>
    <phoneticPr fontId="3" type="noConversion"/>
  </si>
  <si>
    <t>Equipment Deck (EL+40.3m)</t>
    <phoneticPr fontId="3" type="noConversion"/>
  </si>
  <si>
    <t xml:space="preserve"> </t>
    <phoneticPr fontId="3" type="noConversion"/>
  </si>
  <si>
    <t>MV GIS</t>
    <phoneticPr fontId="3" type="noConversion"/>
  </si>
  <si>
    <t xml:space="preserve">HV GIS </t>
    <phoneticPr fontId="3" type="noConversion"/>
  </si>
  <si>
    <t>Main Transformer</t>
    <phoneticPr fontId="3" type="noConversion"/>
  </si>
  <si>
    <t>-</t>
    <phoneticPr fontId="3" type="noConversion"/>
  </si>
  <si>
    <t>Aux./Earth Transformer</t>
    <phoneticPr fontId="3" type="noConversion"/>
  </si>
  <si>
    <t>Transformer Cooler</t>
    <phoneticPr fontId="3" type="noConversion"/>
  </si>
  <si>
    <t>Walkway</t>
    <phoneticPr fontId="3" type="noConversion"/>
  </si>
  <si>
    <t>Monitoring House</t>
    <phoneticPr fontId="3" type="noConversion"/>
  </si>
  <si>
    <t>RC</t>
    <phoneticPr fontId="3" type="noConversion"/>
  </si>
  <si>
    <r>
      <t xml:space="preserve">SIZE(ARUP, 10/01) AWF-ARUP-V-19-009
Concept Design Report – Monitoring House </t>
    </r>
    <r>
      <rPr>
        <sz val="11"/>
        <rFont val="돋움"/>
        <family val="3"/>
        <charset val="129"/>
      </rPr>
      <t>참조</t>
    </r>
    <phoneticPr fontId="3" type="noConversion"/>
  </si>
  <si>
    <t>(O&amp;M Port)</t>
    <phoneticPr fontId="3" type="noConversion"/>
  </si>
  <si>
    <t>Ground Floor</t>
    <phoneticPr fontId="3" type="noConversion"/>
  </si>
  <si>
    <t>Control Room</t>
    <phoneticPr fontId="3" type="noConversion"/>
  </si>
  <si>
    <t>Marine Coordination Center</t>
    <phoneticPr fontId="3" type="noConversion"/>
  </si>
  <si>
    <t>Fire Safety</t>
    <phoneticPr fontId="3" type="noConversion"/>
  </si>
  <si>
    <t xml:space="preserve">SIZE(FF, 10/20 : 3x3) </t>
    <phoneticPr fontId="3" type="noConversion"/>
  </si>
  <si>
    <t>Stores, Workshops, And Drying Rooms</t>
    <phoneticPr fontId="3" type="noConversion"/>
  </si>
  <si>
    <t>Open Space</t>
    <phoneticPr fontId="3" type="noConversion"/>
  </si>
  <si>
    <t>Office</t>
    <phoneticPr fontId="3" type="noConversion"/>
  </si>
  <si>
    <t>Meeting Room</t>
    <phoneticPr fontId="3" type="noConversion"/>
  </si>
  <si>
    <t>Dining Area</t>
    <phoneticPr fontId="3" type="noConversion"/>
  </si>
  <si>
    <t>Kitchen</t>
    <phoneticPr fontId="3" type="noConversion"/>
  </si>
  <si>
    <t>O</t>
    <phoneticPr fontId="3" type="noConversion"/>
  </si>
  <si>
    <t>Gym</t>
    <phoneticPr fontId="3" type="noConversion"/>
  </si>
  <si>
    <t>Locker(M)</t>
    <phoneticPr fontId="3" type="noConversion"/>
  </si>
  <si>
    <t>Toilet(M)</t>
    <phoneticPr fontId="3" type="noConversion"/>
  </si>
  <si>
    <t>Toilet&amp;Shower&amp;Locker(F)</t>
    <phoneticPr fontId="3" type="noConversion"/>
  </si>
  <si>
    <t>Lobby</t>
    <phoneticPr fontId="3" type="noConversion"/>
  </si>
  <si>
    <t>Corridor</t>
    <phoneticPr fontId="3" type="noConversion"/>
  </si>
  <si>
    <t xml:space="preserve">Monitoring House </t>
    <phoneticPr fontId="3" type="noConversion"/>
  </si>
  <si>
    <r>
      <t>(</t>
    </r>
    <r>
      <rPr>
        <sz val="11"/>
        <rFont val="돋움"/>
        <family val="3"/>
        <charset val="129"/>
      </rPr>
      <t>안마도</t>
    </r>
    <r>
      <rPr>
        <sz val="11"/>
        <rFont val="Arial"/>
        <family val="2"/>
      </rPr>
      <t xml:space="preserve"> Island)</t>
    </r>
    <phoneticPr fontId="3" type="noConversion"/>
  </si>
  <si>
    <t>Dining Area &amp; Common Area</t>
    <phoneticPr fontId="3" type="noConversion"/>
  </si>
  <si>
    <t>Toilet&amp;Shower(M)</t>
    <phoneticPr fontId="3" type="noConversion"/>
  </si>
  <si>
    <t>Locker(M)</t>
    <phoneticPr fontId="3" type="noConversion"/>
  </si>
  <si>
    <r>
      <t xml:space="preserve">SIZE(FF, 10/20 : </t>
    </r>
    <r>
      <rPr>
        <sz val="11"/>
        <rFont val="돋움"/>
        <family val="3"/>
        <charset val="129"/>
      </rPr>
      <t>삭제</t>
    </r>
    <r>
      <rPr>
        <sz val="11"/>
        <rFont val="Arial"/>
        <family val="2"/>
      </rPr>
      <t xml:space="preserve">) </t>
    </r>
    <phoneticPr fontId="3" type="noConversion"/>
  </si>
  <si>
    <t>Monitoring House</t>
    <phoneticPr fontId="3" type="noConversion"/>
  </si>
  <si>
    <t>(Yeonggwang-gun)</t>
    <phoneticPr fontId="3" type="noConversion"/>
  </si>
  <si>
    <t>Common Area&amp;Pantry</t>
    <phoneticPr fontId="3" type="noConversion"/>
  </si>
  <si>
    <t>Warehouse</t>
    <phoneticPr fontId="3" type="noConversion"/>
  </si>
  <si>
    <t>기계</t>
    <phoneticPr fontId="3" type="noConversion"/>
  </si>
  <si>
    <r>
      <t xml:space="preserve">Crane or Hoist </t>
    </r>
    <r>
      <rPr>
        <sz val="11"/>
        <rFont val="돋움"/>
        <family val="3"/>
        <charset val="129"/>
      </rPr>
      <t>적용유무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확인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요망</t>
    </r>
    <phoneticPr fontId="3" type="noConversion"/>
  </si>
  <si>
    <r>
      <t>(</t>
    </r>
    <r>
      <rPr>
        <sz val="11"/>
        <rFont val="돋움"/>
        <family val="3"/>
        <charset val="129"/>
      </rPr>
      <t>안마도</t>
    </r>
    <r>
      <rPr>
        <sz val="11"/>
        <rFont val="Arial"/>
        <family val="2"/>
      </rPr>
      <t xml:space="preserve"> Island)</t>
    </r>
    <phoneticPr fontId="3" type="noConversion"/>
  </si>
  <si>
    <t>ST</t>
    <phoneticPr fontId="3" type="noConversion"/>
  </si>
  <si>
    <t>기계</t>
    <phoneticPr fontId="3" type="noConversion"/>
  </si>
  <si>
    <t>BUILDING LIST</t>
    <phoneticPr fontId="3" type="noConversion"/>
  </si>
  <si>
    <r>
      <t>&lt;</t>
    </r>
    <r>
      <rPr>
        <b/>
        <sz val="12"/>
        <rFont val="돋움"/>
        <family val="3"/>
        <charset val="129"/>
      </rPr>
      <t>안마도</t>
    </r>
    <r>
      <rPr>
        <b/>
        <sz val="12"/>
        <rFont val="Arial"/>
        <family val="2"/>
      </rPr>
      <t xml:space="preserve"> 220MW </t>
    </r>
    <r>
      <rPr>
        <b/>
        <sz val="12"/>
        <rFont val="돋움"/>
        <family val="3"/>
        <charset val="129"/>
      </rPr>
      <t>해상풍력</t>
    </r>
    <r>
      <rPr>
        <b/>
        <sz val="12"/>
        <rFont val="Arial"/>
        <family val="2"/>
      </rPr>
      <t xml:space="preserve"> / </t>
    </r>
    <r>
      <rPr>
        <b/>
        <sz val="12"/>
        <rFont val="돋움"/>
        <family val="3"/>
        <charset val="129"/>
      </rPr>
      <t>대한민국</t>
    </r>
    <r>
      <rPr>
        <b/>
        <sz val="12"/>
        <rFont val="Arial"/>
        <family val="2"/>
      </rPr>
      <t>&gt;</t>
    </r>
    <phoneticPr fontId="3" type="noConversion"/>
  </si>
  <si>
    <t>Rev.1_Seq.2</t>
    <phoneticPr fontId="3" type="noConversion"/>
  </si>
  <si>
    <t>NO.</t>
    <phoneticPr fontId="3" type="noConversion"/>
  </si>
  <si>
    <t>PLOT
PLAN
NO.</t>
    <phoneticPr fontId="3" type="noConversion"/>
  </si>
  <si>
    <t>BUILDING NAME</t>
    <phoneticPr fontId="3" type="noConversion"/>
  </si>
  <si>
    <t>STR.
TYPE</t>
    <phoneticPr fontId="3" type="noConversion"/>
  </si>
  <si>
    <t>Q'TY</t>
    <phoneticPr fontId="3" type="noConversion"/>
  </si>
  <si>
    <t>STORY</t>
    <phoneticPr fontId="3" type="noConversion"/>
  </si>
  <si>
    <t>LOCATION</t>
    <phoneticPr fontId="3" type="noConversion"/>
  </si>
  <si>
    <t>FLOOR AREA</t>
    <phoneticPr fontId="3" type="noConversion"/>
  </si>
  <si>
    <t>TOTAL AREA</t>
    <phoneticPr fontId="3" type="noConversion"/>
  </si>
  <si>
    <t>SANITARY</t>
    <phoneticPr fontId="3" type="noConversion"/>
  </si>
  <si>
    <t>LOUVER
SIZE (m2)</t>
    <phoneticPr fontId="3" type="noConversion"/>
  </si>
  <si>
    <t>REMARK</t>
    <phoneticPr fontId="3" type="noConversion"/>
  </si>
  <si>
    <t>H(m)</t>
    <phoneticPr fontId="3" type="noConversion"/>
  </si>
  <si>
    <t>(m2)</t>
    <phoneticPr fontId="3" type="noConversion"/>
  </si>
  <si>
    <t>TOILET</t>
    <phoneticPr fontId="3" type="noConversion"/>
  </si>
  <si>
    <t>SHOWER</t>
    <phoneticPr fontId="3" type="noConversion"/>
  </si>
  <si>
    <t>KITCHEN
TEA ROOM</t>
    <phoneticPr fontId="3" type="noConversion"/>
  </si>
  <si>
    <t>&lt;Base : On-Shore Substation&gt;</t>
    <phoneticPr fontId="3" type="noConversion"/>
  </si>
  <si>
    <t>154kV/66kV GIS Building</t>
    <phoneticPr fontId="3" type="noConversion"/>
  </si>
  <si>
    <t>RC</t>
    <phoneticPr fontId="3" type="noConversion"/>
  </si>
  <si>
    <t>-</t>
    <phoneticPr fontId="3" type="noConversion"/>
  </si>
  <si>
    <t>OHC 10ton</t>
    <phoneticPr fontId="3" type="noConversion"/>
  </si>
  <si>
    <t>전기, 계장</t>
    <phoneticPr fontId="3" type="noConversion"/>
  </si>
  <si>
    <r>
      <t xml:space="preserve">SIZE(EL, 10/14) 
</t>
    </r>
    <r>
      <rPr>
        <sz val="11"/>
        <rFont val="돋움"/>
        <family val="3"/>
        <charset val="129"/>
      </rPr>
      <t>전기분야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사업주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최종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발표자료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참조</t>
    </r>
    <phoneticPr fontId="3" type="noConversion"/>
  </si>
  <si>
    <r>
      <t>(</t>
    </r>
    <r>
      <rPr>
        <sz val="11"/>
        <rFont val="돋움"/>
        <family val="3"/>
        <charset val="129"/>
      </rPr>
      <t>죽도</t>
    </r>
    <r>
      <rPr>
        <sz val="11"/>
        <rFont val="Arial"/>
        <family val="2"/>
      </rPr>
      <t xml:space="preserve"> Island)</t>
    </r>
    <phoneticPr fontId="3" type="noConversion"/>
  </si>
  <si>
    <t xml:space="preserve"> Ground Floor</t>
    <phoneticPr fontId="3" type="noConversion"/>
  </si>
  <si>
    <t>154kV GIS Room</t>
    <phoneticPr fontId="3" type="noConversion"/>
  </si>
  <si>
    <r>
      <t>Cable Trench (BOF: GL-</t>
    </r>
    <r>
      <rPr>
        <sz val="11"/>
        <rFont val="Arial"/>
        <family val="2"/>
      </rPr>
      <t>2.5</t>
    </r>
    <r>
      <rPr>
        <sz val="11"/>
        <rFont val="Arial"/>
        <family val="2"/>
      </rPr>
      <t>m)</t>
    </r>
    <phoneticPr fontId="3" type="noConversion"/>
  </si>
  <si>
    <t>Ground Floor</t>
    <phoneticPr fontId="3" type="noConversion"/>
  </si>
  <si>
    <t>Fire Safety</t>
    <phoneticPr fontId="3" type="noConversion"/>
  </si>
  <si>
    <t xml:space="preserve">SIZE(FF, 10/20 : 5x4) </t>
    <phoneticPr fontId="3" type="noConversion"/>
  </si>
  <si>
    <t>STR Room</t>
    <phoneticPr fontId="3" type="noConversion"/>
  </si>
  <si>
    <t>154kV/66kV Transformer Room-1</t>
    <phoneticPr fontId="3" type="noConversion"/>
  </si>
  <si>
    <t>154kV/66kV Transformer Room-2</t>
    <phoneticPr fontId="3" type="noConversion"/>
  </si>
  <si>
    <t>66kV GIS Room</t>
    <phoneticPr fontId="3" type="noConversion"/>
  </si>
  <si>
    <t xml:space="preserve">Monitoring &amp; GIS Control Building </t>
    <phoneticPr fontId="3" type="noConversion"/>
  </si>
  <si>
    <r>
      <t xml:space="preserve">SIZE(EL, 10/20) </t>
    </r>
    <r>
      <rPr>
        <sz val="11"/>
        <color rgb="FFFF0000"/>
        <rFont val="돋움"/>
        <family val="3"/>
        <charset val="129"/>
      </rPr>
      <t/>
    </r>
    <phoneticPr fontId="3" type="noConversion"/>
  </si>
  <si>
    <t>육상 변전소 적용 Base case 시, Monitoring House (Island) 와 Switchyard&amp;Control BLDG 통합 구성</t>
    <phoneticPr fontId="3" type="noConversion"/>
  </si>
  <si>
    <r>
      <t>(</t>
    </r>
    <r>
      <rPr>
        <sz val="11"/>
        <rFont val="돋움"/>
        <family val="3"/>
        <charset val="129"/>
      </rPr>
      <t>죽도</t>
    </r>
    <r>
      <rPr>
        <sz val="11"/>
        <rFont val="Arial"/>
        <family val="2"/>
      </rPr>
      <t xml:space="preserve"> Island)</t>
    </r>
    <phoneticPr fontId="3" type="noConversion"/>
  </si>
  <si>
    <t>Control Room</t>
    <phoneticPr fontId="3" type="noConversion"/>
  </si>
  <si>
    <t>Office</t>
    <phoneticPr fontId="3" type="noConversion"/>
  </si>
  <si>
    <t>Dining Area &amp; Common Area</t>
    <phoneticPr fontId="3" type="noConversion"/>
  </si>
  <si>
    <t>Lobby</t>
    <phoneticPr fontId="3" type="noConversion"/>
  </si>
  <si>
    <t>Kitchen</t>
    <phoneticPr fontId="3" type="noConversion"/>
  </si>
  <si>
    <t>O</t>
    <phoneticPr fontId="3" type="noConversion"/>
  </si>
  <si>
    <t>Toilet&amp;Shower&amp;Locker(F)</t>
    <phoneticPr fontId="3" type="noConversion"/>
  </si>
  <si>
    <t>Toilet&amp;Shower(M)</t>
    <phoneticPr fontId="3" type="noConversion"/>
  </si>
  <si>
    <t>Locker(M)</t>
    <phoneticPr fontId="3" type="noConversion"/>
  </si>
  <si>
    <t>Corridor</t>
    <phoneticPr fontId="3" type="noConversion"/>
  </si>
  <si>
    <t>Electronic &amp; Comm Room</t>
    <phoneticPr fontId="3" type="noConversion"/>
  </si>
  <si>
    <r>
      <t xml:space="preserve">Substation &amp; Control Building </t>
    </r>
    <r>
      <rPr>
        <sz val="11"/>
        <rFont val="돋움"/>
        <family val="3"/>
        <charset val="129"/>
      </rPr>
      <t>통합</t>
    </r>
    <phoneticPr fontId="3" type="noConversion"/>
  </si>
  <si>
    <t>LV SWGR Room</t>
    <phoneticPr fontId="3" type="noConversion"/>
  </si>
  <si>
    <t>Battery Room</t>
    <phoneticPr fontId="3" type="noConversion"/>
  </si>
  <si>
    <t>Monitoring House</t>
    <phoneticPr fontId="3" type="noConversion"/>
  </si>
  <si>
    <r>
      <t xml:space="preserve">SIZE(ARUP, 10/01) AWF-ARUP-V-19-009
Concept Design Report – Monitoring House </t>
    </r>
    <r>
      <rPr>
        <sz val="11"/>
        <rFont val="돋움"/>
        <family val="3"/>
        <charset val="129"/>
      </rPr>
      <t>참조</t>
    </r>
    <phoneticPr fontId="3" type="noConversion"/>
  </si>
  <si>
    <t>(O&amp;M Port)</t>
    <phoneticPr fontId="3" type="noConversion"/>
  </si>
  <si>
    <t>Marine Coordination Center</t>
    <phoneticPr fontId="3" type="noConversion"/>
  </si>
  <si>
    <t xml:space="preserve">SIZE(FF, 10/20 : 3x3) </t>
    <phoneticPr fontId="3" type="noConversion"/>
  </si>
  <si>
    <t>Stores, Workshops, And Drying Rooms</t>
    <phoneticPr fontId="3" type="noConversion"/>
  </si>
  <si>
    <t>Open Space</t>
    <phoneticPr fontId="3" type="noConversion"/>
  </si>
  <si>
    <t>Meeting Room</t>
    <phoneticPr fontId="3" type="noConversion"/>
  </si>
  <si>
    <t>Dining Area</t>
    <phoneticPr fontId="3" type="noConversion"/>
  </si>
  <si>
    <t>Gym</t>
    <phoneticPr fontId="3" type="noConversion"/>
  </si>
  <si>
    <t>Toilet(M)</t>
    <phoneticPr fontId="3" type="noConversion"/>
  </si>
  <si>
    <t>O</t>
    <phoneticPr fontId="3" type="noConversion"/>
  </si>
  <si>
    <t>Shower(M)</t>
    <phoneticPr fontId="3" type="noConversion"/>
  </si>
  <si>
    <t>O</t>
    <phoneticPr fontId="3" type="noConversion"/>
  </si>
  <si>
    <t>154kV Switching Station</t>
    <phoneticPr fontId="3" type="noConversion"/>
  </si>
  <si>
    <t>전기</t>
    <phoneticPr fontId="3" type="noConversion"/>
  </si>
  <si>
    <r>
      <t xml:space="preserve">SIZE(EL, 10/26), KWC </t>
    </r>
    <r>
      <rPr>
        <sz val="11"/>
        <color rgb="FFFF0000"/>
        <rFont val="돋움"/>
        <family val="3"/>
        <charset val="129"/>
      </rPr>
      <t>요청사항</t>
    </r>
    <r>
      <rPr>
        <sz val="11"/>
        <color rgb="FFFF0000"/>
        <rFont val="Arial"/>
        <family val="2"/>
      </rPr>
      <t xml:space="preserve"> </t>
    </r>
    <r>
      <rPr>
        <sz val="11"/>
        <color rgb="FFFF0000"/>
        <rFont val="돋움"/>
        <family val="3"/>
        <charset val="129"/>
      </rPr>
      <t>반영</t>
    </r>
    <phoneticPr fontId="3" type="noConversion"/>
  </si>
  <si>
    <t>(Yeonggwang-gun)</t>
    <phoneticPr fontId="3" type="noConversion"/>
  </si>
  <si>
    <t>Reactor Room-1</t>
    <phoneticPr fontId="3" type="noConversion"/>
  </si>
  <si>
    <t>Reactor Room-2</t>
    <phoneticPr fontId="3" type="noConversion"/>
  </si>
  <si>
    <t>Monitoring House</t>
    <phoneticPr fontId="3" type="noConversion"/>
  </si>
  <si>
    <t>Control Room</t>
    <phoneticPr fontId="3" type="noConversion"/>
  </si>
  <si>
    <t>Common Area&amp;Pantry</t>
    <phoneticPr fontId="3" type="noConversion"/>
  </si>
  <si>
    <t>Toilet&amp;Shower(M)</t>
    <phoneticPr fontId="3" type="noConversion"/>
  </si>
  <si>
    <t>ST</t>
    <phoneticPr fontId="3" type="noConversion"/>
  </si>
  <si>
    <t>Warehouse</t>
    <phoneticPr fontId="3" type="noConversion"/>
  </si>
  <si>
    <r>
      <t xml:space="preserve">Crane or Hoist </t>
    </r>
    <r>
      <rPr>
        <sz val="11"/>
        <rFont val="돋움"/>
        <family val="3"/>
        <charset val="129"/>
      </rPr>
      <t>적용유무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확인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요망</t>
    </r>
    <phoneticPr fontId="3" type="noConversion"/>
  </si>
  <si>
    <t>기계</t>
    <phoneticPr fontId="3" type="noConversion"/>
  </si>
  <si>
    <t>&lt;Alternative : Off-Shore Substation&gt;</t>
    <phoneticPr fontId="3" type="noConversion"/>
  </si>
  <si>
    <r>
      <t xml:space="preserve">SIZE(ARUP, 09/22) AWF-ARUP-V-19-005 &amp; 007 Part 2
Concept Design Report – Topside and Secondary </t>
    </r>
    <r>
      <rPr>
        <sz val="10"/>
        <rFont val="돋움"/>
        <family val="3"/>
        <charset val="129"/>
      </rPr>
      <t>참조</t>
    </r>
    <phoneticPr fontId="3" type="noConversion"/>
  </si>
  <si>
    <r>
      <t xml:space="preserve">(Topside) : </t>
    </r>
    <r>
      <rPr>
        <sz val="11"/>
        <color theme="1"/>
        <rFont val="돋움"/>
        <family val="3"/>
        <charset val="129"/>
      </rPr>
      <t>토목해상자켓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상부</t>
    </r>
    <phoneticPr fontId="3" type="noConversion"/>
  </si>
  <si>
    <t>Lower Deck (EL+32.3m)</t>
    <phoneticPr fontId="3" type="noConversion"/>
  </si>
  <si>
    <t>Jacket legs : 19.0x19.0</t>
    <phoneticPr fontId="3" type="noConversion"/>
  </si>
  <si>
    <t>Control Room-1</t>
    <phoneticPr fontId="3" type="noConversion"/>
  </si>
  <si>
    <t>Container Type</t>
    <phoneticPr fontId="3" type="noConversion"/>
  </si>
  <si>
    <t>Control Room-2</t>
    <phoneticPr fontId="3" type="noConversion"/>
  </si>
  <si>
    <t>Container Type</t>
    <phoneticPr fontId="3" type="noConversion"/>
  </si>
  <si>
    <t>Walkway</t>
    <phoneticPr fontId="3" type="noConversion"/>
  </si>
  <si>
    <t>Equipment Deck (EL+40.3m)</t>
    <phoneticPr fontId="3" type="noConversion"/>
  </si>
  <si>
    <t xml:space="preserve"> </t>
    <phoneticPr fontId="3" type="noConversion"/>
  </si>
  <si>
    <t>MV GIS</t>
    <phoneticPr fontId="3" type="noConversion"/>
  </si>
  <si>
    <t>Container Type</t>
    <phoneticPr fontId="3" type="noConversion"/>
  </si>
  <si>
    <t xml:space="preserve">HV GIS </t>
    <phoneticPr fontId="3" type="noConversion"/>
  </si>
  <si>
    <t>Main Transformer</t>
    <phoneticPr fontId="3" type="noConversion"/>
  </si>
  <si>
    <t>Aux./Earth Transformer</t>
    <phoneticPr fontId="3" type="noConversion"/>
  </si>
  <si>
    <t>Transformer Cooler</t>
    <phoneticPr fontId="3" type="noConversion"/>
  </si>
  <si>
    <t>-</t>
    <phoneticPr fontId="3" type="noConversion"/>
  </si>
  <si>
    <t>Container Type</t>
    <phoneticPr fontId="3" type="noConversion"/>
  </si>
  <si>
    <t>(O&amp;M Port)</t>
    <phoneticPr fontId="3" type="noConversion"/>
  </si>
  <si>
    <t>Marine Coordination Center</t>
    <phoneticPr fontId="3" type="noConversion"/>
  </si>
  <si>
    <t xml:space="preserve">SIZE(FF, 10/20 : 3x3) </t>
    <phoneticPr fontId="3" type="noConversion"/>
  </si>
  <si>
    <t>Dining Area</t>
    <phoneticPr fontId="3" type="noConversion"/>
  </si>
  <si>
    <t>Kitchen</t>
    <phoneticPr fontId="3" type="noConversion"/>
  </si>
  <si>
    <t>Toilet(M)</t>
    <phoneticPr fontId="3" type="noConversion"/>
  </si>
  <si>
    <t>O</t>
    <phoneticPr fontId="3" type="noConversion"/>
  </si>
  <si>
    <t xml:space="preserve">Monitoring House </t>
    <phoneticPr fontId="3" type="noConversion"/>
  </si>
  <si>
    <r>
      <t>(</t>
    </r>
    <r>
      <rPr>
        <sz val="11"/>
        <rFont val="돋움"/>
        <family val="3"/>
        <charset val="129"/>
      </rPr>
      <t>안마도</t>
    </r>
    <r>
      <rPr>
        <sz val="11"/>
        <rFont val="Arial"/>
        <family val="2"/>
      </rPr>
      <t xml:space="preserve"> Island)</t>
    </r>
    <phoneticPr fontId="3" type="noConversion"/>
  </si>
  <si>
    <t>Office</t>
    <phoneticPr fontId="3" type="noConversion"/>
  </si>
  <si>
    <t>Dining Area &amp; Common Area</t>
    <phoneticPr fontId="3" type="noConversion"/>
  </si>
  <si>
    <r>
      <t xml:space="preserve">SIZE(FF, 10/20 : </t>
    </r>
    <r>
      <rPr>
        <sz val="11"/>
        <rFont val="돋움"/>
        <family val="3"/>
        <charset val="129"/>
      </rPr>
      <t>삭제</t>
    </r>
    <r>
      <rPr>
        <sz val="11"/>
        <rFont val="Arial"/>
        <family val="2"/>
      </rPr>
      <t xml:space="preserve">) </t>
    </r>
    <phoneticPr fontId="3" type="noConversion"/>
  </si>
  <si>
    <t>Meeting Room</t>
    <phoneticPr fontId="3" type="noConversion"/>
  </si>
  <si>
    <t>Fire Safety</t>
    <phoneticPr fontId="3" type="noConversion"/>
  </si>
  <si>
    <t>(Yeonggwang-gun)</t>
    <phoneticPr fontId="3" type="noConversion"/>
  </si>
  <si>
    <t>TOTAL</t>
    <phoneticPr fontId="3" type="noConversion"/>
  </si>
  <si>
    <r>
      <rPr>
        <sz val="11"/>
        <color theme="1"/>
        <rFont val="돋움"/>
        <family val="3"/>
        <charset val="129"/>
      </rPr>
      <t>※</t>
    </r>
    <r>
      <rPr>
        <sz val="11"/>
        <color theme="1"/>
        <rFont val="Arial"/>
        <family val="2"/>
      </rPr>
      <t xml:space="preserve"> Note : </t>
    </r>
    <phoneticPr fontId="3" type="noConversion"/>
  </si>
  <si>
    <t xml:space="preserve">1. The dimension of each building specified above are indicative only, and shall be subject to change according to the detail design of project implementation stage.
2. OHC : Overhead Crane, H : Hoist
</t>
    <phoneticPr fontId="3" type="noConversion"/>
  </si>
  <si>
    <t>DELETED</t>
    <phoneticPr fontId="3" type="noConversion"/>
  </si>
  <si>
    <t>BUILDING NAME</t>
    <phoneticPr fontId="3" type="noConversion"/>
  </si>
  <si>
    <t>LOCATION</t>
    <phoneticPr fontId="3" type="noConversion"/>
  </si>
  <si>
    <t>LOUVER
SIZE (m2)</t>
    <phoneticPr fontId="3" type="noConversion"/>
  </si>
  <si>
    <t>H(m)</t>
    <phoneticPr fontId="3" type="noConversion"/>
  </si>
  <si>
    <t>전기, 계장</t>
    <phoneticPr fontId="3" type="noConversion"/>
  </si>
  <si>
    <t>Communication Room</t>
    <phoneticPr fontId="3" type="noConversion"/>
  </si>
  <si>
    <t>Cable Trench (BOF: GL-2.0m)</t>
    <phoneticPr fontId="3" type="noConversion"/>
  </si>
  <si>
    <t>LV SWGR Room</t>
    <phoneticPr fontId="3" type="noConversion"/>
  </si>
  <si>
    <t>Cable Trench (BOF: GL-2.0m)</t>
    <phoneticPr fontId="3" type="noConversion"/>
  </si>
  <si>
    <t>Control&amp;Protection Panel Room</t>
    <phoneticPr fontId="3" type="noConversion"/>
  </si>
  <si>
    <t>Battery Room</t>
    <phoneticPr fontId="3" type="noConversion"/>
  </si>
  <si>
    <t>BUILDING LIST</t>
    <phoneticPr fontId="3" type="noConversion"/>
  </si>
  <si>
    <t>Rev.1_Seq.1</t>
    <phoneticPr fontId="3" type="noConversion"/>
  </si>
  <si>
    <t>STR.
TYPE</t>
    <phoneticPr fontId="3" type="noConversion"/>
  </si>
  <si>
    <t>Q'TY</t>
    <phoneticPr fontId="3" type="noConversion"/>
  </si>
  <si>
    <t>STORY</t>
    <phoneticPr fontId="3" type="noConversion"/>
  </si>
  <si>
    <t>LOCATION</t>
    <phoneticPr fontId="3" type="noConversion"/>
  </si>
  <si>
    <t>(m2)</t>
    <phoneticPr fontId="3" type="noConversion"/>
  </si>
  <si>
    <t>SHOWER</t>
    <phoneticPr fontId="3" type="noConversion"/>
  </si>
  <si>
    <t>KITCHEN
TEA ROOM</t>
    <phoneticPr fontId="3" type="noConversion"/>
  </si>
  <si>
    <t>OHC 10ton</t>
    <phoneticPr fontId="3" type="noConversion"/>
  </si>
  <si>
    <r>
      <t>(</t>
    </r>
    <r>
      <rPr>
        <sz val="11"/>
        <color rgb="FFFF0000"/>
        <rFont val="돋움"/>
        <family val="3"/>
        <charset val="129"/>
      </rPr>
      <t>죽도</t>
    </r>
    <r>
      <rPr>
        <sz val="11"/>
        <color rgb="FFFF0000"/>
        <rFont val="Arial"/>
        <family val="2"/>
      </rPr>
      <t xml:space="preserve"> Island)</t>
    </r>
    <phoneticPr fontId="3" type="noConversion"/>
  </si>
  <si>
    <t xml:space="preserve"> Ground Floor</t>
    <phoneticPr fontId="3" type="noConversion"/>
  </si>
  <si>
    <t>154kV GIS Room</t>
    <phoneticPr fontId="3" type="noConversion"/>
  </si>
  <si>
    <t>Cable Trench (BOF: GL-3.1m)</t>
    <phoneticPr fontId="3" type="noConversion"/>
  </si>
  <si>
    <t xml:space="preserve">SIZE(FF, 10/20 : 5x4) </t>
    <phoneticPr fontId="3" type="noConversion"/>
  </si>
  <si>
    <t>154kV/66kV Transformer Room-2</t>
    <phoneticPr fontId="3" type="noConversion"/>
  </si>
  <si>
    <t>Cable Trench (BOF: GL-3.1m)</t>
    <phoneticPr fontId="3" type="noConversion"/>
  </si>
  <si>
    <t>육상 변전소 적용 Base case 시, Monitoring House (Island) 와 Switchyard&amp;Control BLDG 통합 구성</t>
    <phoneticPr fontId="3" type="noConversion"/>
  </si>
  <si>
    <t>Office</t>
    <phoneticPr fontId="3" type="noConversion"/>
  </si>
  <si>
    <t xml:space="preserve">SIZE(FF, 10/20 : 2x3) </t>
    <phoneticPr fontId="3" type="noConversion"/>
  </si>
  <si>
    <r>
      <t xml:space="preserve">Substation &amp; Control Building </t>
    </r>
    <r>
      <rPr>
        <sz val="11"/>
        <color rgb="FFFF0000"/>
        <rFont val="돋움"/>
        <family val="3"/>
        <charset val="129"/>
      </rPr>
      <t>통합</t>
    </r>
    <phoneticPr fontId="3" type="noConversion"/>
  </si>
  <si>
    <t>Marine Coordination Center</t>
    <phoneticPr fontId="3" type="noConversion"/>
  </si>
  <si>
    <t>Open Space</t>
    <phoneticPr fontId="3" type="noConversion"/>
  </si>
  <si>
    <t>Shower(M)</t>
    <phoneticPr fontId="3" type="noConversion"/>
  </si>
  <si>
    <t>Lobby</t>
    <phoneticPr fontId="3" type="noConversion"/>
  </si>
  <si>
    <r>
      <t xml:space="preserve">SIZE(FF, 10/20 : </t>
    </r>
    <r>
      <rPr>
        <sz val="11"/>
        <color rgb="FFFF0000"/>
        <rFont val="돋움"/>
        <family val="3"/>
        <charset val="129"/>
      </rPr>
      <t>삭제</t>
    </r>
    <r>
      <rPr>
        <sz val="11"/>
        <color rgb="FFFF0000"/>
        <rFont val="Arial"/>
        <family val="2"/>
      </rPr>
      <t xml:space="preserve">) </t>
    </r>
    <phoneticPr fontId="3" type="noConversion"/>
  </si>
  <si>
    <t>ST</t>
    <phoneticPr fontId="3" type="noConversion"/>
  </si>
  <si>
    <r>
      <t xml:space="preserve">Crane or Hoist </t>
    </r>
    <r>
      <rPr>
        <sz val="11"/>
        <rFont val="돋움"/>
        <family val="3"/>
        <charset val="129"/>
      </rPr>
      <t>적용유무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확인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요망</t>
    </r>
    <phoneticPr fontId="3" type="noConversion"/>
  </si>
  <si>
    <t>Warehouse</t>
    <phoneticPr fontId="3" type="noConversion"/>
  </si>
  <si>
    <t>Offshore Substation</t>
    <phoneticPr fontId="3" type="noConversion"/>
  </si>
  <si>
    <t>Lower Deck (EL+32.3m)</t>
    <phoneticPr fontId="3" type="noConversion"/>
  </si>
  <si>
    <t>Jacket legs : 19.0x19.0</t>
    <phoneticPr fontId="3" type="noConversion"/>
  </si>
  <si>
    <t>Control Room-1</t>
    <phoneticPr fontId="3" type="noConversion"/>
  </si>
  <si>
    <t>Control Room-2</t>
    <phoneticPr fontId="3" type="noConversion"/>
  </si>
  <si>
    <t xml:space="preserve"> </t>
    <phoneticPr fontId="3" type="noConversion"/>
  </si>
  <si>
    <t>MV GIS</t>
    <phoneticPr fontId="3" type="noConversion"/>
  </si>
  <si>
    <t>-</t>
    <phoneticPr fontId="3" type="noConversion"/>
  </si>
  <si>
    <t>Container Type</t>
    <phoneticPr fontId="3" type="noConversion"/>
  </si>
  <si>
    <t>Main Transformer</t>
    <phoneticPr fontId="3" type="noConversion"/>
  </si>
  <si>
    <t>Transformer Cooler</t>
    <phoneticPr fontId="3" type="noConversion"/>
  </si>
  <si>
    <t>Control Room</t>
    <phoneticPr fontId="3" type="noConversion"/>
  </si>
  <si>
    <t xml:space="preserve">SIZE(FF, 10/20 : 3x3) </t>
    <phoneticPr fontId="3" type="noConversion"/>
  </si>
  <si>
    <t>Open Space</t>
    <phoneticPr fontId="3" type="noConversion"/>
  </si>
  <si>
    <t>Dining Area</t>
    <phoneticPr fontId="3" type="noConversion"/>
  </si>
  <si>
    <t>Kitchen</t>
    <phoneticPr fontId="3" type="noConversion"/>
  </si>
  <si>
    <t>Gym</t>
    <phoneticPr fontId="3" type="noConversion"/>
  </si>
  <si>
    <t>Locker(M)</t>
    <phoneticPr fontId="3" type="noConversion"/>
  </si>
  <si>
    <t>Toilet(M)</t>
    <phoneticPr fontId="3" type="noConversion"/>
  </si>
  <si>
    <t xml:space="preserve">Monitoring House </t>
    <phoneticPr fontId="3" type="noConversion"/>
  </si>
  <si>
    <r>
      <t>(</t>
    </r>
    <r>
      <rPr>
        <sz val="11"/>
        <color rgb="FFFF0000"/>
        <rFont val="돋움"/>
        <family val="3"/>
        <charset val="129"/>
      </rPr>
      <t>안마도</t>
    </r>
    <r>
      <rPr>
        <sz val="11"/>
        <color rgb="FFFF0000"/>
        <rFont val="Arial"/>
        <family val="2"/>
      </rPr>
      <t xml:space="preserve"> Island)</t>
    </r>
    <phoneticPr fontId="3" type="noConversion"/>
  </si>
  <si>
    <t>Dining Area &amp; Common Area</t>
    <phoneticPr fontId="3" type="noConversion"/>
  </si>
  <si>
    <t>Lobby</t>
    <phoneticPr fontId="3" type="noConversion"/>
  </si>
  <si>
    <t>Toilet&amp;Shower(M)</t>
    <phoneticPr fontId="3" type="noConversion"/>
  </si>
  <si>
    <t>Fire Safety</t>
    <phoneticPr fontId="3" type="noConversion"/>
  </si>
  <si>
    <r>
      <t xml:space="preserve">SIZE(FF, 10/20 : </t>
    </r>
    <r>
      <rPr>
        <sz val="11"/>
        <color rgb="FFFF0000"/>
        <rFont val="돋움"/>
        <family val="3"/>
        <charset val="129"/>
      </rPr>
      <t>삭제</t>
    </r>
    <r>
      <rPr>
        <sz val="11"/>
        <color rgb="FFFF0000"/>
        <rFont val="Arial"/>
        <family val="2"/>
      </rPr>
      <t xml:space="preserve">) </t>
    </r>
    <phoneticPr fontId="3" type="noConversion"/>
  </si>
  <si>
    <t>Corridor</t>
    <phoneticPr fontId="3" type="noConversion"/>
  </si>
  <si>
    <t>O</t>
    <phoneticPr fontId="3" type="noConversion"/>
  </si>
  <si>
    <r>
      <t xml:space="preserve">SIZE(FF, 10/20 : </t>
    </r>
    <r>
      <rPr>
        <sz val="11"/>
        <color rgb="FFFF0000"/>
        <rFont val="돋움"/>
        <family val="3"/>
        <charset val="129"/>
      </rPr>
      <t>삭제</t>
    </r>
    <r>
      <rPr>
        <sz val="11"/>
        <color rgb="FFFF0000"/>
        <rFont val="Arial"/>
        <family val="2"/>
      </rPr>
      <t xml:space="preserve">) </t>
    </r>
    <phoneticPr fontId="3" type="noConversion"/>
  </si>
  <si>
    <t>(Yeonggwang-gun)</t>
    <phoneticPr fontId="3" type="noConversion"/>
  </si>
  <si>
    <t>TOTAL</t>
    <phoneticPr fontId="3" type="noConversion"/>
  </si>
  <si>
    <r>
      <rPr>
        <sz val="11"/>
        <color theme="1"/>
        <rFont val="돋움"/>
        <family val="3"/>
        <charset val="129"/>
      </rPr>
      <t>※</t>
    </r>
    <r>
      <rPr>
        <sz val="11"/>
        <color theme="1"/>
        <rFont val="Arial"/>
        <family val="2"/>
      </rPr>
      <t xml:space="preserve"> Note : </t>
    </r>
    <phoneticPr fontId="3" type="noConversion"/>
  </si>
  <si>
    <t xml:space="preserve">1. The dimension of each building specified above are indicative only, and shall be subject to change according to the detail design of project implementation stage.
2. OHC : Overhead Crane, H : Hoist
</t>
    <phoneticPr fontId="3" type="noConversion"/>
  </si>
  <si>
    <t>DELETED</t>
    <phoneticPr fontId="3" type="noConversion"/>
  </si>
  <si>
    <t>PLOT
PLAN
NO.</t>
    <phoneticPr fontId="3" type="noConversion"/>
  </si>
  <si>
    <t>BUILDING NAME</t>
    <phoneticPr fontId="3" type="noConversion"/>
  </si>
  <si>
    <t>LOCATION</t>
    <phoneticPr fontId="3" type="noConversion"/>
  </si>
  <si>
    <t>FLOOR AREA</t>
    <phoneticPr fontId="3" type="noConversion"/>
  </si>
  <si>
    <t>(m2)</t>
    <phoneticPr fontId="3" type="noConversion"/>
  </si>
  <si>
    <t>Communication Room</t>
    <phoneticPr fontId="3" type="noConversion"/>
  </si>
  <si>
    <t>LV SWGR Room</t>
    <phoneticPr fontId="3" type="noConversion"/>
  </si>
  <si>
    <t>BUILDING LIST</t>
    <phoneticPr fontId="3" type="noConversion"/>
  </si>
  <si>
    <r>
      <t>&lt;</t>
    </r>
    <r>
      <rPr>
        <b/>
        <sz val="12"/>
        <rFont val="돋움"/>
        <family val="3"/>
        <charset val="129"/>
      </rPr>
      <t>안마도</t>
    </r>
    <r>
      <rPr>
        <b/>
        <sz val="12"/>
        <rFont val="Arial"/>
        <family val="2"/>
      </rPr>
      <t xml:space="preserve"> 220MW </t>
    </r>
    <r>
      <rPr>
        <b/>
        <sz val="12"/>
        <rFont val="돋움"/>
        <family val="3"/>
        <charset val="129"/>
      </rPr>
      <t>해상풍력</t>
    </r>
    <r>
      <rPr>
        <b/>
        <sz val="12"/>
        <rFont val="Arial"/>
        <family val="2"/>
      </rPr>
      <t xml:space="preserve"> / </t>
    </r>
    <r>
      <rPr>
        <b/>
        <sz val="12"/>
        <rFont val="돋움"/>
        <family val="3"/>
        <charset val="129"/>
      </rPr>
      <t>대한민국</t>
    </r>
    <r>
      <rPr>
        <b/>
        <sz val="12"/>
        <rFont val="Arial"/>
        <family val="2"/>
      </rPr>
      <t>&gt;</t>
    </r>
    <phoneticPr fontId="3" type="noConversion"/>
  </si>
  <si>
    <t>Rev.1</t>
    <phoneticPr fontId="3" type="noConversion"/>
  </si>
  <si>
    <t>NO.</t>
    <phoneticPr fontId="3" type="noConversion"/>
  </si>
  <si>
    <t>PLOT
PLAN
NO.</t>
    <phoneticPr fontId="3" type="noConversion"/>
  </si>
  <si>
    <t>BUILDING NAME</t>
    <phoneticPr fontId="3" type="noConversion"/>
  </si>
  <si>
    <t>Q'TY</t>
    <phoneticPr fontId="3" type="noConversion"/>
  </si>
  <si>
    <t>LOCATION</t>
    <phoneticPr fontId="3" type="noConversion"/>
  </si>
  <si>
    <t>FLOOR AREA</t>
    <phoneticPr fontId="3" type="noConversion"/>
  </si>
  <si>
    <t>TOTAL AREA</t>
    <phoneticPr fontId="3" type="noConversion"/>
  </si>
  <si>
    <t>SANITARY</t>
    <phoneticPr fontId="3" type="noConversion"/>
  </si>
  <si>
    <t>LOUVER
SIZE (m2)</t>
    <phoneticPr fontId="3" type="noConversion"/>
  </si>
  <si>
    <t>REMARK</t>
    <phoneticPr fontId="3" type="noConversion"/>
  </si>
  <si>
    <t>H(m)</t>
    <phoneticPr fontId="3" type="noConversion"/>
  </si>
  <si>
    <t>(m2)</t>
    <phoneticPr fontId="3" type="noConversion"/>
  </si>
  <si>
    <t>TOILET</t>
    <phoneticPr fontId="3" type="noConversion"/>
  </si>
  <si>
    <t>SHOWER</t>
    <phoneticPr fontId="3" type="noConversion"/>
  </si>
  <si>
    <t>KITCHEN
TEA ROOM</t>
    <phoneticPr fontId="3" type="noConversion"/>
  </si>
  <si>
    <t>Onshore Substation</t>
    <phoneticPr fontId="3" type="noConversion"/>
  </si>
  <si>
    <t>-</t>
    <phoneticPr fontId="3" type="noConversion"/>
  </si>
  <si>
    <t>OHC 10ton</t>
    <phoneticPr fontId="3" type="noConversion"/>
  </si>
  <si>
    <r>
      <t xml:space="preserve">SIZE(EL, 10/14) 
</t>
    </r>
    <r>
      <rPr>
        <sz val="11"/>
        <color rgb="FFFF0000"/>
        <rFont val="돋움"/>
        <family val="3"/>
        <charset val="129"/>
      </rPr>
      <t>전기분야</t>
    </r>
    <r>
      <rPr>
        <sz val="11"/>
        <color rgb="FFFF0000"/>
        <rFont val="Arial"/>
        <family val="2"/>
      </rPr>
      <t xml:space="preserve"> </t>
    </r>
    <r>
      <rPr>
        <sz val="11"/>
        <color rgb="FFFF0000"/>
        <rFont val="돋움"/>
        <family val="3"/>
        <charset val="129"/>
      </rPr>
      <t>사업주</t>
    </r>
    <r>
      <rPr>
        <sz val="11"/>
        <color rgb="FFFF0000"/>
        <rFont val="Arial"/>
        <family val="2"/>
      </rPr>
      <t xml:space="preserve"> </t>
    </r>
    <r>
      <rPr>
        <sz val="11"/>
        <color rgb="FFFF0000"/>
        <rFont val="돋움"/>
        <family val="3"/>
        <charset val="129"/>
      </rPr>
      <t>최종</t>
    </r>
    <r>
      <rPr>
        <sz val="11"/>
        <color rgb="FFFF0000"/>
        <rFont val="Arial"/>
        <family val="2"/>
      </rPr>
      <t xml:space="preserve"> </t>
    </r>
    <r>
      <rPr>
        <sz val="11"/>
        <color rgb="FFFF0000"/>
        <rFont val="돋움"/>
        <family val="3"/>
        <charset val="129"/>
      </rPr>
      <t>발표자료</t>
    </r>
    <r>
      <rPr>
        <sz val="11"/>
        <color rgb="FFFF0000"/>
        <rFont val="Arial"/>
        <family val="2"/>
      </rPr>
      <t xml:space="preserve"> </t>
    </r>
    <r>
      <rPr>
        <sz val="11"/>
        <color rgb="FFFF0000"/>
        <rFont val="돋움"/>
        <family val="3"/>
        <charset val="129"/>
      </rPr>
      <t>참조</t>
    </r>
    <phoneticPr fontId="3" type="noConversion"/>
  </si>
  <si>
    <t>(Base)</t>
    <phoneticPr fontId="3" type="noConversion"/>
  </si>
  <si>
    <t xml:space="preserve"> Ground Floor</t>
    <phoneticPr fontId="3" type="noConversion"/>
  </si>
  <si>
    <t>Cable Trench (BOF: GL-3.1m)</t>
    <phoneticPr fontId="3" type="noConversion"/>
  </si>
  <si>
    <t>STR Room</t>
    <phoneticPr fontId="3" type="noConversion"/>
  </si>
  <si>
    <t>154kV/66kV Transformer Room-1</t>
    <phoneticPr fontId="3" type="noConversion"/>
  </si>
  <si>
    <t>154kV/66kV Transformer Room-2</t>
    <phoneticPr fontId="3" type="noConversion"/>
  </si>
  <si>
    <t>66kV GIS Room</t>
    <phoneticPr fontId="3" type="noConversion"/>
  </si>
  <si>
    <t>Substation &amp; Control Building</t>
    <phoneticPr fontId="3" type="noConversion"/>
  </si>
  <si>
    <r>
      <t xml:space="preserve">SIZE(EL, 10/14) 
</t>
    </r>
    <r>
      <rPr>
        <sz val="11"/>
        <color rgb="FFFF0000"/>
        <rFont val="돋움"/>
        <family val="3"/>
        <charset val="129"/>
      </rPr>
      <t>전기분야</t>
    </r>
    <r>
      <rPr>
        <sz val="11"/>
        <color rgb="FFFF0000"/>
        <rFont val="Arial"/>
        <family val="2"/>
      </rPr>
      <t xml:space="preserve"> </t>
    </r>
    <r>
      <rPr>
        <sz val="11"/>
        <color rgb="FFFF0000"/>
        <rFont val="돋움"/>
        <family val="3"/>
        <charset val="129"/>
      </rPr>
      <t>사업주</t>
    </r>
    <r>
      <rPr>
        <sz val="11"/>
        <color rgb="FFFF0000"/>
        <rFont val="Arial"/>
        <family val="2"/>
      </rPr>
      <t xml:space="preserve"> </t>
    </r>
    <r>
      <rPr>
        <sz val="11"/>
        <color rgb="FFFF0000"/>
        <rFont val="돋움"/>
        <family val="3"/>
        <charset val="129"/>
      </rPr>
      <t>최종</t>
    </r>
    <r>
      <rPr>
        <sz val="11"/>
        <color rgb="FFFF0000"/>
        <rFont val="Arial"/>
        <family val="2"/>
      </rPr>
      <t xml:space="preserve"> </t>
    </r>
    <r>
      <rPr>
        <sz val="11"/>
        <color rgb="FFFF0000"/>
        <rFont val="돋움"/>
        <family val="3"/>
        <charset val="129"/>
      </rPr>
      <t>발표자료</t>
    </r>
    <r>
      <rPr>
        <sz val="11"/>
        <color rgb="FFFF0000"/>
        <rFont val="Arial"/>
        <family val="2"/>
      </rPr>
      <t xml:space="preserve"> </t>
    </r>
    <r>
      <rPr>
        <sz val="11"/>
        <color rgb="FFFF0000"/>
        <rFont val="돋움"/>
        <family val="3"/>
        <charset val="129"/>
      </rPr>
      <t>참조</t>
    </r>
    <phoneticPr fontId="3" type="noConversion"/>
  </si>
  <si>
    <t>Communication Room</t>
    <phoneticPr fontId="3" type="noConversion"/>
  </si>
  <si>
    <t>Cable Trench (BOF: GL-2.0m)</t>
    <phoneticPr fontId="3" type="noConversion"/>
  </si>
  <si>
    <t>LV SWGR Room</t>
    <phoneticPr fontId="3" type="noConversion"/>
  </si>
  <si>
    <t>Cable Trench (BOF: GL-2.0m)</t>
    <phoneticPr fontId="3" type="noConversion"/>
  </si>
  <si>
    <t>전기, 계장</t>
    <phoneticPr fontId="3" type="noConversion"/>
  </si>
  <si>
    <t>(O&amp;M Port)</t>
    <phoneticPr fontId="3" type="noConversion"/>
  </si>
  <si>
    <t>Stores, Workshops, And Drying Rooms</t>
    <phoneticPr fontId="3" type="noConversion"/>
  </si>
  <si>
    <t>Office</t>
    <phoneticPr fontId="3" type="noConversion"/>
  </si>
  <si>
    <t>Meeting Room</t>
    <phoneticPr fontId="3" type="noConversion"/>
  </si>
  <si>
    <t>Dining Area</t>
    <phoneticPr fontId="3" type="noConversion"/>
  </si>
  <si>
    <t>Kitchen</t>
    <phoneticPr fontId="3" type="noConversion"/>
  </si>
  <si>
    <t>O</t>
    <phoneticPr fontId="3" type="noConversion"/>
  </si>
  <si>
    <t>Locker(M)</t>
    <phoneticPr fontId="3" type="noConversion"/>
  </si>
  <si>
    <t>Shower(M)</t>
    <phoneticPr fontId="3" type="noConversion"/>
  </si>
  <si>
    <t>Monitoring House</t>
    <phoneticPr fontId="3" type="noConversion"/>
  </si>
  <si>
    <t>RC</t>
    <phoneticPr fontId="3" type="noConversion"/>
  </si>
  <si>
    <t>전기, 계장</t>
    <phoneticPr fontId="3" type="noConversion"/>
  </si>
  <si>
    <r>
      <t xml:space="preserve">SIZE(ARUP, 10/01) AWF-ARUP-V-19-009
Concept Design Report – Monitoring House </t>
    </r>
    <r>
      <rPr>
        <sz val="11"/>
        <rFont val="돋움"/>
        <family val="3"/>
        <charset val="129"/>
      </rPr>
      <t>참조</t>
    </r>
    <phoneticPr fontId="3" type="noConversion"/>
  </si>
  <si>
    <t>(Island)</t>
    <phoneticPr fontId="3" type="noConversion"/>
  </si>
  <si>
    <t>Control Room</t>
    <phoneticPr fontId="3" type="noConversion"/>
  </si>
  <si>
    <t>Office</t>
    <phoneticPr fontId="3" type="noConversion"/>
  </si>
  <si>
    <t>Dining Area &amp; Common Area</t>
    <phoneticPr fontId="3" type="noConversion"/>
  </si>
  <si>
    <t>Lobby</t>
    <phoneticPr fontId="3" type="noConversion"/>
  </si>
  <si>
    <t>Kitchen</t>
    <phoneticPr fontId="3" type="noConversion"/>
  </si>
  <si>
    <t>O</t>
    <phoneticPr fontId="3" type="noConversion"/>
  </si>
  <si>
    <r>
      <t xml:space="preserve">SIZE(ARUP, 10/01) AWF-ARUP-V-19-009
Concept Design Report – Monitoring House </t>
    </r>
    <r>
      <rPr>
        <sz val="11"/>
        <rFont val="돋움"/>
        <family val="3"/>
        <charset val="129"/>
      </rPr>
      <t>참조</t>
    </r>
    <phoneticPr fontId="3" type="noConversion"/>
  </si>
  <si>
    <t>(Yeonggwang-gun)</t>
    <phoneticPr fontId="3" type="noConversion"/>
  </si>
  <si>
    <t>Control Room</t>
    <phoneticPr fontId="3" type="noConversion"/>
  </si>
  <si>
    <t>Lobby</t>
    <phoneticPr fontId="3" type="noConversion"/>
  </si>
  <si>
    <t>Common Area&amp;Pantry</t>
    <phoneticPr fontId="3" type="noConversion"/>
  </si>
  <si>
    <t>Toilet&amp;Shower&amp;Locker(F)</t>
    <phoneticPr fontId="3" type="noConversion"/>
  </si>
  <si>
    <t>Toilet&amp;Shower(M)</t>
    <phoneticPr fontId="3" type="noConversion"/>
  </si>
  <si>
    <t>Corridor</t>
    <phoneticPr fontId="3" type="noConversion"/>
  </si>
  <si>
    <t>Warehouse</t>
    <phoneticPr fontId="3" type="noConversion"/>
  </si>
  <si>
    <t>(O&amp;M Port)</t>
    <phoneticPr fontId="3" type="noConversion"/>
  </si>
  <si>
    <t>(Island)</t>
    <phoneticPr fontId="3" type="noConversion"/>
  </si>
  <si>
    <r>
      <t xml:space="preserve">Crane or Hoist </t>
    </r>
    <r>
      <rPr>
        <sz val="11"/>
        <rFont val="돋움"/>
        <family val="3"/>
        <charset val="129"/>
      </rPr>
      <t>적용유무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확인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요망</t>
    </r>
    <phoneticPr fontId="3" type="noConversion"/>
  </si>
  <si>
    <t>&lt;Alternative Building, Option&gt;</t>
    <phoneticPr fontId="3" type="noConversion"/>
  </si>
  <si>
    <t>Offshore Substation</t>
    <phoneticPr fontId="3" type="noConversion"/>
  </si>
  <si>
    <t>전기, 계장</t>
    <phoneticPr fontId="3" type="noConversion"/>
  </si>
  <si>
    <r>
      <t xml:space="preserve">SIZE(ARUP, 09/22) AWF-ARUP-V-19-005 &amp; 007 Part 2
Concept Design Report – Topside and Secondary </t>
    </r>
    <r>
      <rPr>
        <sz val="10"/>
        <rFont val="돋움"/>
        <family val="3"/>
        <charset val="129"/>
      </rPr>
      <t>참조</t>
    </r>
    <phoneticPr fontId="3" type="noConversion"/>
  </si>
  <si>
    <t>(Topside)</t>
    <phoneticPr fontId="3" type="noConversion"/>
  </si>
  <si>
    <t>Lower Deck (EL+32.3m)</t>
    <phoneticPr fontId="3" type="noConversion"/>
  </si>
  <si>
    <t>Jacket legs : 19.0x19.0</t>
    <phoneticPr fontId="3" type="noConversion"/>
  </si>
  <si>
    <t>Control Room-1</t>
    <phoneticPr fontId="3" type="noConversion"/>
  </si>
  <si>
    <t>Container Type</t>
    <phoneticPr fontId="3" type="noConversion"/>
  </si>
  <si>
    <t>Control Room-2</t>
    <phoneticPr fontId="3" type="noConversion"/>
  </si>
  <si>
    <t>Container Type</t>
    <phoneticPr fontId="3" type="noConversion"/>
  </si>
  <si>
    <t>Battery Room</t>
    <phoneticPr fontId="3" type="noConversion"/>
  </si>
  <si>
    <t>Walkway</t>
    <phoneticPr fontId="3" type="noConversion"/>
  </si>
  <si>
    <t>Equipment Deck (EL+40.3m)</t>
    <phoneticPr fontId="3" type="noConversion"/>
  </si>
  <si>
    <t>-</t>
    <phoneticPr fontId="3" type="noConversion"/>
  </si>
  <si>
    <t xml:space="preserve"> </t>
    <phoneticPr fontId="3" type="noConversion"/>
  </si>
  <si>
    <t>MV GIS</t>
    <phoneticPr fontId="3" type="noConversion"/>
  </si>
  <si>
    <t xml:space="preserve">HV GIS </t>
    <phoneticPr fontId="3" type="noConversion"/>
  </si>
  <si>
    <t>Main Transformer</t>
    <phoneticPr fontId="3" type="noConversion"/>
  </si>
  <si>
    <t>Container Type</t>
    <phoneticPr fontId="3" type="noConversion"/>
  </si>
  <si>
    <t>Aux./Earth Transformer</t>
    <phoneticPr fontId="3" type="noConversion"/>
  </si>
  <si>
    <t>Transformer Cooler</t>
    <phoneticPr fontId="3" type="noConversion"/>
  </si>
  <si>
    <t>Walkway</t>
    <phoneticPr fontId="3" type="noConversion"/>
  </si>
  <si>
    <r>
      <rPr>
        <sz val="11"/>
        <color theme="1"/>
        <rFont val="돋움"/>
        <family val="3"/>
        <charset val="129"/>
      </rPr>
      <t>※</t>
    </r>
    <r>
      <rPr>
        <sz val="11"/>
        <color theme="1"/>
        <rFont val="Arial"/>
        <family val="2"/>
      </rPr>
      <t xml:space="preserve"> Note : </t>
    </r>
    <phoneticPr fontId="3" type="noConversion"/>
  </si>
  <si>
    <t>Rev.0_Seq.1</t>
    <phoneticPr fontId="3" type="noConversion"/>
  </si>
  <si>
    <t>STR.
TYPE</t>
    <phoneticPr fontId="3" type="noConversion"/>
  </si>
  <si>
    <t>TOTAL AREA</t>
    <phoneticPr fontId="3" type="noConversion"/>
  </si>
  <si>
    <t>LOUVER
SIZE (m2)</t>
    <phoneticPr fontId="3" type="noConversion"/>
  </si>
  <si>
    <r>
      <t xml:space="preserve">SIZE(ARUP, 09/22) AWF-ARUP-V-19-005 &amp; 007 Part 2
Concept Design Report – Topside and Secondary </t>
    </r>
    <r>
      <rPr>
        <sz val="11"/>
        <rFont val="돋움"/>
        <family val="3"/>
        <charset val="129"/>
      </rPr>
      <t>참조</t>
    </r>
    <phoneticPr fontId="3" type="noConversion"/>
  </si>
  <si>
    <t>(Topside)</t>
    <phoneticPr fontId="3" type="noConversion"/>
  </si>
  <si>
    <t>Lower Deck (EL+32.3m)</t>
    <phoneticPr fontId="3" type="noConversion"/>
  </si>
  <si>
    <t>Jacket legs : 19.0x19.0</t>
    <phoneticPr fontId="3" type="noConversion"/>
  </si>
  <si>
    <t>Control Room-1</t>
    <phoneticPr fontId="3" type="noConversion"/>
  </si>
  <si>
    <t>Control Room-2</t>
    <phoneticPr fontId="3" type="noConversion"/>
  </si>
  <si>
    <t>Walkway</t>
    <phoneticPr fontId="3" type="noConversion"/>
  </si>
  <si>
    <t>Equipment Deck (EL+40.3m)</t>
    <phoneticPr fontId="3" type="noConversion"/>
  </si>
  <si>
    <t>MV GIS</t>
    <phoneticPr fontId="3" type="noConversion"/>
  </si>
  <si>
    <t>Container Type</t>
    <phoneticPr fontId="3" type="noConversion"/>
  </si>
  <si>
    <t xml:space="preserve">HV GIS </t>
    <phoneticPr fontId="3" type="noConversion"/>
  </si>
  <si>
    <t>Main Transformer</t>
    <phoneticPr fontId="3" type="noConversion"/>
  </si>
  <si>
    <t>Aux./Earth Transformer</t>
    <phoneticPr fontId="3" type="noConversion"/>
  </si>
  <si>
    <t>Transformer Cooler</t>
    <phoneticPr fontId="3" type="noConversion"/>
  </si>
  <si>
    <t>Monitoring House</t>
    <phoneticPr fontId="3" type="noConversion"/>
  </si>
  <si>
    <r>
      <t xml:space="preserve">SIZE(ARUP, 10/01) AWF-ARUP-V-19-009
Concept Design Report – Monitoring House </t>
    </r>
    <r>
      <rPr>
        <sz val="11"/>
        <color rgb="FFFF0000"/>
        <rFont val="돋움"/>
        <family val="3"/>
        <charset val="129"/>
      </rPr>
      <t>참조</t>
    </r>
    <phoneticPr fontId="3" type="noConversion"/>
  </si>
  <si>
    <t>(O&amp;M Port)</t>
    <phoneticPr fontId="3" type="noConversion"/>
  </si>
  <si>
    <t>Marine Coordination Center</t>
    <phoneticPr fontId="3" type="noConversion"/>
  </si>
  <si>
    <t>Office</t>
    <phoneticPr fontId="3" type="noConversion"/>
  </si>
  <si>
    <t>Dining Area</t>
    <phoneticPr fontId="3" type="noConversion"/>
  </si>
  <si>
    <t>Locker(M)</t>
    <phoneticPr fontId="3" type="noConversion"/>
  </si>
  <si>
    <t>Toilet(M)</t>
    <phoneticPr fontId="3" type="noConversion"/>
  </si>
  <si>
    <t>Lobby</t>
    <phoneticPr fontId="3" type="noConversion"/>
  </si>
  <si>
    <r>
      <t xml:space="preserve">SIZE(ARUP, 10/01) AWF-ARUP-V-19-009
Concept Design Report – Monitoring House </t>
    </r>
    <r>
      <rPr>
        <sz val="11"/>
        <color rgb="FFFF0000"/>
        <rFont val="돋움"/>
        <family val="3"/>
        <charset val="129"/>
      </rPr>
      <t>참조</t>
    </r>
    <phoneticPr fontId="3" type="noConversion"/>
  </si>
  <si>
    <t>(Island)</t>
    <phoneticPr fontId="3" type="noConversion"/>
  </si>
  <si>
    <t>Toilet&amp;Shower&amp;Locker(F)</t>
    <phoneticPr fontId="3" type="noConversion"/>
  </si>
  <si>
    <t>O</t>
    <phoneticPr fontId="3" type="noConversion"/>
  </si>
  <si>
    <t>Locker(M)</t>
    <phoneticPr fontId="3" type="noConversion"/>
  </si>
  <si>
    <t>기계</t>
    <phoneticPr fontId="3" type="noConversion"/>
  </si>
  <si>
    <r>
      <t xml:space="preserve">Crane or Hoist </t>
    </r>
    <r>
      <rPr>
        <sz val="11"/>
        <color rgb="FFFF0000"/>
        <rFont val="돋움"/>
        <family val="3"/>
        <charset val="129"/>
      </rPr>
      <t>적용유무</t>
    </r>
    <r>
      <rPr>
        <sz val="11"/>
        <color rgb="FFFF0000"/>
        <rFont val="Arial"/>
        <family val="2"/>
      </rPr>
      <t xml:space="preserve"> </t>
    </r>
    <r>
      <rPr>
        <sz val="11"/>
        <color rgb="FFFF0000"/>
        <rFont val="돋움"/>
        <family val="3"/>
        <charset val="129"/>
      </rPr>
      <t>확인</t>
    </r>
    <r>
      <rPr>
        <sz val="11"/>
        <color rgb="FFFF0000"/>
        <rFont val="Arial"/>
        <family val="2"/>
      </rPr>
      <t xml:space="preserve"> </t>
    </r>
    <r>
      <rPr>
        <sz val="11"/>
        <color rgb="FFFF0000"/>
        <rFont val="돋움"/>
        <family val="3"/>
        <charset val="129"/>
      </rPr>
      <t>요망</t>
    </r>
    <phoneticPr fontId="3" type="noConversion"/>
  </si>
  <si>
    <t>기계</t>
    <phoneticPr fontId="3" type="noConversion"/>
  </si>
  <si>
    <t>(Island)</t>
    <phoneticPr fontId="3" type="noConversion"/>
  </si>
  <si>
    <r>
      <t xml:space="preserve">Crane or Hoist </t>
    </r>
    <r>
      <rPr>
        <sz val="11"/>
        <color rgb="FFFF0000"/>
        <rFont val="돋움"/>
        <family val="3"/>
        <charset val="129"/>
      </rPr>
      <t>적용유무</t>
    </r>
    <r>
      <rPr>
        <sz val="11"/>
        <color rgb="FFFF0000"/>
        <rFont val="Arial"/>
        <family val="2"/>
      </rPr>
      <t xml:space="preserve"> </t>
    </r>
    <r>
      <rPr>
        <sz val="11"/>
        <color rgb="FFFF0000"/>
        <rFont val="돋움"/>
        <family val="3"/>
        <charset val="129"/>
      </rPr>
      <t>확인</t>
    </r>
    <r>
      <rPr>
        <sz val="11"/>
        <color rgb="FFFF0000"/>
        <rFont val="Arial"/>
        <family val="2"/>
      </rPr>
      <t xml:space="preserve"> </t>
    </r>
    <r>
      <rPr>
        <sz val="11"/>
        <color rgb="FFFF0000"/>
        <rFont val="돋움"/>
        <family val="3"/>
        <charset val="129"/>
      </rPr>
      <t>요망</t>
    </r>
    <phoneticPr fontId="3" type="noConversion"/>
  </si>
  <si>
    <t>Warehouse</t>
    <phoneticPr fontId="3" type="noConversion"/>
  </si>
  <si>
    <r>
      <t xml:space="preserve">SIZE(ARUP, 10/01) AWF-ARUP-V-19-009
Concept Design Report – Monitoring House </t>
    </r>
    <r>
      <rPr>
        <sz val="11"/>
        <color rgb="FFFF0000"/>
        <rFont val="돋움"/>
        <family val="3"/>
        <charset val="129"/>
      </rPr>
      <t>참조</t>
    </r>
    <phoneticPr fontId="3" type="noConversion"/>
  </si>
  <si>
    <t xml:space="preserve">1. The dimension of each building specified above are indicative only, and shall be subject to change according to the detail design of project implementation stage.
2. OHC : Overhead Crane, H : Hoist
</t>
    <phoneticPr fontId="3" type="noConversion"/>
  </si>
  <si>
    <t>BUILDING LIST</t>
    <phoneticPr fontId="3" type="noConversion"/>
  </si>
  <si>
    <t>Rev.0</t>
    <phoneticPr fontId="3" type="noConversion"/>
  </si>
  <si>
    <t>BUILDING NAME</t>
    <phoneticPr fontId="3" type="noConversion"/>
  </si>
  <si>
    <t>STR.
TYPE</t>
    <phoneticPr fontId="3" type="noConversion"/>
  </si>
  <si>
    <t>TOTAL AREA</t>
    <phoneticPr fontId="3" type="noConversion"/>
  </si>
  <si>
    <t>(m2)</t>
    <phoneticPr fontId="3" type="noConversion"/>
  </si>
  <si>
    <t>SHOWER</t>
    <phoneticPr fontId="3" type="noConversion"/>
  </si>
  <si>
    <t>-</t>
    <phoneticPr fontId="3" type="noConversion"/>
  </si>
  <si>
    <r>
      <t xml:space="preserve">SIZE(ARUP, 09/22) AWF-ARUP-V-19-005 &amp; 007 Part 2
Concept Design Report – Topside and Secondary </t>
    </r>
    <r>
      <rPr>
        <sz val="11"/>
        <color rgb="FFFF0000"/>
        <rFont val="돋움"/>
        <family val="3"/>
        <charset val="129"/>
      </rPr>
      <t>참조</t>
    </r>
    <phoneticPr fontId="3" type="noConversion"/>
  </si>
  <si>
    <t>Control Room-2</t>
    <phoneticPr fontId="3" type="noConversion"/>
  </si>
  <si>
    <t>Battery Room</t>
    <phoneticPr fontId="3" type="noConversion"/>
  </si>
  <si>
    <t>MV GIS</t>
    <phoneticPr fontId="3" type="noConversion"/>
  </si>
  <si>
    <t>Main Transformer</t>
    <phoneticPr fontId="3" type="noConversion"/>
  </si>
  <si>
    <t>Aux./Earth Transformer</t>
    <phoneticPr fontId="3" type="noConversion"/>
  </si>
  <si>
    <t>Transformer Cooler</t>
    <phoneticPr fontId="3" type="noConversion"/>
  </si>
  <si>
    <r>
      <t xml:space="preserve">SIZE(ARUP, 09/25) AWF-ARUP-V-24-001
Defining and Documentation of O&amp;M Strategy </t>
    </r>
    <r>
      <rPr>
        <sz val="11"/>
        <color rgb="FFFF0000"/>
        <rFont val="돋움"/>
        <family val="3"/>
        <charset val="129"/>
      </rPr>
      <t>참조</t>
    </r>
    <phoneticPr fontId="3" type="noConversion"/>
  </si>
  <si>
    <t>Operational Control Center</t>
    <phoneticPr fontId="3" type="noConversion"/>
  </si>
  <si>
    <r>
      <t xml:space="preserve">Concept Design Report – Monitoring House document no. AWF-ARUP-V-19-009 : </t>
    </r>
    <r>
      <rPr>
        <sz val="11"/>
        <color theme="1"/>
        <rFont val="돋움"/>
        <family val="3"/>
        <charset val="129"/>
      </rPr>
      <t>자료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접수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후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수정예정</t>
    </r>
    <phoneticPr fontId="3" type="noConversion"/>
  </si>
  <si>
    <t>Meeting Room-1</t>
    <phoneticPr fontId="3" type="noConversion"/>
  </si>
  <si>
    <t>Meeting Room-2</t>
    <phoneticPr fontId="3" type="noConversion"/>
  </si>
  <si>
    <t>Rest Room</t>
    <phoneticPr fontId="3" type="noConversion"/>
  </si>
  <si>
    <t>Toilet (M)</t>
    <phoneticPr fontId="3" type="noConversion"/>
  </si>
  <si>
    <t>Toilet (W)</t>
    <phoneticPr fontId="3" type="noConversion"/>
  </si>
  <si>
    <t>Shower</t>
    <phoneticPr fontId="3" type="noConversion"/>
  </si>
  <si>
    <t>계장</t>
    <phoneticPr fontId="3" type="noConversion"/>
  </si>
  <si>
    <r>
      <t xml:space="preserve">2020.03.11 </t>
    </r>
    <r>
      <rPr>
        <sz val="11"/>
        <color rgb="FFFF0000"/>
        <rFont val="돋움"/>
        <family val="3"/>
        <charset val="129"/>
      </rPr>
      <t>입찰자료</t>
    </r>
    <phoneticPr fontId="3" type="noConversion"/>
  </si>
  <si>
    <t>Monitoring Room</t>
    <phoneticPr fontId="3" type="noConversion"/>
  </si>
  <si>
    <t>SIZE(CI, 03/05), Raised Floor H:600</t>
    <phoneticPr fontId="3" type="noConversion"/>
  </si>
  <si>
    <t>Toilet</t>
    <phoneticPr fontId="3" type="noConversion"/>
  </si>
  <si>
    <t>Storage</t>
    <phoneticPr fontId="3" type="noConversion"/>
  </si>
  <si>
    <t>Workshop</t>
    <phoneticPr fontId="3" type="noConversion"/>
  </si>
  <si>
    <r>
      <t xml:space="preserve">Crane or Hoist </t>
    </r>
    <r>
      <rPr>
        <sz val="11"/>
        <color rgb="FFFF0000"/>
        <rFont val="돋움"/>
        <family val="3"/>
        <charset val="129"/>
      </rPr>
      <t>적용유무</t>
    </r>
    <r>
      <rPr>
        <sz val="11"/>
        <color rgb="FFFF0000"/>
        <rFont val="Arial"/>
        <family val="2"/>
      </rPr>
      <t xml:space="preserve"> </t>
    </r>
    <r>
      <rPr>
        <sz val="11"/>
        <color rgb="FFFF0000"/>
        <rFont val="돋움"/>
        <family val="3"/>
        <charset val="129"/>
      </rPr>
      <t>확인</t>
    </r>
    <r>
      <rPr>
        <sz val="11"/>
        <color rgb="FFFF0000"/>
        <rFont val="Arial"/>
        <family val="2"/>
      </rPr>
      <t xml:space="preserve"> </t>
    </r>
    <r>
      <rPr>
        <sz val="11"/>
        <color rgb="FFFF0000"/>
        <rFont val="돋움"/>
        <family val="3"/>
        <charset val="129"/>
      </rPr>
      <t>요망</t>
    </r>
    <phoneticPr fontId="3" type="noConversion"/>
  </si>
  <si>
    <t xml:space="preserve">1. The dimension of each building specified above are indicative only, and shall be subject to change according to the detail design of project implementation stage.
2. OHC : Overhead Crane, H : Hoist
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</si>
</sst>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-* #,##0_-;\-* #,##0_-;_-* &quot;-&quot;_-;_-@_-"/>
    <numFmt numFmtId="176" formatCode="_-* #,##0.0_-;\-* #,##0.0_-;_-* &quot;-&quot;_-;_-@_-"/>
    <numFmt numFmtId="177" formatCode="_-* #,##0.0_-;\-* #,##0.0_-;_-* &quot;-&quot;??_-;_-@_-"/>
  </numFmts>
  <fonts count="30" x14ac:knownFonts="1">
    <font>
      <sz val="11"/>
      <name val="Arial"/>
      <family val="2"/>
    </font>
    <font>
      <sz val="11"/>
      <name val="Arial"/>
      <family val="2"/>
    </font>
    <font>
      <b/>
      <u/>
      <sz val="16"/>
      <name val="Arial"/>
      <family val="2"/>
    </font>
    <font>
      <sz val="8"/>
      <name val="돋움"/>
      <family val="3"/>
      <charset val="129"/>
    </font>
    <font>
      <b/>
      <sz val="12"/>
      <name val="Arial"/>
      <family val="2"/>
    </font>
    <font>
      <b/>
      <sz val="12"/>
      <name val="돋움"/>
      <family val="3"/>
      <charset val="129"/>
    </font>
    <font>
      <b/>
      <sz val="14"/>
      <name val="Arial"/>
      <family val="2"/>
    </font>
    <font>
      <sz val="11"/>
      <color rgb="FFFF0000"/>
      <name val="Arial"/>
      <family val="2"/>
    </font>
    <font>
      <b/>
      <sz val="11"/>
      <color rgb="FFFF0000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b/>
      <sz val="11"/>
      <name val="돋움"/>
      <family val="3"/>
      <charset val="129"/>
    </font>
    <font>
      <sz val="11"/>
      <color theme="1"/>
      <name val="Arial"/>
      <family val="2"/>
    </font>
    <font>
      <b/>
      <sz val="11"/>
      <color theme="1"/>
      <name val="돋움"/>
      <family val="3"/>
      <charset val="129"/>
    </font>
    <font>
      <b/>
      <sz val="11"/>
      <color theme="1"/>
      <name val="Arial"/>
      <family val="2"/>
    </font>
    <font>
      <sz val="11"/>
      <color theme="1"/>
      <name val="돋움"/>
      <family val="3"/>
      <charset val="129"/>
    </font>
    <font>
      <sz val="11"/>
      <name val="돋움"/>
      <family val="3"/>
      <charset val="129"/>
    </font>
    <font>
      <sz val="11"/>
      <color rgb="FFFF0000"/>
      <name val="돋움"/>
      <family val="3"/>
      <charset val="129"/>
    </font>
    <font>
      <sz val="10"/>
      <color theme="1"/>
      <name val="맑은 고딕"/>
      <family val="3"/>
      <charset val="129"/>
    </font>
    <font>
      <b/>
      <sz val="11"/>
      <name val="맑은 고딕"/>
      <family val="3"/>
      <charset val="129"/>
      <scheme val="major"/>
    </font>
    <font>
      <sz val="10"/>
      <color rgb="FF0000FF"/>
      <name val="맑은 고딕"/>
      <family val="3"/>
      <charset val="129"/>
    </font>
    <font>
      <sz val="11"/>
      <color rgb="FF0000FF"/>
      <name val="Arial"/>
      <family val="2"/>
    </font>
    <font>
      <sz val="11"/>
      <color rgb="FF0000FF"/>
      <name val="돋움"/>
      <family val="3"/>
      <charset val="129"/>
    </font>
    <font>
      <sz val="10"/>
      <name val="Arial"/>
      <family val="2"/>
    </font>
    <font>
      <sz val="11"/>
      <color theme="1"/>
      <name val="맑은 고딕"/>
      <family val="3"/>
      <charset val="129"/>
    </font>
    <font>
      <b/>
      <sz val="12"/>
      <color theme="1"/>
      <name val="Arial"/>
      <family val="2"/>
    </font>
    <font>
      <b/>
      <sz val="18"/>
      <color theme="1"/>
      <name val="Arial"/>
      <family val="2"/>
    </font>
    <font>
      <b/>
      <sz val="11"/>
      <color rgb="FFFF0000"/>
      <name val="맑은 고딕"/>
      <family val="3"/>
      <charset val="129"/>
      <scheme val="major"/>
    </font>
    <font>
      <sz val="10"/>
      <name val="돋움"/>
      <family val="3"/>
      <charset val="129"/>
    </font>
    <font>
      <sz val="10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22"/>
        <bgColor indexed="64"/>
      </patternFill>
    </fill>
  </fills>
  <borders count="7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290">
    <xf numFmtId="0" fontId="0" fillId="0" borderId="0" xfId="0"/>
    <xf numFmtId="0" fontId="2" fillId="0" borderId="0" xfId="0" applyFont="1" applyAlignment="1">
      <alignment horizontal="center" vertical="center"/>
    </xf>
    <xf numFmtId="41" fontId="0" fillId="0" borderId="0" xfId="1" applyFont="1" applyAlignment="1">
      <alignment vertical="center"/>
    </xf>
    <xf numFmtId="0" fontId="0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Fill="1" applyAlignment="1">
      <alignment vertical="center"/>
    </xf>
    <xf numFmtId="0" fontId="6" fillId="0" borderId="0" xfId="0" applyFont="1" applyFill="1" applyAlignment="1">
      <alignment horizontal="left" vertical="center" indent="1"/>
    </xf>
    <xf numFmtId="0" fontId="0" fillId="0" borderId="0" xfId="0" applyFont="1" applyFill="1" applyAlignment="1">
      <alignment horizontal="center" vertical="center"/>
    </xf>
    <xf numFmtId="0" fontId="7" fillId="0" borderId="1" xfId="0" applyFont="1" applyFill="1" applyBorder="1" applyAlignment="1">
      <alignment vertical="center"/>
    </xf>
    <xf numFmtId="0" fontId="8" fillId="2" borderId="1" xfId="0" applyFont="1" applyFill="1" applyBorder="1" applyAlignment="1">
      <alignment horizontal="center" vertical="center"/>
    </xf>
    <xf numFmtId="15" fontId="8" fillId="2" borderId="0" xfId="0" applyNumberFormat="1" applyFont="1" applyFill="1" applyAlignment="1">
      <alignment horizontal="right" vertical="center" wrapText="1"/>
    </xf>
    <xf numFmtId="0" fontId="9" fillId="3" borderId="2" xfId="0" applyFont="1" applyFill="1" applyBorder="1" applyAlignment="1">
      <alignment horizontal="center" vertical="center"/>
    </xf>
    <xf numFmtId="0" fontId="10" fillId="3" borderId="3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 wrapText="1"/>
    </xf>
    <xf numFmtId="0" fontId="9" fillId="3" borderId="6" xfId="0" applyFont="1" applyFill="1" applyBorder="1" applyAlignment="1">
      <alignment horizontal="center" vertical="center" wrapText="1"/>
    </xf>
    <xf numFmtId="0" fontId="9" fillId="3" borderId="7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 wrapText="1"/>
    </xf>
    <xf numFmtId="0" fontId="11" fillId="3" borderId="3" xfId="0" applyFont="1" applyFill="1" applyBorder="1" applyAlignment="1">
      <alignment horizontal="center" vertical="center" wrapText="1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10" fillId="3" borderId="12" xfId="0" applyFont="1" applyFill="1" applyBorder="1" applyAlignment="1">
      <alignment horizontal="center" vertical="center" wrapText="1"/>
    </xf>
    <xf numFmtId="0" fontId="9" fillId="3" borderId="12" xfId="0" applyFont="1" applyFill="1" applyBorder="1" applyAlignment="1">
      <alignment horizontal="center" vertical="center"/>
    </xf>
    <xf numFmtId="0" fontId="9" fillId="3" borderId="13" xfId="0" applyFont="1" applyFill="1" applyBorder="1" applyAlignment="1">
      <alignment horizontal="center" vertical="center" wrapText="1"/>
    </xf>
    <xf numFmtId="0" fontId="9" fillId="3" borderId="13" xfId="0" applyFont="1" applyFill="1" applyBorder="1" applyAlignment="1">
      <alignment horizontal="center" vertical="center"/>
    </xf>
    <xf numFmtId="0" fontId="9" fillId="3" borderId="14" xfId="0" applyFont="1" applyFill="1" applyBorder="1" applyAlignment="1">
      <alignment horizontal="center" vertical="center" wrapText="1"/>
    </xf>
    <xf numFmtId="0" fontId="9" fillId="3" borderId="15" xfId="0" applyFont="1" applyFill="1" applyBorder="1" applyAlignment="1">
      <alignment horizontal="center" vertical="center" wrapText="1"/>
    </xf>
    <xf numFmtId="0" fontId="9" fillId="3" borderId="12" xfId="0" applyFont="1" applyFill="1" applyBorder="1" applyAlignment="1">
      <alignment horizontal="center" vertical="center"/>
    </xf>
    <xf numFmtId="0" fontId="9" fillId="3" borderId="14" xfId="0" applyFont="1" applyFill="1" applyBorder="1" applyAlignment="1">
      <alignment horizontal="center" vertical="center"/>
    </xf>
    <xf numFmtId="0" fontId="10" fillId="3" borderId="16" xfId="0" applyFont="1" applyFill="1" applyBorder="1" applyAlignment="1">
      <alignment horizontal="center" vertical="center"/>
    </xf>
    <xf numFmtId="0" fontId="10" fillId="3" borderId="17" xfId="0" applyFont="1" applyFill="1" applyBorder="1" applyAlignment="1">
      <alignment horizontal="center" vertical="center"/>
    </xf>
    <xf numFmtId="0" fontId="10" fillId="3" borderId="18" xfId="0" applyFont="1" applyFill="1" applyBorder="1" applyAlignment="1">
      <alignment horizontal="center" vertical="center" wrapText="1"/>
    </xf>
    <xf numFmtId="0" fontId="9" fillId="3" borderId="19" xfId="0" applyFont="1" applyFill="1" applyBorder="1" applyAlignment="1">
      <alignment horizontal="center" vertical="center"/>
    </xf>
    <xf numFmtId="0" fontId="9" fillId="4" borderId="20" xfId="0" quotePrefix="1" applyFont="1" applyFill="1" applyBorder="1" applyAlignment="1">
      <alignment horizontal="left" vertical="center"/>
    </xf>
    <xf numFmtId="0" fontId="9" fillId="4" borderId="21" xfId="0" quotePrefix="1" applyFont="1" applyFill="1" applyBorder="1" applyAlignment="1">
      <alignment horizontal="left" vertical="center"/>
    </xf>
    <xf numFmtId="0" fontId="9" fillId="4" borderId="22" xfId="0" quotePrefix="1" applyFont="1" applyFill="1" applyBorder="1" applyAlignment="1">
      <alignment horizontal="left" vertical="center"/>
    </xf>
    <xf numFmtId="41" fontId="0" fillId="0" borderId="0" xfId="1" applyFont="1" applyFill="1" applyAlignment="1">
      <alignment vertical="center"/>
    </xf>
    <xf numFmtId="0" fontId="0" fillId="0" borderId="0" xfId="0" applyFont="1" applyFill="1" applyAlignment="1">
      <alignment vertical="center"/>
    </xf>
    <xf numFmtId="0" fontId="12" fillId="5" borderId="23" xfId="0" quotePrefix="1" applyFont="1" applyFill="1" applyBorder="1" applyAlignment="1">
      <alignment horizontal="center" vertical="center"/>
    </xf>
    <xf numFmtId="0" fontId="12" fillId="5" borderId="24" xfId="0" quotePrefix="1" applyFont="1" applyFill="1" applyBorder="1" applyAlignment="1">
      <alignment horizontal="center" vertical="center" wrapText="1"/>
    </xf>
    <xf numFmtId="0" fontId="0" fillId="5" borderId="24" xfId="0" applyFont="1" applyFill="1" applyBorder="1" applyAlignment="1">
      <alignment vertical="center" wrapText="1"/>
    </xf>
    <xf numFmtId="0" fontId="12" fillId="5" borderId="24" xfId="0" applyFont="1" applyFill="1" applyBorder="1" applyAlignment="1">
      <alignment horizontal="center" vertical="center" wrapText="1"/>
    </xf>
    <xf numFmtId="0" fontId="12" fillId="5" borderId="25" xfId="0" applyFont="1" applyFill="1" applyBorder="1" applyAlignment="1">
      <alignment horizontal="center" vertical="center" wrapText="1"/>
    </xf>
    <xf numFmtId="176" fontId="9" fillId="5" borderId="25" xfId="1" applyNumberFormat="1" applyFont="1" applyFill="1" applyBorder="1" applyAlignment="1">
      <alignment horizontal="right" vertical="center"/>
    </xf>
    <xf numFmtId="177" fontId="9" fillId="5" borderId="25" xfId="1" applyNumberFormat="1" applyFont="1" applyFill="1" applyBorder="1" applyAlignment="1">
      <alignment horizontal="right" vertical="center"/>
    </xf>
    <xf numFmtId="41" fontId="1" fillId="5" borderId="25" xfId="1" applyFont="1" applyFill="1" applyBorder="1" applyAlignment="1">
      <alignment horizontal="center" vertical="center"/>
    </xf>
    <xf numFmtId="0" fontId="13" fillId="5" borderId="26" xfId="0" applyFont="1" applyFill="1" applyBorder="1" applyAlignment="1">
      <alignment horizontal="center" vertical="center"/>
    </xf>
    <xf numFmtId="0" fontId="14" fillId="5" borderId="27" xfId="0" applyFont="1" applyFill="1" applyBorder="1" applyAlignment="1">
      <alignment horizontal="center" vertical="center"/>
    </xf>
    <xf numFmtId="0" fontId="13" fillId="5" borderId="28" xfId="0" applyFont="1" applyFill="1" applyBorder="1" applyAlignment="1">
      <alignment horizontal="center" vertical="center"/>
    </xf>
    <xf numFmtId="0" fontId="13" fillId="5" borderId="29" xfId="0" applyFont="1" applyFill="1" applyBorder="1" applyAlignment="1">
      <alignment horizontal="center" vertical="center"/>
    </xf>
    <xf numFmtId="0" fontId="15" fillId="5" borderId="25" xfId="0" applyFont="1" applyFill="1" applyBorder="1" applyAlignment="1">
      <alignment horizontal="center" vertical="center" wrapText="1"/>
    </xf>
    <xf numFmtId="0" fontId="0" fillId="5" borderId="30" xfId="1" quotePrefix="1" applyNumberFormat="1" applyFont="1" applyFill="1" applyBorder="1" applyAlignment="1">
      <alignment vertical="center" wrapText="1"/>
    </xf>
    <xf numFmtId="0" fontId="12" fillId="5" borderId="31" xfId="0" quotePrefix="1" applyFont="1" applyFill="1" applyBorder="1" applyAlignment="1">
      <alignment horizontal="center" vertical="center"/>
    </xf>
    <xf numFmtId="0" fontId="12" fillId="5" borderId="32" xfId="0" quotePrefix="1" applyFont="1" applyFill="1" applyBorder="1" applyAlignment="1">
      <alignment horizontal="center" vertical="center"/>
    </xf>
    <xf numFmtId="0" fontId="0" fillId="5" borderId="32" xfId="0" applyFont="1" applyFill="1" applyBorder="1" applyAlignment="1">
      <alignment vertical="center" wrapText="1"/>
    </xf>
    <xf numFmtId="0" fontId="12" fillId="5" borderId="32" xfId="0" applyFont="1" applyFill="1" applyBorder="1" applyAlignment="1">
      <alignment horizontal="center" vertical="center" wrapText="1"/>
    </xf>
    <xf numFmtId="0" fontId="12" fillId="6" borderId="33" xfId="0" applyFont="1" applyFill="1" applyBorder="1" applyAlignment="1">
      <alignment horizontal="left" vertical="center" wrapText="1"/>
    </xf>
    <xf numFmtId="0" fontId="0" fillId="0" borderId="34" xfId="0" applyFont="1" applyFill="1" applyBorder="1" applyAlignment="1">
      <alignment horizontal="left" vertical="center" wrapText="1"/>
    </xf>
    <xf numFmtId="176" fontId="0" fillId="0" borderId="33" xfId="1" applyNumberFormat="1" applyFont="1" applyFill="1" applyBorder="1" applyAlignment="1">
      <alignment horizontal="right" vertical="center"/>
    </xf>
    <xf numFmtId="41" fontId="0" fillId="0" borderId="33" xfId="1" applyFont="1" applyFill="1" applyBorder="1" applyAlignment="1">
      <alignment horizontal="right" vertical="center"/>
    </xf>
    <xf numFmtId="41" fontId="14" fillId="0" borderId="35" xfId="1" applyFont="1" applyFill="1" applyBorder="1" applyAlignment="1">
      <alignment horizontal="right" vertical="center"/>
    </xf>
    <xf numFmtId="41" fontId="12" fillId="6" borderId="33" xfId="1" applyFont="1" applyFill="1" applyBorder="1" applyAlignment="1">
      <alignment horizontal="center" vertical="center"/>
    </xf>
    <xf numFmtId="0" fontId="12" fillId="6" borderId="36" xfId="0" applyFont="1" applyFill="1" applyBorder="1" applyAlignment="1">
      <alignment horizontal="center" vertical="center"/>
    </xf>
    <xf numFmtId="0" fontId="12" fillId="6" borderId="37" xfId="0" applyFont="1" applyFill="1" applyBorder="1" applyAlignment="1">
      <alignment horizontal="center" vertical="center"/>
    </xf>
    <xf numFmtId="0" fontId="12" fillId="6" borderId="38" xfId="0" applyFont="1" applyFill="1" applyBorder="1" applyAlignment="1">
      <alignment horizontal="center" vertical="center"/>
    </xf>
    <xf numFmtId="0" fontId="12" fillId="6" borderId="34" xfId="0" applyFont="1" applyFill="1" applyBorder="1" applyAlignment="1">
      <alignment horizontal="center" vertical="center"/>
    </xf>
    <xf numFmtId="0" fontId="15" fillId="6" borderId="33" xfId="0" applyFont="1" applyFill="1" applyBorder="1" applyAlignment="1">
      <alignment horizontal="center" vertical="center"/>
    </xf>
    <xf numFmtId="0" fontId="0" fillId="6" borderId="39" xfId="1" quotePrefix="1" applyNumberFormat="1" applyFont="1" applyFill="1" applyBorder="1" applyAlignment="1">
      <alignment vertical="center" wrapText="1"/>
    </xf>
    <xf numFmtId="0" fontId="12" fillId="6" borderId="35" xfId="0" applyFont="1" applyFill="1" applyBorder="1" applyAlignment="1">
      <alignment horizontal="left" vertical="center" wrapText="1"/>
    </xf>
    <xf numFmtId="0" fontId="0" fillId="0" borderId="40" xfId="0" quotePrefix="1" applyFont="1" applyFill="1" applyBorder="1" applyAlignment="1">
      <alignment horizontal="left" vertical="center" wrapText="1"/>
    </xf>
    <xf numFmtId="176" fontId="0" fillId="0" borderId="41" xfId="1" applyNumberFormat="1" applyFont="1" applyFill="1" applyBorder="1" applyAlignment="1">
      <alignment horizontal="right" vertical="center"/>
    </xf>
    <xf numFmtId="41" fontId="14" fillId="0" borderId="41" xfId="1" applyFont="1" applyFill="1" applyBorder="1" applyAlignment="1">
      <alignment horizontal="right" vertical="center"/>
    </xf>
    <xf numFmtId="0" fontId="1" fillId="6" borderId="39" xfId="1" quotePrefix="1" applyNumberFormat="1" applyFont="1" applyFill="1" applyBorder="1" applyAlignment="1">
      <alignment vertical="center" wrapText="1"/>
    </xf>
    <xf numFmtId="0" fontId="0" fillId="0" borderId="40" xfId="0" applyFont="1" applyFill="1" applyBorder="1" applyAlignment="1">
      <alignment horizontal="left" vertical="center" wrapText="1"/>
    </xf>
    <xf numFmtId="0" fontId="12" fillId="6" borderId="40" xfId="0" applyFont="1" applyFill="1" applyBorder="1" applyAlignment="1">
      <alignment horizontal="left" vertical="center" wrapText="1"/>
    </xf>
    <xf numFmtId="176" fontId="12" fillId="6" borderId="41" xfId="1" applyNumberFormat="1" applyFont="1" applyFill="1" applyBorder="1" applyAlignment="1">
      <alignment horizontal="right" vertical="center"/>
    </xf>
    <xf numFmtId="41" fontId="12" fillId="6" borderId="33" xfId="1" applyFont="1" applyFill="1" applyBorder="1" applyAlignment="1">
      <alignment horizontal="right" vertical="center"/>
    </xf>
    <xf numFmtId="0" fontId="12" fillId="5" borderId="42" xfId="0" applyFont="1" applyFill="1" applyBorder="1" applyAlignment="1">
      <alignment horizontal="center" vertical="center" wrapText="1"/>
    </xf>
    <xf numFmtId="0" fontId="12" fillId="5" borderId="29" xfId="0" applyFont="1" applyFill="1" applyBorder="1" applyAlignment="1">
      <alignment horizontal="center" vertical="center" wrapText="1"/>
    </xf>
    <xf numFmtId="0" fontId="11" fillId="5" borderId="26" xfId="0" applyFont="1" applyFill="1" applyBorder="1" applyAlignment="1">
      <alignment horizontal="center" vertical="center"/>
    </xf>
    <xf numFmtId="0" fontId="9" fillId="5" borderId="27" xfId="0" applyFont="1" applyFill="1" applyBorder="1" applyAlignment="1">
      <alignment horizontal="center" vertical="center"/>
    </xf>
    <xf numFmtId="0" fontId="11" fillId="5" borderId="28" xfId="0" applyFont="1" applyFill="1" applyBorder="1" applyAlignment="1">
      <alignment horizontal="center" vertical="center"/>
    </xf>
    <xf numFmtId="0" fontId="11" fillId="5" borderId="29" xfId="0" applyFont="1" applyFill="1" applyBorder="1" applyAlignment="1">
      <alignment horizontal="center" vertical="center"/>
    </xf>
    <xf numFmtId="0" fontId="16" fillId="5" borderId="25" xfId="0" applyFont="1" applyFill="1" applyBorder="1" applyAlignment="1">
      <alignment horizontal="center" vertical="center" wrapText="1"/>
    </xf>
    <xf numFmtId="0" fontId="1" fillId="5" borderId="30" xfId="1" quotePrefix="1" applyNumberFormat="1" applyFont="1" applyFill="1" applyBorder="1" applyAlignment="1">
      <alignment horizontal="left" vertical="center" wrapText="1"/>
    </xf>
    <xf numFmtId="0" fontId="18" fillId="0" borderId="0" xfId="0" applyFont="1" applyAlignment="1">
      <alignment horizontal="left" vertical="center"/>
    </xf>
    <xf numFmtId="0" fontId="12" fillId="0" borderId="35" xfId="0" applyFont="1" applyFill="1" applyBorder="1" applyAlignment="1">
      <alignment vertical="center" wrapText="1"/>
    </xf>
    <xf numFmtId="0" fontId="12" fillId="0" borderId="34" xfId="0" quotePrefix="1" applyFont="1" applyFill="1" applyBorder="1" applyAlignment="1">
      <alignment horizontal="left" vertical="center" wrapText="1"/>
    </xf>
    <xf numFmtId="176" fontId="12" fillId="6" borderId="35" xfId="1" applyNumberFormat="1" applyFont="1" applyFill="1" applyBorder="1" applyAlignment="1">
      <alignment horizontal="right" vertical="center"/>
    </xf>
    <xf numFmtId="176" fontId="12" fillId="6" borderId="33" xfId="1" applyNumberFormat="1" applyFont="1" applyFill="1" applyBorder="1" applyAlignment="1">
      <alignment horizontal="right" vertical="center"/>
    </xf>
    <xf numFmtId="41" fontId="14" fillId="6" borderId="33" xfId="1" applyFont="1" applyFill="1" applyBorder="1" applyAlignment="1">
      <alignment horizontal="right" vertical="center"/>
    </xf>
    <xf numFmtId="0" fontId="12" fillId="6" borderId="39" xfId="1" quotePrefix="1" applyNumberFormat="1" applyFont="1" applyFill="1" applyBorder="1" applyAlignment="1">
      <alignment vertical="center" wrapText="1"/>
    </xf>
    <xf numFmtId="0" fontId="19" fillId="0" borderId="0" xfId="0" quotePrefix="1" applyFont="1" applyFill="1" applyAlignment="1">
      <alignment vertical="center"/>
    </xf>
    <xf numFmtId="0" fontId="12" fillId="5" borderId="32" xfId="0" applyFont="1" applyFill="1" applyBorder="1" applyAlignment="1">
      <alignment vertical="center" wrapText="1"/>
    </xf>
    <xf numFmtId="0" fontId="12" fillId="6" borderId="43" xfId="0" applyFont="1" applyFill="1" applyBorder="1" applyAlignment="1">
      <alignment horizontal="center" vertical="center"/>
    </xf>
    <xf numFmtId="0" fontId="0" fillId="0" borderId="34" xfId="0" quotePrefix="1" applyFont="1" applyFill="1" applyBorder="1" applyAlignment="1">
      <alignment horizontal="left" vertical="center" wrapText="1"/>
    </xf>
    <xf numFmtId="176" fontId="0" fillId="6" borderId="35" xfId="1" applyNumberFormat="1" applyFont="1" applyFill="1" applyBorder="1" applyAlignment="1">
      <alignment horizontal="right" vertical="center"/>
    </xf>
    <xf numFmtId="176" fontId="0" fillId="6" borderId="33" xfId="1" applyNumberFormat="1" applyFont="1" applyFill="1" applyBorder="1" applyAlignment="1">
      <alignment horizontal="right" vertical="center"/>
    </xf>
    <xf numFmtId="41" fontId="9" fillId="6" borderId="33" xfId="1" applyFont="1" applyFill="1" applyBorder="1" applyAlignment="1">
      <alignment horizontal="right" vertical="center"/>
    </xf>
    <xf numFmtId="41" fontId="0" fillId="6" borderId="33" xfId="1" applyFont="1" applyFill="1" applyBorder="1" applyAlignment="1">
      <alignment horizontal="center" vertical="center"/>
    </xf>
    <xf numFmtId="0" fontId="0" fillId="6" borderId="36" xfId="0" applyFont="1" applyFill="1" applyBorder="1" applyAlignment="1">
      <alignment horizontal="center" vertical="center"/>
    </xf>
    <xf numFmtId="0" fontId="0" fillId="6" borderId="37" xfId="0" applyFont="1" applyFill="1" applyBorder="1" applyAlignment="1">
      <alignment horizontal="center" vertical="center"/>
    </xf>
    <xf numFmtId="0" fontId="0" fillId="6" borderId="38" xfId="0" applyFont="1" applyFill="1" applyBorder="1" applyAlignment="1">
      <alignment horizontal="center" vertical="center"/>
    </xf>
    <xf numFmtId="0" fontId="0" fillId="6" borderId="34" xfId="0" applyFont="1" applyFill="1" applyBorder="1" applyAlignment="1">
      <alignment horizontal="center" vertical="center"/>
    </xf>
    <xf numFmtId="0" fontId="16" fillId="6" borderId="33" xfId="0" applyFont="1" applyFill="1" applyBorder="1" applyAlignment="1">
      <alignment horizontal="center" vertical="center"/>
    </xf>
    <xf numFmtId="176" fontId="0" fillId="0" borderId="35" xfId="1" applyNumberFormat="1" applyFont="1" applyFill="1" applyBorder="1" applyAlignment="1">
      <alignment horizontal="right" vertical="center"/>
    </xf>
    <xf numFmtId="41" fontId="12" fillId="5" borderId="25" xfId="1" applyFont="1" applyFill="1" applyBorder="1" applyAlignment="1">
      <alignment horizontal="center" vertical="center"/>
    </xf>
    <xf numFmtId="0" fontId="0" fillId="5" borderId="30" xfId="1" quotePrefix="1" applyNumberFormat="1" applyFont="1" applyFill="1" applyBorder="1" applyAlignment="1">
      <alignment horizontal="left" vertical="center" wrapText="1"/>
    </xf>
    <xf numFmtId="0" fontId="20" fillId="0" borderId="0" xfId="0" applyFont="1" applyAlignment="1">
      <alignment horizontal="left" vertical="center"/>
    </xf>
    <xf numFmtId="0" fontId="7" fillId="2" borderId="32" xfId="0" applyFont="1" applyFill="1" applyBorder="1" applyAlignment="1">
      <alignment vertical="center" wrapText="1"/>
    </xf>
    <xf numFmtId="176" fontId="12" fillId="0" borderId="35" xfId="1" applyNumberFormat="1" applyFont="1" applyFill="1" applyBorder="1" applyAlignment="1">
      <alignment horizontal="right" vertical="center"/>
    </xf>
    <xf numFmtId="176" fontId="12" fillId="0" borderId="33" xfId="1" applyNumberFormat="1" applyFont="1" applyFill="1" applyBorder="1" applyAlignment="1">
      <alignment horizontal="right" vertical="center"/>
    </xf>
    <xf numFmtId="0" fontId="21" fillId="0" borderId="0" xfId="0" applyFont="1" applyFill="1" applyAlignment="1">
      <alignment vertical="center"/>
    </xf>
    <xf numFmtId="0" fontId="0" fillId="5" borderId="24" xfId="0" applyFont="1" applyFill="1" applyBorder="1" applyAlignment="1">
      <alignment horizontal="center" vertical="center" wrapText="1"/>
    </xf>
    <xf numFmtId="0" fontId="0" fillId="5" borderId="25" xfId="0" applyFont="1" applyFill="1" applyBorder="1" applyAlignment="1">
      <alignment horizontal="center" vertical="center" wrapText="1"/>
    </xf>
    <xf numFmtId="41" fontId="0" fillId="5" borderId="25" xfId="1" applyFont="1" applyFill="1" applyBorder="1" applyAlignment="1">
      <alignment horizontal="center" vertical="center"/>
    </xf>
    <xf numFmtId="41" fontId="0" fillId="7" borderId="0" xfId="1" applyFont="1" applyFill="1" applyAlignment="1">
      <alignment vertical="center"/>
    </xf>
    <xf numFmtId="0" fontId="0" fillId="7" borderId="0" xfId="0" applyFont="1" applyFill="1" applyAlignment="1">
      <alignment vertical="center"/>
    </xf>
    <xf numFmtId="0" fontId="0" fillId="5" borderId="32" xfId="0" applyFont="1" applyFill="1" applyBorder="1" applyAlignment="1">
      <alignment horizontal="center" vertical="center" wrapText="1"/>
    </xf>
    <xf numFmtId="0" fontId="0" fillId="0" borderId="33" xfId="0" applyFont="1" applyFill="1" applyBorder="1" applyAlignment="1">
      <alignment horizontal="left" vertical="center" wrapText="1"/>
    </xf>
    <xf numFmtId="41" fontId="9" fillId="0" borderId="35" xfId="1" applyFont="1" applyFill="1" applyBorder="1" applyAlignment="1">
      <alignment horizontal="right" vertical="center"/>
    </xf>
    <xf numFmtId="41" fontId="0" fillId="0" borderId="33" xfId="1" applyFont="1" applyFill="1" applyBorder="1" applyAlignment="1">
      <alignment horizontal="center" vertical="center"/>
    </xf>
    <xf numFmtId="0" fontId="0" fillId="0" borderId="36" xfId="0" applyFont="1" applyFill="1" applyBorder="1" applyAlignment="1">
      <alignment horizontal="center" vertical="center"/>
    </xf>
    <xf numFmtId="0" fontId="0" fillId="0" borderId="37" xfId="0" applyFont="1" applyFill="1" applyBorder="1" applyAlignment="1">
      <alignment horizontal="center" vertical="center"/>
    </xf>
    <xf numFmtId="0" fontId="0" fillId="0" borderId="38" xfId="0" applyFont="1" applyFill="1" applyBorder="1" applyAlignment="1">
      <alignment horizontal="center" vertical="center"/>
    </xf>
    <xf numFmtId="0" fontId="0" fillId="0" borderId="34" xfId="0" applyFont="1" applyFill="1" applyBorder="1" applyAlignment="1">
      <alignment horizontal="center" vertical="center"/>
    </xf>
    <xf numFmtId="0" fontId="16" fillId="0" borderId="33" xfId="0" applyFont="1" applyFill="1" applyBorder="1" applyAlignment="1">
      <alignment horizontal="center" vertical="center"/>
    </xf>
    <xf numFmtId="0" fontId="0" fillId="0" borderId="35" xfId="0" applyFont="1" applyFill="1" applyBorder="1" applyAlignment="1">
      <alignment horizontal="left" vertical="center" wrapText="1"/>
    </xf>
    <xf numFmtId="41" fontId="9" fillId="0" borderId="41" xfId="1" applyFont="1" applyFill="1" applyBorder="1" applyAlignment="1">
      <alignment horizontal="right" vertical="center"/>
    </xf>
    <xf numFmtId="0" fontId="0" fillId="0" borderId="39" xfId="1" quotePrefix="1" applyNumberFormat="1" applyFont="1" applyFill="1" applyBorder="1" applyAlignment="1">
      <alignment vertical="center" wrapText="1"/>
    </xf>
    <xf numFmtId="0" fontId="7" fillId="2" borderId="23" xfId="0" quotePrefix="1" applyFont="1" applyFill="1" applyBorder="1" applyAlignment="1">
      <alignment horizontal="center" vertical="center"/>
    </xf>
    <xf numFmtId="0" fontId="12" fillId="5" borderId="24" xfId="0" applyFont="1" applyFill="1" applyBorder="1" applyAlignment="1">
      <alignment horizontal="center" vertical="center"/>
    </xf>
    <xf numFmtId="176" fontId="9" fillId="5" borderId="25" xfId="1" quotePrefix="1" applyNumberFormat="1" applyFont="1" applyFill="1" applyBorder="1" applyAlignment="1">
      <alignment horizontal="right" vertical="center"/>
    </xf>
    <xf numFmtId="41" fontId="23" fillId="5" borderId="25" xfId="1" applyFont="1" applyFill="1" applyBorder="1" applyAlignment="1">
      <alignment horizontal="center" vertical="center"/>
    </xf>
    <xf numFmtId="0" fontId="24" fillId="5" borderId="26" xfId="0" applyFont="1" applyFill="1" applyBorder="1" applyAlignment="1">
      <alignment horizontal="center" vertical="center"/>
    </xf>
    <xf numFmtId="0" fontId="12" fillId="5" borderId="27" xfId="0" applyFont="1" applyFill="1" applyBorder="1" applyAlignment="1">
      <alignment horizontal="center" vertical="center"/>
    </xf>
    <xf numFmtId="0" fontId="12" fillId="5" borderId="28" xfId="0" applyFont="1" applyFill="1" applyBorder="1" applyAlignment="1">
      <alignment horizontal="center" vertical="center"/>
    </xf>
    <xf numFmtId="0" fontId="12" fillId="5" borderId="29" xfId="0" applyFont="1" applyFill="1" applyBorder="1" applyAlignment="1">
      <alignment horizontal="center" vertical="center"/>
    </xf>
    <xf numFmtId="0" fontId="15" fillId="5" borderId="25" xfId="0" applyFont="1" applyFill="1" applyBorder="1" applyAlignment="1">
      <alignment horizontal="center" vertical="center"/>
    </xf>
    <xf numFmtId="0" fontId="12" fillId="5" borderId="31" xfId="0" applyFont="1" applyFill="1" applyBorder="1" applyAlignment="1">
      <alignment horizontal="center" vertical="center"/>
    </xf>
    <xf numFmtId="0" fontId="12" fillId="5" borderId="32" xfId="0" applyFont="1" applyFill="1" applyBorder="1" applyAlignment="1">
      <alignment horizontal="center" vertical="center"/>
    </xf>
    <xf numFmtId="0" fontId="12" fillId="0" borderId="33" xfId="0" applyFont="1" applyFill="1" applyBorder="1" applyAlignment="1">
      <alignment vertical="center" wrapText="1"/>
    </xf>
    <xf numFmtId="0" fontId="12" fillId="6" borderId="34" xfId="0" quotePrefix="1" applyFont="1" applyFill="1" applyBorder="1" applyAlignment="1">
      <alignment horizontal="left" vertical="center" wrapText="1"/>
    </xf>
    <xf numFmtId="41" fontId="12" fillId="0" borderId="33" xfId="1" applyFont="1" applyFill="1" applyBorder="1" applyAlignment="1">
      <alignment horizontal="center" vertical="center"/>
    </xf>
    <xf numFmtId="0" fontId="12" fillId="0" borderId="36" xfId="0" applyFont="1" applyFill="1" applyBorder="1" applyAlignment="1">
      <alignment horizontal="center" vertical="center"/>
    </xf>
    <xf numFmtId="0" fontId="12" fillId="0" borderId="37" xfId="0" applyFont="1" applyFill="1" applyBorder="1" applyAlignment="1">
      <alignment horizontal="center" vertical="center"/>
    </xf>
    <xf numFmtId="0" fontId="12" fillId="0" borderId="38" xfId="0" applyFont="1" applyFill="1" applyBorder="1" applyAlignment="1">
      <alignment horizontal="center" vertical="center"/>
    </xf>
    <xf numFmtId="0" fontId="12" fillId="0" borderId="34" xfId="0" applyFont="1" applyFill="1" applyBorder="1" applyAlignment="1">
      <alignment horizontal="center" vertical="center"/>
    </xf>
    <xf numFmtId="0" fontId="15" fillId="0" borderId="33" xfId="0" applyFont="1" applyFill="1" applyBorder="1" applyAlignment="1">
      <alignment horizontal="center" vertical="center"/>
    </xf>
    <xf numFmtId="0" fontId="1" fillId="0" borderId="39" xfId="1" quotePrefix="1" applyNumberFormat="1" applyFont="1" applyFill="1" applyBorder="1" applyAlignment="1">
      <alignment vertical="center" wrapText="1"/>
    </xf>
    <xf numFmtId="0" fontId="14" fillId="8" borderId="44" xfId="0" applyFont="1" applyFill="1" applyBorder="1" applyAlignment="1">
      <alignment horizontal="center" vertical="center"/>
    </xf>
    <xf numFmtId="0" fontId="14" fillId="8" borderId="45" xfId="0" applyFont="1" applyFill="1" applyBorder="1" applyAlignment="1">
      <alignment horizontal="center" vertical="center"/>
    </xf>
    <xf numFmtId="0" fontId="14" fillId="8" borderId="46" xfId="0" applyFont="1" applyFill="1" applyBorder="1" applyAlignment="1">
      <alignment horizontal="center" vertical="center"/>
    </xf>
    <xf numFmtId="0" fontId="14" fillId="8" borderId="47" xfId="0" applyFont="1" applyFill="1" applyBorder="1" applyAlignment="1">
      <alignment horizontal="center" vertical="center"/>
    </xf>
    <xf numFmtId="0" fontId="14" fillId="8" borderId="46" xfId="0" applyFont="1" applyFill="1" applyBorder="1" applyAlignment="1">
      <alignment horizontal="center" vertical="center" wrapText="1"/>
    </xf>
    <xf numFmtId="176" fontId="14" fillId="8" borderId="48" xfId="1" applyNumberFormat="1" applyFont="1" applyFill="1" applyBorder="1" applyAlignment="1">
      <alignment horizontal="right" vertical="center"/>
    </xf>
    <xf numFmtId="41" fontId="14" fillId="8" borderId="48" xfId="1" applyFont="1" applyFill="1" applyBorder="1" applyAlignment="1">
      <alignment horizontal="right" vertical="center"/>
    </xf>
    <xf numFmtId="41" fontId="25" fillId="8" borderId="48" xfId="1" applyFont="1" applyFill="1" applyBorder="1" applyAlignment="1">
      <alignment horizontal="right" vertical="center"/>
    </xf>
    <xf numFmtId="41" fontId="25" fillId="8" borderId="48" xfId="1" applyFont="1" applyFill="1" applyBorder="1" applyAlignment="1">
      <alignment horizontal="center" vertical="center"/>
    </xf>
    <xf numFmtId="0" fontId="12" fillId="8" borderId="49" xfId="0" applyFont="1" applyFill="1" applyBorder="1" applyAlignment="1">
      <alignment horizontal="center" vertical="center"/>
    </xf>
    <xf numFmtId="0" fontId="12" fillId="8" borderId="50" xfId="0" applyFont="1" applyFill="1" applyBorder="1" applyAlignment="1">
      <alignment horizontal="center" vertical="center"/>
    </xf>
    <xf numFmtId="0" fontId="12" fillId="8" borderId="51" xfId="0" applyFont="1" applyFill="1" applyBorder="1" applyAlignment="1">
      <alignment horizontal="center" vertical="center"/>
    </xf>
    <xf numFmtId="0" fontId="12" fillId="8" borderId="46" xfId="0" applyFont="1" applyFill="1" applyBorder="1" applyAlignment="1">
      <alignment horizontal="center" vertical="center"/>
    </xf>
    <xf numFmtId="0" fontId="12" fillId="8" borderId="48" xfId="0" applyFont="1" applyFill="1" applyBorder="1" applyAlignment="1">
      <alignment horizontal="center" vertical="center"/>
    </xf>
    <xf numFmtId="0" fontId="14" fillId="8" borderId="52" xfId="0" applyFont="1" applyFill="1" applyBorder="1" applyAlignment="1">
      <alignment vertical="center"/>
    </xf>
    <xf numFmtId="0" fontId="12" fillId="0" borderId="53" xfId="0" applyFont="1" applyBorder="1" applyAlignment="1">
      <alignment vertical="top"/>
    </xf>
    <xf numFmtId="0" fontId="12" fillId="0" borderId="53" xfId="0" applyFont="1" applyBorder="1" applyAlignment="1">
      <alignment horizontal="left" vertical="top" wrapText="1"/>
    </xf>
    <xf numFmtId="0" fontId="12" fillId="0" borderId="0" xfId="0" applyFont="1" applyBorder="1" applyAlignment="1">
      <alignment vertical="top"/>
    </xf>
    <xf numFmtId="0" fontId="12" fillId="0" borderId="0" xfId="0" applyFont="1" applyBorder="1" applyAlignment="1">
      <alignment horizontal="left" vertical="top" wrapText="1"/>
    </xf>
    <xf numFmtId="0" fontId="12" fillId="0" borderId="0" xfId="0" applyFont="1" applyBorder="1" applyAlignment="1">
      <alignment vertical="top"/>
    </xf>
    <xf numFmtId="0" fontId="12" fillId="0" borderId="0" xfId="0" applyFont="1" applyBorder="1" applyAlignment="1">
      <alignment horizontal="left" vertical="top" wrapText="1"/>
    </xf>
    <xf numFmtId="0" fontId="12" fillId="0" borderId="0" xfId="0" applyFont="1" applyAlignment="1">
      <alignment vertical="center"/>
    </xf>
    <xf numFmtId="0" fontId="12" fillId="0" borderId="0" xfId="0" applyFont="1" applyAlignment="1">
      <alignment horizontal="left" vertical="center" indent="1"/>
    </xf>
    <xf numFmtId="0" fontId="12" fillId="0" borderId="0" xfId="0" applyFont="1" applyAlignment="1">
      <alignment horizontal="center" vertical="center"/>
    </xf>
    <xf numFmtId="0" fontId="26" fillId="0" borderId="0" xfId="0" applyFont="1" applyAlignment="1">
      <alignment vertical="center"/>
    </xf>
    <xf numFmtId="0" fontId="9" fillId="3" borderId="54" xfId="0" applyFont="1" applyFill="1" applyBorder="1" applyAlignment="1">
      <alignment horizontal="center" vertical="center"/>
    </xf>
    <xf numFmtId="0" fontId="10" fillId="3" borderId="55" xfId="0" applyFont="1" applyFill="1" applyBorder="1" applyAlignment="1">
      <alignment horizontal="center" vertical="center" wrapText="1"/>
    </xf>
    <xf numFmtId="0" fontId="9" fillId="3" borderId="55" xfId="0" applyFont="1" applyFill="1" applyBorder="1" applyAlignment="1">
      <alignment horizontal="center" vertical="center"/>
    </xf>
    <xf numFmtId="0" fontId="9" fillId="3" borderId="25" xfId="0" applyFont="1" applyFill="1" applyBorder="1" applyAlignment="1">
      <alignment horizontal="center" vertical="center" wrapText="1"/>
    </xf>
    <xf numFmtId="0" fontId="9" fillId="3" borderId="25" xfId="0" applyFont="1" applyFill="1" applyBorder="1" applyAlignment="1">
      <alignment horizontal="center" vertical="center"/>
    </xf>
    <xf numFmtId="0" fontId="9" fillId="3" borderId="56" xfId="0" applyFont="1" applyFill="1" applyBorder="1" applyAlignment="1">
      <alignment horizontal="center" vertical="center" wrapText="1"/>
    </xf>
    <xf numFmtId="0" fontId="9" fillId="3" borderId="57" xfId="0" applyFont="1" applyFill="1" applyBorder="1" applyAlignment="1">
      <alignment horizontal="center" vertical="center" wrapText="1"/>
    </xf>
    <xf numFmtId="0" fontId="9" fillId="3" borderId="55" xfId="0" applyFont="1" applyFill="1" applyBorder="1" applyAlignment="1">
      <alignment horizontal="center" vertical="center"/>
    </xf>
    <xf numFmtId="0" fontId="9" fillId="3" borderId="56" xfId="0" applyFont="1" applyFill="1" applyBorder="1" applyAlignment="1">
      <alignment horizontal="center" vertical="center"/>
    </xf>
    <xf numFmtId="0" fontId="10" fillId="3" borderId="26" xfId="0" applyFont="1" applyFill="1" applyBorder="1" applyAlignment="1">
      <alignment horizontal="center" vertical="center"/>
    </xf>
    <xf numFmtId="0" fontId="10" fillId="3" borderId="27" xfId="0" applyFont="1" applyFill="1" applyBorder="1" applyAlignment="1">
      <alignment horizontal="center" vertical="center"/>
    </xf>
    <xf numFmtId="0" fontId="10" fillId="3" borderId="28" xfId="0" applyFont="1" applyFill="1" applyBorder="1" applyAlignment="1">
      <alignment horizontal="center" vertical="center" wrapText="1"/>
    </xf>
    <xf numFmtId="0" fontId="9" fillId="3" borderId="58" xfId="0" applyFont="1" applyFill="1" applyBorder="1" applyAlignment="1">
      <alignment horizontal="center" vertical="center"/>
    </xf>
    <xf numFmtId="0" fontId="0" fillId="2" borderId="24" xfId="0" applyFont="1" applyFill="1" applyBorder="1" applyAlignment="1">
      <alignment vertical="center" wrapText="1"/>
    </xf>
    <xf numFmtId="176" fontId="9" fillId="2" borderId="25" xfId="1" applyNumberFormat="1" applyFont="1" applyFill="1" applyBorder="1" applyAlignment="1">
      <alignment horizontal="right" vertical="center"/>
    </xf>
    <xf numFmtId="177" fontId="9" fillId="2" borderId="25" xfId="1" applyNumberFormat="1" applyFont="1" applyFill="1" applyBorder="1" applyAlignment="1">
      <alignment horizontal="right" vertical="center"/>
    </xf>
    <xf numFmtId="0" fontId="1" fillId="2" borderId="30" xfId="1" quotePrefix="1" applyNumberFormat="1" applyFont="1" applyFill="1" applyBorder="1" applyAlignment="1">
      <alignment vertical="center" wrapText="1"/>
    </xf>
    <xf numFmtId="0" fontId="0" fillId="5" borderId="32" xfId="0" quotePrefix="1" applyFont="1" applyFill="1" applyBorder="1" applyAlignment="1">
      <alignment vertical="center" wrapText="1"/>
    </xf>
    <xf numFmtId="176" fontId="1" fillId="6" borderId="35" xfId="1" applyNumberFormat="1" applyFont="1" applyFill="1" applyBorder="1" applyAlignment="1">
      <alignment horizontal="right" vertical="center"/>
    </xf>
    <xf numFmtId="176" fontId="1" fillId="6" borderId="33" xfId="1" applyNumberFormat="1" applyFont="1" applyFill="1" applyBorder="1" applyAlignment="1">
      <alignment horizontal="right" vertical="center"/>
    </xf>
    <xf numFmtId="41" fontId="1" fillId="6" borderId="33" xfId="1" applyFont="1" applyFill="1" applyBorder="1" applyAlignment="1">
      <alignment horizontal="center" vertical="center"/>
    </xf>
    <xf numFmtId="0" fontId="1" fillId="6" borderId="36" xfId="0" applyFont="1" applyFill="1" applyBorder="1" applyAlignment="1">
      <alignment horizontal="center" vertical="center"/>
    </xf>
    <xf numFmtId="0" fontId="1" fillId="6" borderId="37" xfId="0" applyFont="1" applyFill="1" applyBorder="1" applyAlignment="1">
      <alignment horizontal="center" vertical="center"/>
    </xf>
    <xf numFmtId="0" fontId="1" fillId="6" borderId="38" xfId="0" applyFont="1" applyFill="1" applyBorder="1" applyAlignment="1">
      <alignment horizontal="center" vertical="center"/>
    </xf>
    <xf numFmtId="0" fontId="1" fillId="6" borderId="34" xfId="0" applyFont="1" applyFill="1" applyBorder="1" applyAlignment="1">
      <alignment horizontal="center" vertical="center"/>
    </xf>
    <xf numFmtId="0" fontId="7" fillId="5" borderId="23" xfId="0" quotePrefix="1" applyFont="1" applyFill="1" applyBorder="1" applyAlignment="1">
      <alignment horizontal="center" vertical="center"/>
    </xf>
    <xf numFmtId="0" fontId="7" fillId="5" borderId="24" xfId="0" quotePrefix="1" applyFont="1" applyFill="1" applyBorder="1" applyAlignment="1">
      <alignment horizontal="center" vertical="center" wrapText="1"/>
    </xf>
    <xf numFmtId="0" fontId="7" fillId="5" borderId="24" xfId="0" applyFont="1" applyFill="1" applyBorder="1" applyAlignment="1">
      <alignment vertical="center" wrapText="1"/>
    </xf>
    <xf numFmtId="0" fontId="27" fillId="0" borderId="0" xfId="0" quotePrefix="1" applyFont="1" applyFill="1" applyAlignment="1">
      <alignment vertical="center" wrapText="1"/>
    </xf>
    <xf numFmtId="0" fontId="7" fillId="5" borderId="31" xfId="0" quotePrefix="1" applyFont="1" applyFill="1" applyBorder="1" applyAlignment="1">
      <alignment horizontal="center" vertical="center"/>
    </xf>
    <xf numFmtId="0" fontId="7" fillId="5" borderId="32" xfId="0" quotePrefix="1" applyFont="1" applyFill="1" applyBorder="1" applyAlignment="1">
      <alignment horizontal="center" vertical="center"/>
    </xf>
    <xf numFmtId="0" fontId="7" fillId="5" borderId="32" xfId="0" applyFont="1" applyFill="1" applyBorder="1" applyAlignment="1">
      <alignment vertical="center" wrapText="1"/>
    </xf>
    <xf numFmtId="0" fontId="7" fillId="5" borderId="24" xfId="0" applyFont="1" applyFill="1" applyBorder="1" applyAlignment="1">
      <alignment horizontal="center" vertical="center"/>
    </xf>
    <xf numFmtId="0" fontId="7" fillId="5" borderId="31" xfId="0" applyFont="1" applyFill="1" applyBorder="1" applyAlignment="1">
      <alignment horizontal="center" vertical="center"/>
    </xf>
    <xf numFmtId="0" fontId="7" fillId="5" borderId="32" xfId="0" applyFont="1" applyFill="1" applyBorder="1" applyAlignment="1">
      <alignment horizontal="center" vertical="center"/>
    </xf>
    <xf numFmtId="0" fontId="9" fillId="4" borderId="59" xfId="0" quotePrefix="1" applyFont="1" applyFill="1" applyBorder="1" applyAlignment="1">
      <alignment horizontal="left" vertical="center"/>
    </xf>
    <xf numFmtId="0" fontId="9" fillId="4" borderId="60" xfId="0" quotePrefix="1" applyFont="1" applyFill="1" applyBorder="1" applyAlignment="1">
      <alignment horizontal="left" vertical="center"/>
    </xf>
    <xf numFmtId="0" fontId="9" fillId="4" borderId="61" xfId="0" quotePrefix="1" applyFont="1" applyFill="1" applyBorder="1" applyAlignment="1">
      <alignment horizontal="left" vertical="center"/>
    </xf>
    <xf numFmtId="0" fontId="12" fillId="5" borderId="24" xfId="0" applyFont="1" applyFill="1" applyBorder="1" applyAlignment="1">
      <alignment vertical="center" wrapText="1"/>
    </xf>
    <xf numFmtId="176" fontId="14" fillId="5" borderId="25" xfId="1" applyNumberFormat="1" applyFont="1" applyFill="1" applyBorder="1" applyAlignment="1">
      <alignment horizontal="right" vertical="center"/>
    </xf>
    <xf numFmtId="177" fontId="14" fillId="5" borderId="25" xfId="1" applyNumberFormat="1" applyFont="1" applyFill="1" applyBorder="1" applyAlignment="1">
      <alignment horizontal="right" vertical="center"/>
    </xf>
    <xf numFmtId="0" fontId="23" fillId="5" borderId="30" xfId="1" quotePrefix="1" applyNumberFormat="1" applyFont="1" applyFill="1" applyBorder="1" applyAlignment="1">
      <alignment vertical="center" wrapText="1"/>
    </xf>
    <xf numFmtId="0" fontId="12" fillId="5" borderId="62" xfId="0" applyFont="1" applyFill="1" applyBorder="1" applyAlignment="1">
      <alignment horizontal="left" vertical="center" wrapText="1"/>
    </xf>
    <xf numFmtId="0" fontId="12" fillId="5" borderId="63" xfId="0" applyFont="1" applyFill="1" applyBorder="1" applyAlignment="1">
      <alignment horizontal="left" vertical="center" wrapText="1"/>
    </xf>
    <xf numFmtId="176" fontId="12" fillId="5" borderId="24" xfId="1" applyNumberFormat="1" applyFont="1" applyFill="1" applyBorder="1" applyAlignment="1">
      <alignment horizontal="right" vertical="center"/>
    </xf>
    <xf numFmtId="176" fontId="12" fillId="5" borderId="64" xfId="1" applyNumberFormat="1" applyFont="1" applyFill="1" applyBorder="1" applyAlignment="1">
      <alignment horizontal="right" vertical="center"/>
    </xf>
    <xf numFmtId="41" fontId="14" fillId="5" borderId="24" xfId="1" applyFont="1" applyFill="1" applyBorder="1" applyAlignment="1">
      <alignment horizontal="right" vertical="center"/>
    </xf>
    <xf numFmtId="41" fontId="12" fillId="5" borderId="33" xfId="1" applyFont="1" applyFill="1" applyBorder="1" applyAlignment="1">
      <alignment horizontal="center" vertical="center"/>
    </xf>
    <xf numFmtId="0" fontId="12" fillId="5" borderId="36" xfId="0" applyFont="1" applyFill="1" applyBorder="1" applyAlignment="1">
      <alignment horizontal="center" vertical="center"/>
    </xf>
    <xf numFmtId="0" fontId="12" fillId="5" borderId="37" xfId="0" applyFont="1" applyFill="1" applyBorder="1" applyAlignment="1">
      <alignment horizontal="center" vertical="center"/>
    </xf>
    <xf numFmtId="0" fontId="12" fillId="5" borderId="38" xfId="0" applyFont="1" applyFill="1" applyBorder="1" applyAlignment="1">
      <alignment horizontal="center" vertical="center"/>
    </xf>
    <xf numFmtId="0" fontId="12" fillId="5" borderId="34" xfId="0" applyFont="1" applyFill="1" applyBorder="1" applyAlignment="1">
      <alignment horizontal="center" vertical="center"/>
    </xf>
    <xf numFmtId="0" fontId="15" fillId="5" borderId="33" xfId="0" applyFont="1" applyFill="1" applyBorder="1" applyAlignment="1">
      <alignment horizontal="center" vertical="center"/>
    </xf>
    <xf numFmtId="0" fontId="12" fillId="5" borderId="39" xfId="1" quotePrefix="1" applyNumberFormat="1" applyFont="1" applyFill="1" applyBorder="1" applyAlignment="1">
      <alignment vertical="center" wrapText="1"/>
    </xf>
    <xf numFmtId="0" fontId="12" fillId="6" borderId="35" xfId="0" applyFont="1" applyFill="1" applyBorder="1" applyAlignment="1">
      <alignment vertical="center" wrapText="1"/>
    </xf>
    <xf numFmtId="41" fontId="12" fillId="6" borderId="35" xfId="1" applyFont="1" applyFill="1" applyBorder="1" applyAlignment="1">
      <alignment horizontal="right" vertical="center"/>
    </xf>
    <xf numFmtId="41" fontId="14" fillId="0" borderId="41" xfId="1" applyFont="1" applyFill="1" applyBorder="1" applyAlignment="1">
      <alignment vertical="center"/>
    </xf>
    <xf numFmtId="0" fontId="15" fillId="6" borderId="35" xfId="0" applyFont="1" applyFill="1" applyBorder="1" applyAlignment="1">
      <alignment vertical="center" wrapText="1"/>
    </xf>
    <xf numFmtId="0" fontId="15" fillId="6" borderId="40" xfId="0" applyFont="1" applyFill="1" applyBorder="1" applyAlignment="1">
      <alignment horizontal="left" vertical="center" wrapText="1"/>
    </xf>
    <xf numFmtId="0" fontId="15" fillId="6" borderId="65" xfId="0" applyFont="1" applyFill="1" applyBorder="1" applyAlignment="1">
      <alignment horizontal="left" vertical="center" wrapText="1"/>
    </xf>
    <xf numFmtId="41" fontId="12" fillId="6" borderId="32" xfId="1" applyFont="1" applyFill="1" applyBorder="1" applyAlignment="1">
      <alignment horizontal="center" vertical="center"/>
    </xf>
    <xf numFmtId="0" fontId="12" fillId="6" borderId="66" xfId="0" applyFont="1" applyFill="1" applyBorder="1" applyAlignment="1">
      <alignment horizontal="center" vertical="center"/>
    </xf>
    <xf numFmtId="0" fontId="12" fillId="6" borderId="67" xfId="0" applyFont="1" applyFill="1" applyBorder="1" applyAlignment="1">
      <alignment horizontal="center" vertical="center"/>
    </xf>
    <xf numFmtId="0" fontId="12" fillId="6" borderId="68" xfId="0" applyFont="1" applyFill="1" applyBorder="1" applyAlignment="1">
      <alignment horizontal="center" vertical="center"/>
    </xf>
    <xf numFmtId="0" fontId="12" fillId="6" borderId="69" xfId="0" applyFont="1" applyFill="1" applyBorder="1" applyAlignment="1">
      <alignment horizontal="center" vertical="center"/>
    </xf>
    <xf numFmtId="0" fontId="15" fillId="6" borderId="32" xfId="0" applyFont="1" applyFill="1" applyBorder="1" applyAlignment="1">
      <alignment horizontal="center" vertical="center"/>
    </xf>
    <xf numFmtId="0" fontId="12" fillId="6" borderId="70" xfId="1" quotePrefix="1" applyNumberFormat="1" applyFont="1" applyFill="1" applyBorder="1" applyAlignment="1">
      <alignment vertical="center" wrapText="1"/>
    </xf>
    <xf numFmtId="41" fontId="12" fillId="5" borderId="64" xfId="1" applyFont="1" applyFill="1" applyBorder="1" applyAlignment="1">
      <alignment horizontal="center" vertical="center"/>
    </xf>
    <xf numFmtId="0" fontId="12" fillId="5" borderId="71" xfId="0" applyFont="1" applyFill="1" applyBorder="1" applyAlignment="1">
      <alignment horizontal="center" vertical="center"/>
    </xf>
    <xf numFmtId="0" fontId="12" fillId="5" borderId="72" xfId="0" applyFont="1" applyFill="1" applyBorder="1" applyAlignment="1">
      <alignment horizontal="center" vertical="center"/>
    </xf>
    <xf numFmtId="0" fontId="12" fillId="5" borderId="73" xfId="0" applyFont="1" applyFill="1" applyBorder="1" applyAlignment="1">
      <alignment horizontal="center" vertical="center"/>
    </xf>
    <xf numFmtId="0" fontId="12" fillId="5" borderId="63" xfId="0" applyFont="1" applyFill="1" applyBorder="1" applyAlignment="1">
      <alignment horizontal="center" vertical="center"/>
    </xf>
    <xf numFmtId="0" fontId="15" fillId="5" borderId="64" xfId="0" applyFont="1" applyFill="1" applyBorder="1" applyAlignment="1">
      <alignment horizontal="center" vertical="center"/>
    </xf>
    <xf numFmtId="0" fontId="12" fillId="5" borderId="74" xfId="1" quotePrefix="1" applyNumberFormat="1" applyFont="1" applyFill="1" applyBorder="1" applyAlignment="1">
      <alignment vertical="center" wrapText="1"/>
    </xf>
    <xf numFmtId="0" fontId="15" fillId="6" borderId="34" xfId="0" applyFont="1" applyFill="1" applyBorder="1" applyAlignment="1">
      <alignment horizontal="left" vertical="center" wrapText="1"/>
    </xf>
    <xf numFmtId="0" fontId="15" fillId="6" borderId="75" xfId="0" applyFont="1" applyFill="1" applyBorder="1" applyAlignment="1">
      <alignment horizontal="left" vertical="center" wrapText="1"/>
    </xf>
    <xf numFmtId="0" fontId="12" fillId="6" borderId="75" xfId="0" applyFont="1" applyFill="1" applyBorder="1" applyAlignment="1">
      <alignment horizontal="left" vertical="center" wrapText="1"/>
    </xf>
    <xf numFmtId="0" fontId="0" fillId="0" borderId="0" xfId="0" applyFont="1" applyAlignment="1">
      <alignment horizontal="left" vertical="center" indent="1"/>
    </xf>
    <xf numFmtId="0" fontId="0" fillId="0" borderId="0" xfId="0" applyFont="1" applyAlignment="1">
      <alignment horizontal="center" vertical="center"/>
    </xf>
    <xf numFmtId="0" fontId="7" fillId="2" borderId="24" xfId="0" applyFont="1" applyFill="1" applyBorder="1" applyAlignment="1">
      <alignment vertical="center" wrapText="1"/>
    </xf>
    <xf numFmtId="0" fontId="7" fillId="2" borderId="24" xfId="0" applyFont="1" applyFill="1" applyBorder="1" applyAlignment="1">
      <alignment horizontal="center" vertical="center" wrapText="1"/>
    </xf>
    <xf numFmtId="0" fontId="12" fillId="2" borderId="25" xfId="0" applyFont="1" applyFill="1" applyBorder="1" applyAlignment="1">
      <alignment horizontal="center" vertical="center" wrapText="1"/>
    </xf>
    <xf numFmtId="176" fontId="8" fillId="2" borderId="25" xfId="1" applyNumberFormat="1" applyFont="1" applyFill="1" applyBorder="1" applyAlignment="1">
      <alignment horizontal="right" vertical="center"/>
    </xf>
    <xf numFmtId="177" fontId="8" fillId="2" borderId="25" xfId="1" applyNumberFormat="1" applyFont="1" applyFill="1" applyBorder="1" applyAlignment="1">
      <alignment horizontal="right" vertical="center"/>
    </xf>
    <xf numFmtId="41" fontId="7" fillId="2" borderId="25" xfId="1" applyFont="1" applyFill="1" applyBorder="1" applyAlignment="1">
      <alignment horizontal="center" vertical="center"/>
    </xf>
    <xf numFmtId="0" fontId="17" fillId="2" borderId="25" xfId="0" applyFont="1" applyFill="1" applyBorder="1" applyAlignment="1">
      <alignment horizontal="center" vertical="center" wrapText="1"/>
    </xf>
    <xf numFmtId="0" fontId="7" fillId="2" borderId="30" xfId="1" quotePrefix="1" applyNumberFormat="1" applyFont="1" applyFill="1" applyBorder="1" applyAlignment="1">
      <alignment vertical="center" wrapText="1"/>
    </xf>
    <xf numFmtId="0" fontId="7" fillId="2" borderId="33" xfId="0" applyFont="1" applyFill="1" applyBorder="1" applyAlignment="1">
      <alignment horizontal="left" vertical="center" wrapText="1"/>
    </xf>
    <xf numFmtId="0" fontId="7" fillId="2" borderId="34" xfId="0" applyFont="1" applyFill="1" applyBorder="1" applyAlignment="1">
      <alignment horizontal="left" vertical="center" wrapText="1"/>
    </xf>
    <xf numFmtId="176" fontId="7" fillId="2" borderId="33" xfId="1" applyNumberFormat="1" applyFont="1" applyFill="1" applyBorder="1" applyAlignment="1">
      <alignment horizontal="right" vertical="center"/>
    </xf>
    <xf numFmtId="41" fontId="7" fillId="2" borderId="33" xfId="1" applyFont="1" applyFill="1" applyBorder="1" applyAlignment="1">
      <alignment horizontal="right" vertical="center"/>
    </xf>
    <xf numFmtId="0" fontId="7" fillId="2" borderId="35" xfId="0" applyFont="1" applyFill="1" applyBorder="1" applyAlignment="1">
      <alignment horizontal="left" vertical="center" wrapText="1"/>
    </xf>
    <xf numFmtId="0" fontId="7" fillId="2" borderId="40" xfId="0" quotePrefix="1" applyFont="1" applyFill="1" applyBorder="1" applyAlignment="1">
      <alignment horizontal="left" vertical="center" wrapText="1"/>
    </xf>
    <xf numFmtId="176" fontId="7" fillId="2" borderId="41" xfId="1" applyNumberFormat="1" applyFont="1" applyFill="1" applyBorder="1" applyAlignment="1">
      <alignment horizontal="right" vertical="center"/>
    </xf>
    <xf numFmtId="0" fontId="7" fillId="0" borderId="39" xfId="1" quotePrefix="1" applyNumberFormat="1" applyFont="1" applyFill="1" applyBorder="1" applyAlignment="1">
      <alignment vertical="center" wrapText="1"/>
    </xf>
    <xf numFmtId="0" fontId="7" fillId="2" borderId="40" xfId="0" applyFont="1" applyFill="1" applyBorder="1" applyAlignment="1">
      <alignment horizontal="left" vertical="center" wrapText="1"/>
    </xf>
    <xf numFmtId="0" fontId="12" fillId="5" borderId="76" xfId="0" applyFont="1" applyFill="1" applyBorder="1" applyAlignment="1">
      <alignment horizontal="left" vertical="center" wrapText="1"/>
    </xf>
    <xf numFmtId="0" fontId="12" fillId="5" borderId="77" xfId="0" applyFont="1" applyFill="1" applyBorder="1" applyAlignment="1">
      <alignment horizontal="left" vertical="center" wrapText="1"/>
    </xf>
    <xf numFmtId="0" fontId="1" fillId="5" borderId="30" xfId="1" quotePrefix="1" applyNumberFormat="1" applyFont="1" applyFill="1" applyBorder="1" applyAlignment="1">
      <alignment vertical="center" wrapText="1"/>
    </xf>
    <xf numFmtId="0" fontId="12" fillId="6" borderId="34" xfId="0" applyFont="1" applyFill="1" applyBorder="1" applyAlignment="1">
      <alignment horizontal="left" vertical="center" wrapText="1"/>
    </xf>
    <xf numFmtId="0" fontId="7" fillId="6" borderId="39" xfId="1" quotePrefix="1" applyNumberFormat="1" applyFont="1" applyFill="1" applyBorder="1" applyAlignment="1">
      <alignment vertical="center" wrapText="1"/>
    </xf>
    <xf numFmtId="0" fontId="7" fillId="2" borderId="30" xfId="1" quotePrefix="1" applyNumberFormat="1" applyFont="1" applyFill="1" applyBorder="1" applyAlignment="1">
      <alignment horizontal="left" vertical="center" wrapText="1"/>
    </xf>
    <xf numFmtId="0" fontId="7" fillId="2" borderId="34" xfId="0" quotePrefix="1" applyFont="1" applyFill="1" applyBorder="1" applyAlignment="1">
      <alignment horizontal="left" vertical="center" wrapText="1"/>
    </xf>
    <xf numFmtId="176" fontId="7" fillId="2" borderId="35" xfId="1" applyNumberFormat="1" applyFont="1" applyFill="1" applyBorder="1" applyAlignment="1">
      <alignment horizontal="right" vertical="center"/>
    </xf>
    <xf numFmtId="0" fontId="7" fillId="2" borderId="59" xfId="0" quotePrefix="1" applyFont="1" applyFill="1" applyBorder="1" applyAlignment="1">
      <alignment horizontal="left" vertical="center"/>
    </xf>
    <xf numFmtId="0" fontId="7" fillId="2" borderId="60" xfId="0" quotePrefix="1" applyFont="1" applyFill="1" applyBorder="1" applyAlignment="1">
      <alignment horizontal="left" vertical="center"/>
    </xf>
    <xf numFmtId="0" fontId="7" fillId="2" borderId="61" xfId="0" quotePrefix="1" applyFont="1" applyFill="1" applyBorder="1" applyAlignment="1">
      <alignment horizontal="left" vertical="center"/>
    </xf>
    <xf numFmtId="176" fontId="14" fillId="5" borderId="25" xfId="1" quotePrefix="1" applyNumberFormat="1" applyFont="1" applyFill="1" applyBorder="1" applyAlignment="1">
      <alignment horizontal="right" vertical="center"/>
    </xf>
    <xf numFmtId="41" fontId="29" fillId="2" borderId="25" xfId="1" applyFont="1" applyFill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30</xdr:col>
      <xdr:colOff>221024</xdr:colOff>
      <xdr:row>19</xdr:row>
      <xdr:rowOff>0</xdr:rowOff>
    </xdr:from>
    <xdr:to>
      <xdr:col>37</xdr:col>
      <xdr:colOff>0</xdr:colOff>
      <xdr:row>31</xdr:row>
      <xdr:rowOff>304190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967349" y="7019925"/>
          <a:ext cx="4741501" cy="48761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30</xdr:col>
      <xdr:colOff>221024</xdr:colOff>
      <xdr:row>19</xdr:row>
      <xdr:rowOff>0</xdr:rowOff>
    </xdr:from>
    <xdr:to>
      <xdr:col>37</xdr:col>
      <xdr:colOff>0</xdr:colOff>
      <xdr:row>31</xdr:row>
      <xdr:rowOff>304190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967349" y="7019925"/>
          <a:ext cx="4741501" cy="487619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0</xdr:colOff>
      <xdr:row>19</xdr:row>
      <xdr:rowOff>0</xdr:rowOff>
    </xdr:from>
    <xdr:to>
      <xdr:col>29</xdr:col>
      <xdr:colOff>664678</xdr:colOff>
      <xdr:row>29</xdr:row>
      <xdr:rowOff>104286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936075" y="7019925"/>
          <a:ext cx="5712928" cy="3914286"/>
        </a:xfrm>
        <a:prstGeom prst="rect">
          <a:avLst/>
        </a:prstGeom>
      </xdr:spPr>
    </xdr:pic>
    <xdr:clientData/>
  </xdr:twoCellAnchor>
  <xdr:twoCellAnchor editAs="oneCell">
    <xdr:from>
      <xdr:col>22</xdr:col>
      <xdr:colOff>0</xdr:colOff>
      <xdr:row>35</xdr:row>
      <xdr:rowOff>9619</xdr:rowOff>
    </xdr:from>
    <xdr:to>
      <xdr:col>29</xdr:col>
      <xdr:colOff>369440</xdr:colOff>
      <xdr:row>37</xdr:row>
      <xdr:rowOff>0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1936075" y="13125544"/>
          <a:ext cx="5417690" cy="752381"/>
        </a:xfrm>
        <a:prstGeom prst="rect">
          <a:avLst/>
        </a:prstGeom>
      </xdr:spPr>
    </xdr:pic>
    <xdr:clientData/>
  </xdr:twoCellAnchor>
  <xdr:twoCellAnchor editAs="oneCell">
    <xdr:from>
      <xdr:col>30</xdr:col>
      <xdr:colOff>221024</xdr:colOff>
      <xdr:row>19</xdr:row>
      <xdr:rowOff>0</xdr:rowOff>
    </xdr:from>
    <xdr:to>
      <xdr:col>37</xdr:col>
      <xdr:colOff>0</xdr:colOff>
      <xdr:row>31</xdr:row>
      <xdr:rowOff>304190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7967349" y="7019925"/>
          <a:ext cx="4741501" cy="48761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B1:AE143"/>
  <sheetViews>
    <sheetView tabSelected="1" view="pageBreakPreview" zoomScale="55" zoomScaleNormal="75" zoomScaleSheetLayoutView="55" workbookViewId="0">
      <pane xSplit="7" ySplit="5" topLeftCell="H18" activePane="bottomRight" state="frozen"/>
      <selection activeCell="T3" sqref="T3"/>
      <selection pane="topRight" activeCell="T3" sqref="T3"/>
      <selection pane="bottomLeft" activeCell="T3" sqref="T3"/>
      <selection pane="bottomRight" activeCell="T3" sqref="T3"/>
    </sheetView>
  </sheetViews>
  <sheetFormatPr defaultColWidth="9" defaultRowHeight="14.25" x14ac:dyDescent="0.2"/>
  <cols>
    <col min="1" max="1" width="2.375" style="3" customWidth="1"/>
    <col min="2" max="3" width="6.625" style="3" customWidth="1"/>
    <col min="4" max="4" width="28.75" style="258" bestFit="1" customWidth="1"/>
    <col min="5" max="5" width="7.125" style="258" customWidth="1"/>
    <col min="6" max="7" width="6.625" style="258" customWidth="1"/>
    <col min="8" max="8" width="15.625" style="3" customWidth="1"/>
    <col min="9" max="9" width="20.625" style="3" customWidth="1"/>
    <col min="10" max="12" width="11.625" style="3" customWidth="1"/>
    <col min="13" max="13" width="15.375" style="3" customWidth="1"/>
    <col min="14" max="14" width="13.625" style="3" customWidth="1"/>
    <col min="15" max="15" width="16.25" style="259" customWidth="1"/>
    <col min="16" max="20" width="11.625" style="3" customWidth="1"/>
    <col min="21" max="21" width="47" style="3" customWidth="1"/>
    <col min="22" max="22" width="1.625" style="2" customWidth="1"/>
    <col min="23" max="23" width="9" style="3" customWidth="1"/>
    <col min="24" max="26" width="9" style="3"/>
    <col min="27" max="27" width="10" style="3" bestFit="1" customWidth="1"/>
    <col min="28" max="28" width="11.125" style="3" bestFit="1" customWidth="1"/>
    <col min="29" max="29" width="9.125" style="3" bestFit="1" customWidth="1"/>
    <col min="30" max="30" width="10" style="3" bestFit="1" customWidth="1"/>
    <col min="31" max="31" width="11.125" style="3" bestFit="1" customWidth="1"/>
    <col min="32" max="16384" width="9" style="3"/>
  </cols>
  <sheetData>
    <row r="1" spans="2:31" ht="27.75" customHeight="1" x14ac:dyDescent="0.2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2:31" ht="15.75" x14ac:dyDescent="0.2">
      <c r="B2" s="4" t="s">
        <v>1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</row>
    <row r="3" spans="2:31" ht="15.75" customHeight="1" thickBot="1" x14ac:dyDescent="0.25">
      <c r="B3" s="5"/>
      <c r="C3" s="5"/>
      <c r="D3" s="6"/>
      <c r="E3" s="6"/>
      <c r="F3" s="6"/>
      <c r="G3" s="6"/>
      <c r="H3" s="5"/>
      <c r="O3" s="7"/>
      <c r="P3" s="7"/>
      <c r="Q3" s="8"/>
      <c r="R3" s="8"/>
      <c r="S3" s="8"/>
      <c r="T3" s="9" t="s">
        <v>2</v>
      </c>
      <c r="U3" s="10">
        <v>44609</v>
      </c>
    </row>
    <row r="4" spans="2:31" ht="24.95" customHeight="1" x14ac:dyDescent="0.2">
      <c r="B4" s="11" t="s">
        <v>3</v>
      </c>
      <c r="C4" s="12" t="s">
        <v>4</v>
      </c>
      <c r="D4" s="13" t="s">
        <v>5</v>
      </c>
      <c r="E4" s="14" t="s">
        <v>6</v>
      </c>
      <c r="F4" s="15" t="s">
        <v>7</v>
      </c>
      <c r="G4" s="15" t="s">
        <v>8</v>
      </c>
      <c r="H4" s="16" t="s">
        <v>9</v>
      </c>
      <c r="I4" s="17"/>
      <c r="J4" s="18" t="s">
        <v>10</v>
      </c>
      <c r="K4" s="19"/>
      <c r="L4" s="20"/>
      <c r="M4" s="21" t="s">
        <v>11</v>
      </c>
      <c r="N4" s="21" t="s">
        <v>12</v>
      </c>
      <c r="O4" s="22" t="s">
        <v>13</v>
      </c>
      <c r="P4" s="18" t="s">
        <v>14</v>
      </c>
      <c r="Q4" s="19"/>
      <c r="R4" s="20"/>
      <c r="S4" s="23" t="s">
        <v>15</v>
      </c>
      <c r="T4" s="24" t="s">
        <v>16</v>
      </c>
      <c r="U4" s="25" t="s">
        <v>17</v>
      </c>
    </row>
    <row r="5" spans="2:31" ht="48.75" customHeight="1" thickBot="1" x14ac:dyDescent="0.25">
      <c r="B5" s="26"/>
      <c r="C5" s="27"/>
      <c r="D5" s="28"/>
      <c r="E5" s="29"/>
      <c r="F5" s="30"/>
      <c r="G5" s="30"/>
      <c r="H5" s="31"/>
      <c r="I5" s="32"/>
      <c r="J5" s="33" t="s">
        <v>18</v>
      </c>
      <c r="K5" s="33" t="s">
        <v>19</v>
      </c>
      <c r="L5" s="34" t="s">
        <v>20</v>
      </c>
      <c r="M5" s="33" t="s">
        <v>21</v>
      </c>
      <c r="N5" s="33" t="s">
        <v>21</v>
      </c>
      <c r="O5" s="34" t="s">
        <v>22</v>
      </c>
      <c r="P5" s="35" t="s">
        <v>23</v>
      </c>
      <c r="Q5" s="36" t="s">
        <v>24</v>
      </c>
      <c r="R5" s="37" t="s">
        <v>25</v>
      </c>
      <c r="S5" s="28"/>
      <c r="T5" s="28"/>
      <c r="U5" s="38"/>
    </row>
    <row r="6" spans="2:31" s="43" customFormat="1" ht="30" customHeight="1" thickTop="1" x14ac:dyDescent="0.2">
      <c r="B6" s="39" t="s">
        <v>26</v>
      </c>
      <c r="C6" s="40"/>
      <c r="D6" s="40"/>
      <c r="E6" s="40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1"/>
      <c r="V6" s="42"/>
    </row>
    <row r="7" spans="2:31" s="43" customFormat="1" ht="30" customHeight="1" x14ac:dyDescent="0.2">
      <c r="B7" s="44">
        <v>1</v>
      </c>
      <c r="C7" s="45"/>
      <c r="D7" s="46" t="s">
        <v>27</v>
      </c>
      <c r="E7" s="47" t="s">
        <v>28</v>
      </c>
      <c r="F7" s="47">
        <v>1</v>
      </c>
      <c r="G7" s="47">
        <v>1</v>
      </c>
      <c r="H7" s="48" t="s">
        <v>29</v>
      </c>
      <c r="I7" s="48"/>
      <c r="J7" s="49">
        <v>42</v>
      </c>
      <c r="K7" s="49">
        <v>30</v>
      </c>
      <c r="L7" s="49">
        <v>10</v>
      </c>
      <c r="M7" s="49">
        <f>J7*K7</f>
        <v>1260</v>
      </c>
      <c r="N7" s="50">
        <f>F7*(M7)</f>
        <v>1260</v>
      </c>
      <c r="O7" s="51" t="s">
        <v>30</v>
      </c>
      <c r="P7" s="52"/>
      <c r="Q7" s="53"/>
      <c r="R7" s="54"/>
      <c r="S7" s="55"/>
      <c r="T7" s="56" t="s">
        <v>31</v>
      </c>
      <c r="U7" s="57" t="s">
        <v>32</v>
      </c>
      <c r="V7" s="42"/>
    </row>
    <row r="8" spans="2:31" s="43" customFormat="1" ht="30" customHeight="1" x14ac:dyDescent="0.2">
      <c r="B8" s="58"/>
      <c r="C8" s="59"/>
      <c r="D8" s="60" t="s">
        <v>33</v>
      </c>
      <c r="E8" s="61"/>
      <c r="F8" s="61"/>
      <c r="G8" s="61"/>
      <c r="H8" s="62" t="s">
        <v>34</v>
      </c>
      <c r="I8" s="63" t="s">
        <v>35</v>
      </c>
      <c r="J8" s="64">
        <v>14</v>
      </c>
      <c r="K8" s="64">
        <v>22.5</v>
      </c>
      <c r="L8" s="64">
        <v>10</v>
      </c>
      <c r="M8" s="65">
        <f t="shared" ref="M8:M53" si="0">J8*K8</f>
        <v>315</v>
      </c>
      <c r="N8" s="66"/>
      <c r="O8" s="67"/>
      <c r="P8" s="68"/>
      <c r="Q8" s="69"/>
      <c r="R8" s="70"/>
      <c r="S8" s="71"/>
      <c r="T8" s="72"/>
      <c r="U8" s="73" t="s">
        <v>36</v>
      </c>
      <c r="V8" s="42"/>
    </row>
    <row r="9" spans="2:31" s="43" customFormat="1" ht="30" customHeight="1" x14ac:dyDescent="0.2">
      <c r="B9" s="58"/>
      <c r="C9" s="59"/>
      <c r="D9" s="60"/>
      <c r="E9" s="61"/>
      <c r="F9" s="61"/>
      <c r="G9" s="61"/>
      <c r="H9" s="74" t="s">
        <v>37</v>
      </c>
      <c r="I9" s="75" t="s">
        <v>38</v>
      </c>
      <c r="J9" s="76">
        <v>3</v>
      </c>
      <c r="K9" s="76">
        <v>7.5</v>
      </c>
      <c r="L9" s="76">
        <v>10</v>
      </c>
      <c r="M9" s="65">
        <f t="shared" si="0"/>
        <v>22.5</v>
      </c>
      <c r="N9" s="77"/>
      <c r="O9" s="67"/>
      <c r="P9" s="68"/>
      <c r="Q9" s="69"/>
      <c r="R9" s="70"/>
      <c r="S9" s="71"/>
      <c r="T9" s="72"/>
      <c r="U9" s="78" t="s">
        <v>39</v>
      </c>
      <c r="V9" s="42"/>
    </row>
    <row r="10" spans="2:31" s="43" customFormat="1" ht="30" customHeight="1" x14ac:dyDescent="0.2">
      <c r="B10" s="58"/>
      <c r="C10" s="59"/>
      <c r="D10" s="60"/>
      <c r="E10" s="61"/>
      <c r="F10" s="61"/>
      <c r="G10" s="61"/>
      <c r="H10" s="74" t="s">
        <v>40</v>
      </c>
      <c r="I10" s="79" t="s">
        <v>41</v>
      </c>
      <c r="J10" s="76">
        <v>11</v>
      </c>
      <c r="K10" s="76">
        <v>7.5</v>
      </c>
      <c r="L10" s="76">
        <v>10</v>
      </c>
      <c r="M10" s="65">
        <f t="shared" si="0"/>
        <v>82.5</v>
      </c>
      <c r="N10" s="77"/>
      <c r="O10" s="67"/>
      <c r="P10" s="68"/>
      <c r="Q10" s="69"/>
      <c r="R10" s="70"/>
      <c r="S10" s="71"/>
      <c r="T10" s="72"/>
      <c r="U10" s="78"/>
      <c r="V10" s="42"/>
    </row>
    <row r="11" spans="2:31" s="43" customFormat="1" ht="30" customHeight="1" x14ac:dyDescent="0.2">
      <c r="B11" s="58"/>
      <c r="C11" s="59"/>
      <c r="D11" s="60"/>
      <c r="E11" s="61"/>
      <c r="F11" s="61"/>
      <c r="G11" s="61"/>
      <c r="H11" s="74" t="s">
        <v>42</v>
      </c>
      <c r="I11" s="79" t="s">
        <v>43</v>
      </c>
      <c r="J11" s="76">
        <v>14</v>
      </c>
      <c r="K11" s="76">
        <v>15</v>
      </c>
      <c r="L11" s="76">
        <v>10</v>
      </c>
      <c r="M11" s="65">
        <f t="shared" si="0"/>
        <v>210</v>
      </c>
      <c r="N11" s="77"/>
      <c r="O11" s="67"/>
      <c r="P11" s="68"/>
      <c r="Q11" s="69"/>
      <c r="R11" s="70"/>
      <c r="S11" s="71"/>
      <c r="T11" s="72"/>
      <c r="U11" s="78"/>
      <c r="V11" s="42"/>
    </row>
    <row r="12" spans="2:31" s="43" customFormat="1" ht="30" customHeight="1" x14ac:dyDescent="0.2">
      <c r="B12" s="58"/>
      <c r="C12" s="59"/>
      <c r="D12" s="60"/>
      <c r="E12" s="61"/>
      <c r="F12" s="61"/>
      <c r="G12" s="61"/>
      <c r="H12" s="74" t="s">
        <v>44</v>
      </c>
      <c r="I12" s="80" t="s">
        <v>45</v>
      </c>
      <c r="J12" s="81">
        <v>14</v>
      </c>
      <c r="K12" s="81">
        <v>15</v>
      </c>
      <c r="L12" s="81">
        <v>10</v>
      </c>
      <c r="M12" s="82">
        <f t="shared" si="0"/>
        <v>210</v>
      </c>
      <c r="N12" s="77"/>
      <c r="O12" s="67"/>
      <c r="P12" s="68"/>
      <c r="Q12" s="69"/>
      <c r="R12" s="70"/>
      <c r="S12" s="71"/>
      <c r="T12" s="72"/>
      <c r="U12" s="78"/>
      <c r="V12" s="42"/>
    </row>
    <row r="13" spans="2:31" s="43" customFormat="1" ht="30" customHeight="1" x14ac:dyDescent="0.2">
      <c r="B13" s="58"/>
      <c r="C13" s="59"/>
      <c r="D13" s="60"/>
      <c r="E13" s="61"/>
      <c r="F13" s="61"/>
      <c r="G13" s="61"/>
      <c r="H13" s="74" t="s">
        <v>37</v>
      </c>
      <c r="I13" s="80" t="s">
        <v>46</v>
      </c>
      <c r="J13" s="81">
        <v>14</v>
      </c>
      <c r="K13" s="81">
        <v>30</v>
      </c>
      <c r="L13" s="81">
        <v>10</v>
      </c>
      <c r="M13" s="82">
        <f t="shared" si="0"/>
        <v>420</v>
      </c>
      <c r="N13" s="77"/>
      <c r="O13" s="67"/>
      <c r="P13" s="68"/>
      <c r="Q13" s="69"/>
      <c r="R13" s="70"/>
      <c r="S13" s="71"/>
      <c r="T13" s="72"/>
      <c r="U13" s="73" t="s">
        <v>47</v>
      </c>
      <c r="V13" s="42"/>
    </row>
    <row r="14" spans="2:31" s="43" customFormat="1" ht="30" customHeight="1" x14ac:dyDescent="0.2">
      <c r="B14" s="44">
        <v>2</v>
      </c>
      <c r="C14" s="45"/>
      <c r="D14" s="46" t="s">
        <v>48</v>
      </c>
      <c r="E14" s="47" t="s">
        <v>49</v>
      </c>
      <c r="F14" s="47">
        <v>1</v>
      </c>
      <c r="G14" s="47">
        <v>1</v>
      </c>
      <c r="H14" s="83" t="s">
        <v>50</v>
      </c>
      <c r="I14" s="84"/>
      <c r="J14" s="49">
        <v>14</v>
      </c>
      <c r="K14" s="49">
        <v>27</v>
      </c>
      <c r="L14" s="49">
        <v>3.5</v>
      </c>
      <c r="M14" s="49">
        <f t="shared" si="0"/>
        <v>378</v>
      </c>
      <c r="N14" s="50">
        <f>F14*(M14)</f>
        <v>378</v>
      </c>
      <c r="O14" s="51"/>
      <c r="P14" s="85"/>
      <c r="Q14" s="86"/>
      <c r="R14" s="87"/>
      <c r="S14" s="88"/>
      <c r="T14" s="89" t="s">
        <v>51</v>
      </c>
      <c r="U14" s="90" t="s">
        <v>52</v>
      </c>
      <c r="V14" s="42"/>
      <c r="W14" s="91" t="s">
        <v>53</v>
      </c>
      <c r="X14" s="91"/>
      <c r="Y14" s="91"/>
      <c r="Z14" s="91"/>
      <c r="AA14" s="91"/>
      <c r="AB14" s="91"/>
      <c r="AC14" s="91"/>
      <c r="AD14" s="91"/>
      <c r="AE14" s="91"/>
    </row>
    <row r="15" spans="2:31" s="43" customFormat="1" ht="30" customHeight="1" x14ac:dyDescent="0.2">
      <c r="B15" s="58"/>
      <c r="C15" s="59"/>
      <c r="D15" s="60" t="s">
        <v>54</v>
      </c>
      <c r="E15" s="61"/>
      <c r="F15" s="61"/>
      <c r="G15" s="61"/>
      <c r="H15" s="92" t="s">
        <v>55</v>
      </c>
      <c r="I15" s="93" t="s">
        <v>56</v>
      </c>
      <c r="J15" s="94">
        <v>9</v>
      </c>
      <c r="K15" s="94">
        <v>9</v>
      </c>
      <c r="L15" s="95">
        <v>3.5</v>
      </c>
      <c r="M15" s="95">
        <f t="shared" si="0"/>
        <v>81</v>
      </c>
      <c r="N15" s="96"/>
      <c r="O15" s="67"/>
      <c r="P15" s="68"/>
      <c r="Q15" s="69"/>
      <c r="R15" s="70"/>
      <c r="S15" s="71"/>
      <c r="T15" s="72"/>
      <c r="U15" s="97"/>
      <c r="V15" s="42"/>
      <c r="W15" s="98"/>
    </row>
    <row r="16" spans="2:31" s="43" customFormat="1" ht="30" customHeight="1" x14ac:dyDescent="0.2">
      <c r="B16" s="58"/>
      <c r="C16" s="59"/>
      <c r="D16" s="60"/>
      <c r="E16" s="61"/>
      <c r="F16" s="61"/>
      <c r="G16" s="61"/>
      <c r="H16" s="92" t="s">
        <v>55</v>
      </c>
      <c r="I16" s="93" t="s">
        <v>57</v>
      </c>
      <c r="J16" s="94">
        <v>9</v>
      </c>
      <c r="K16" s="94">
        <v>4.5</v>
      </c>
      <c r="L16" s="95">
        <v>3.5</v>
      </c>
      <c r="M16" s="95">
        <f t="shared" si="0"/>
        <v>40.5</v>
      </c>
      <c r="N16" s="96"/>
      <c r="O16" s="67"/>
      <c r="P16" s="68"/>
      <c r="Q16" s="69"/>
      <c r="R16" s="70"/>
      <c r="S16" s="71"/>
      <c r="T16" s="72"/>
      <c r="U16" s="97"/>
      <c r="V16" s="42"/>
      <c r="W16" s="98"/>
    </row>
    <row r="17" spans="2:31" s="43" customFormat="1" ht="30" customHeight="1" x14ac:dyDescent="0.2">
      <c r="B17" s="58"/>
      <c r="C17" s="59"/>
      <c r="D17" s="99"/>
      <c r="E17" s="61"/>
      <c r="F17" s="61"/>
      <c r="G17" s="61"/>
      <c r="H17" s="92" t="s">
        <v>55</v>
      </c>
      <c r="I17" s="93" t="s">
        <v>58</v>
      </c>
      <c r="J17" s="94">
        <v>7</v>
      </c>
      <c r="K17" s="94">
        <v>4.5</v>
      </c>
      <c r="L17" s="95">
        <v>3.5</v>
      </c>
      <c r="M17" s="95">
        <f t="shared" si="0"/>
        <v>31.5</v>
      </c>
      <c r="N17" s="96"/>
      <c r="O17" s="67"/>
      <c r="P17" s="68"/>
      <c r="Q17" s="69"/>
      <c r="R17" s="70"/>
      <c r="S17" s="71"/>
      <c r="T17" s="72"/>
      <c r="U17" s="97"/>
      <c r="V17" s="42"/>
      <c r="W17" s="98"/>
    </row>
    <row r="18" spans="2:31" s="43" customFormat="1" ht="30" customHeight="1" x14ac:dyDescent="0.2">
      <c r="B18" s="58"/>
      <c r="C18" s="59"/>
      <c r="D18" s="99"/>
      <c r="E18" s="61"/>
      <c r="F18" s="61"/>
      <c r="G18" s="61"/>
      <c r="H18" s="92" t="s">
        <v>55</v>
      </c>
      <c r="I18" s="93" t="s">
        <v>59</v>
      </c>
      <c r="J18" s="94">
        <v>2</v>
      </c>
      <c r="K18" s="94">
        <v>4.5</v>
      </c>
      <c r="L18" s="95">
        <v>3.5</v>
      </c>
      <c r="M18" s="95">
        <f t="shared" si="0"/>
        <v>9</v>
      </c>
      <c r="N18" s="96"/>
      <c r="O18" s="67"/>
      <c r="P18" s="68"/>
      <c r="Q18" s="69"/>
      <c r="R18" s="70"/>
      <c r="S18" s="71"/>
      <c r="T18" s="72"/>
      <c r="U18" s="97"/>
      <c r="V18" s="42"/>
      <c r="W18" s="98"/>
    </row>
    <row r="19" spans="2:31" s="43" customFormat="1" ht="30" customHeight="1" x14ac:dyDescent="0.2">
      <c r="B19" s="58"/>
      <c r="C19" s="59"/>
      <c r="D19" s="99"/>
      <c r="E19" s="61"/>
      <c r="F19" s="61"/>
      <c r="G19" s="61"/>
      <c r="H19" s="92" t="s">
        <v>55</v>
      </c>
      <c r="I19" s="93" t="s">
        <v>60</v>
      </c>
      <c r="J19" s="94">
        <v>4</v>
      </c>
      <c r="K19" s="94">
        <v>4</v>
      </c>
      <c r="L19" s="95">
        <v>3.5</v>
      </c>
      <c r="M19" s="95">
        <f t="shared" si="0"/>
        <v>16</v>
      </c>
      <c r="N19" s="96"/>
      <c r="O19" s="67"/>
      <c r="P19" s="68"/>
      <c r="Q19" s="69"/>
      <c r="R19" s="70" t="s">
        <v>61</v>
      </c>
      <c r="S19" s="71"/>
      <c r="T19" s="72"/>
      <c r="U19" s="97"/>
      <c r="V19" s="42"/>
      <c r="W19" s="98"/>
    </row>
    <row r="20" spans="2:31" s="43" customFormat="1" ht="30" customHeight="1" x14ac:dyDescent="0.2">
      <c r="B20" s="58"/>
      <c r="C20" s="59"/>
      <c r="D20" s="99"/>
      <c r="E20" s="61"/>
      <c r="F20" s="61"/>
      <c r="G20" s="61"/>
      <c r="H20" s="92" t="s">
        <v>55</v>
      </c>
      <c r="I20" s="93" t="s">
        <v>62</v>
      </c>
      <c r="J20" s="94">
        <v>4</v>
      </c>
      <c r="K20" s="94">
        <v>2</v>
      </c>
      <c r="L20" s="95">
        <v>3.5</v>
      </c>
      <c r="M20" s="95">
        <f t="shared" si="0"/>
        <v>8</v>
      </c>
      <c r="N20" s="96"/>
      <c r="O20" s="67"/>
      <c r="P20" s="68" t="s">
        <v>63</v>
      </c>
      <c r="Q20" s="100" t="s">
        <v>61</v>
      </c>
      <c r="R20" s="70"/>
      <c r="S20" s="71"/>
      <c r="T20" s="72"/>
      <c r="U20" s="97"/>
      <c r="V20" s="42"/>
      <c r="W20" s="98"/>
    </row>
    <row r="21" spans="2:31" s="43" customFormat="1" ht="30" customHeight="1" x14ac:dyDescent="0.2">
      <c r="B21" s="58"/>
      <c r="C21" s="59"/>
      <c r="D21" s="99"/>
      <c r="E21" s="61"/>
      <c r="F21" s="61"/>
      <c r="G21" s="61"/>
      <c r="H21" s="92" t="s">
        <v>55</v>
      </c>
      <c r="I21" s="93" t="s">
        <v>64</v>
      </c>
      <c r="J21" s="94">
        <v>4</v>
      </c>
      <c r="K21" s="94">
        <v>3</v>
      </c>
      <c r="L21" s="95">
        <v>3.5</v>
      </c>
      <c r="M21" s="95">
        <f t="shared" si="0"/>
        <v>12</v>
      </c>
      <c r="N21" s="96"/>
      <c r="O21" s="67"/>
      <c r="P21" s="68" t="s">
        <v>65</v>
      </c>
      <c r="Q21" s="100" t="s">
        <v>61</v>
      </c>
      <c r="R21" s="70"/>
      <c r="S21" s="71"/>
      <c r="T21" s="72"/>
      <c r="U21" s="97"/>
      <c r="V21" s="42"/>
      <c r="W21" s="98"/>
    </row>
    <row r="22" spans="2:31" s="43" customFormat="1" ht="30" customHeight="1" x14ac:dyDescent="0.2">
      <c r="B22" s="58"/>
      <c r="C22" s="59"/>
      <c r="D22" s="99"/>
      <c r="E22" s="61"/>
      <c r="F22" s="61"/>
      <c r="G22" s="61"/>
      <c r="H22" s="92" t="s">
        <v>55</v>
      </c>
      <c r="I22" s="101" t="s">
        <v>66</v>
      </c>
      <c r="J22" s="102">
        <v>2</v>
      </c>
      <c r="K22" s="102">
        <v>3</v>
      </c>
      <c r="L22" s="103">
        <v>3.5</v>
      </c>
      <c r="M22" s="103">
        <f t="shared" si="0"/>
        <v>6</v>
      </c>
      <c r="N22" s="104"/>
      <c r="O22" s="105"/>
      <c r="P22" s="106"/>
      <c r="Q22" s="107"/>
      <c r="R22" s="108"/>
      <c r="S22" s="109"/>
      <c r="T22" s="110"/>
      <c r="U22" s="73"/>
      <c r="V22" s="42"/>
      <c r="W22" s="98"/>
    </row>
    <row r="23" spans="2:31" s="43" customFormat="1" ht="30" customHeight="1" x14ac:dyDescent="0.2">
      <c r="B23" s="58"/>
      <c r="C23" s="59"/>
      <c r="D23" s="99"/>
      <c r="E23" s="61"/>
      <c r="F23" s="61"/>
      <c r="G23" s="61"/>
      <c r="H23" s="92" t="s">
        <v>55</v>
      </c>
      <c r="I23" s="101" t="s">
        <v>38</v>
      </c>
      <c r="J23" s="102">
        <v>3</v>
      </c>
      <c r="K23" s="102">
        <v>9</v>
      </c>
      <c r="L23" s="103">
        <v>3.5</v>
      </c>
      <c r="M23" s="103">
        <f t="shared" si="0"/>
        <v>27</v>
      </c>
      <c r="N23" s="104"/>
      <c r="O23" s="105"/>
      <c r="P23" s="106"/>
      <c r="Q23" s="107"/>
      <c r="R23" s="108"/>
      <c r="S23" s="109"/>
      <c r="T23" s="110"/>
      <c r="U23" s="73" t="s">
        <v>67</v>
      </c>
      <c r="V23" s="42"/>
      <c r="W23" s="98"/>
    </row>
    <row r="24" spans="2:31" s="43" customFormat="1" ht="30" customHeight="1" x14ac:dyDescent="0.2">
      <c r="B24" s="58"/>
      <c r="C24" s="59"/>
      <c r="D24" s="99"/>
      <c r="E24" s="61"/>
      <c r="F24" s="61"/>
      <c r="G24" s="61"/>
      <c r="H24" s="92" t="s">
        <v>55</v>
      </c>
      <c r="I24" s="101" t="s">
        <v>68</v>
      </c>
      <c r="J24" s="102">
        <v>2</v>
      </c>
      <c r="K24" s="102">
        <v>6</v>
      </c>
      <c r="L24" s="103">
        <v>3.5</v>
      </c>
      <c r="M24" s="103">
        <f t="shared" si="0"/>
        <v>12</v>
      </c>
      <c r="N24" s="104"/>
      <c r="O24" s="105"/>
      <c r="P24" s="106"/>
      <c r="Q24" s="107"/>
      <c r="R24" s="108"/>
      <c r="S24" s="109"/>
      <c r="T24" s="110"/>
      <c r="U24" s="73"/>
      <c r="V24" s="42"/>
      <c r="W24" s="98"/>
    </row>
    <row r="25" spans="2:31" s="43" customFormat="1" ht="30" customHeight="1" x14ac:dyDescent="0.2">
      <c r="B25" s="58"/>
      <c r="C25" s="59"/>
      <c r="D25" s="99"/>
      <c r="E25" s="61"/>
      <c r="F25" s="61"/>
      <c r="G25" s="61"/>
      <c r="H25" s="92" t="s">
        <v>55</v>
      </c>
      <c r="I25" s="101" t="s">
        <v>69</v>
      </c>
      <c r="J25" s="111">
        <v>5</v>
      </c>
      <c r="K25" s="111">
        <v>15</v>
      </c>
      <c r="L25" s="103">
        <v>3.5</v>
      </c>
      <c r="M25" s="103">
        <f t="shared" si="0"/>
        <v>75</v>
      </c>
      <c r="N25" s="104"/>
      <c r="O25" s="105"/>
      <c r="P25" s="106"/>
      <c r="Q25" s="107"/>
      <c r="R25" s="108"/>
      <c r="S25" s="109"/>
      <c r="T25" s="110"/>
      <c r="U25" s="73" t="s">
        <v>70</v>
      </c>
      <c r="V25" s="42"/>
      <c r="W25" s="98"/>
    </row>
    <row r="26" spans="2:31" s="43" customFormat="1" ht="30" customHeight="1" x14ac:dyDescent="0.2">
      <c r="B26" s="58"/>
      <c r="C26" s="59"/>
      <c r="D26" s="99"/>
      <c r="E26" s="61"/>
      <c r="F26" s="61"/>
      <c r="G26" s="61"/>
      <c r="H26" s="92" t="s">
        <v>55</v>
      </c>
      <c r="I26" s="101" t="s">
        <v>71</v>
      </c>
      <c r="J26" s="111">
        <v>5</v>
      </c>
      <c r="K26" s="111">
        <v>7</v>
      </c>
      <c r="L26" s="103">
        <v>3.5</v>
      </c>
      <c r="M26" s="103">
        <f t="shared" si="0"/>
        <v>35</v>
      </c>
      <c r="N26" s="104"/>
      <c r="O26" s="105"/>
      <c r="P26" s="106"/>
      <c r="Q26" s="107"/>
      <c r="R26" s="108"/>
      <c r="S26" s="109"/>
      <c r="T26" s="110"/>
      <c r="U26" s="73" t="s">
        <v>72</v>
      </c>
      <c r="V26" s="42"/>
      <c r="W26" s="98"/>
    </row>
    <row r="27" spans="2:31" s="43" customFormat="1" ht="30" customHeight="1" x14ac:dyDescent="0.2">
      <c r="B27" s="58"/>
      <c r="C27" s="59"/>
      <c r="D27" s="99"/>
      <c r="E27" s="61"/>
      <c r="F27" s="61"/>
      <c r="G27" s="61"/>
      <c r="H27" s="92" t="s">
        <v>55</v>
      </c>
      <c r="I27" s="101" t="s">
        <v>73</v>
      </c>
      <c r="J27" s="111">
        <v>5</v>
      </c>
      <c r="K27" s="111">
        <v>5</v>
      </c>
      <c r="L27" s="103">
        <v>3.5</v>
      </c>
      <c r="M27" s="103">
        <f t="shared" si="0"/>
        <v>25</v>
      </c>
      <c r="N27" s="104"/>
      <c r="O27" s="105"/>
      <c r="P27" s="106"/>
      <c r="Q27" s="107"/>
      <c r="R27" s="108"/>
      <c r="S27" s="109"/>
      <c r="T27" s="110"/>
      <c r="U27" s="73" t="s">
        <v>72</v>
      </c>
      <c r="V27" s="42"/>
      <c r="W27" s="98"/>
    </row>
    <row r="28" spans="2:31" s="43" customFormat="1" ht="30" customHeight="1" x14ac:dyDescent="0.2">
      <c r="B28" s="44">
        <v>3</v>
      </c>
      <c r="C28" s="45"/>
      <c r="D28" s="46" t="s">
        <v>74</v>
      </c>
      <c r="E28" s="47" t="s">
        <v>75</v>
      </c>
      <c r="F28" s="47">
        <v>1</v>
      </c>
      <c r="G28" s="47">
        <v>1</v>
      </c>
      <c r="H28" s="83" t="s">
        <v>50</v>
      </c>
      <c r="I28" s="84"/>
      <c r="J28" s="49">
        <v>27</v>
      </c>
      <c r="K28" s="49">
        <v>27</v>
      </c>
      <c r="L28" s="49">
        <v>3.5</v>
      </c>
      <c r="M28" s="49">
        <f>J28*K28</f>
        <v>729</v>
      </c>
      <c r="N28" s="50">
        <f>F28*(M28)</f>
        <v>729</v>
      </c>
      <c r="O28" s="112"/>
      <c r="P28" s="52"/>
      <c r="Q28" s="53"/>
      <c r="R28" s="54"/>
      <c r="S28" s="55"/>
      <c r="T28" s="56" t="s">
        <v>76</v>
      </c>
      <c r="U28" s="113" t="s">
        <v>77</v>
      </c>
      <c r="V28" s="42"/>
      <c r="W28" s="114" t="s">
        <v>78</v>
      </c>
      <c r="X28" s="114"/>
      <c r="Y28" s="114"/>
      <c r="Z28" s="114"/>
      <c r="AA28" s="114"/>
      <c r="AB28" s="114"/>
      <c r="AC28" s="114"/>
      <c r="AD28" s="114"/>
      <c r="AE28" s="114"/>
    </row>
    <row r="29" spans="2:31" s="43" customFormat="1" ht="30" customHeight="1" x14ac:dyDescent="0.2">
      <c r="B29" s="58"/>
      <c r="C29" s="59"/>
      <c r="D29" s="115" t="s">
        <v>79</v>
      </c>
      <c r="E29" s="61"/>
      <c r="F29" s="61"/>
      <c r="G29" s="61"/>
      <c r="H29" s="92" t="s">
        <v>80</v>
      </c>
      <c r="I29" s="93" t="s">
        <v>81</v>
      </c>
      <c r="J29" s="116">
        <v>9</v>
      </c>
      <c r="K29" s="116">
        <v>18</v>
      </c>
      <c r="L29" s="117">
        <v>3.5</v>
      </c>
      <c r="M29" s="117">
        <f>J29*K29-22</f>
        <v>140</v>
      </c>
      <c r="N29" s="96"/>
      <c r="O29" s="67"/>
      <c r="P29" s="68"/>
      <c r="Q29" s="69"/>
      <c r="R29" s="70"/>
      <c r="S29" s="71"/>
      <c r="T29" s="72"/>
      <c r="U29" s="97"/>
      <c r="V29" s="42"/>
      <c r="W29" s="118" t="s">
        <v>82</v>
      </c>
    </row>
    <row r="30" spans="2:31" s="43" customFormat="1" ht="30" customHeight="1" x14ac:dyDescent="0.2">
      <c r="B30" s="58"/>
      <c r="C30" s="59"/>
      <c r="D30" s="99"/>
      <c r="E30" s="61"/>
      <c r="F30" s="61"/>
      <c r="G30" s="61"/>
      <c r="H30" s="92" t="s">
        <v>55</v>
      </c>
      <c r="I30" s="93" t="s">
        <v>83</v>
      </c>
      <c r="J30" s="116">
        <v>5.5</v>
      </c>
      <c r="K30" s="116">
        <v>7</v>
      </c>
      <c r="L30" s="117">
        <v>3.5</v>
      </c>
      <c r="M30" s="117">
        <f t="shared" ref="M30:M34" si="1">J30*K30</f>
        <v>38.5</v>
      </c>
      <c r="N30" s="96"/>
      <c r="O30" s="67"/>
      <c r="P30" s="68"/>
      <c r="Q30" s="69"/>
      <c r="R30" s="70"/>
      <c r="S30" s="71"/>
      <c r="T30" s="72"/>
      <c r="U30" s="97"/>
      <c r="V30" s="42"/>
    </row>
    <row r="31" spans="2:31" s="43" customFormat="1" ht="30" customHeight="1" x14ac:dyDescent="0.2">
      <c r="B31" s="58"/>
      <c r="C31" s="59"/>
      <c r="D31" s="99"/>
      <c r="E31" s="61"/>
      <c r="F31" s="61"/>
      <c r="G31" s="61"/>
      <c r="H31" s="92" t="s">
        <v>55</v>
      </c>
      <c r="I31" s="93" t="s">
        <v>38</v>
      </c>
      <c r="J31" s="116">
        <v>3.5</v>
      </c>
      <c r="K31" s="116">
        <v>7</v>
      </c>
      <c r="L31" s="117">
        <v>3.5</v>
      </c>
      <c r="M31" s="117">
        <f t="shared" si="1"/>
        <v>24.5</v>
      </c>
      <c r="N31" s="96"/>
      <c r="O31" s="67"/>
      <c r="P31" s="68"/>
      <c r="Q31" s="69"/>
      <c r="R31" s="70"/>
      <c r="S31" s="71"/>
      <c r="T31" s="72"/>
      <c r="U31" s="78" t="s">
        <v>84</v>
      </c>
      <c r="V31" s="42"/>
    </row>
    <row r="32" spans="2:31" s="43" customFormat="1" ht="30" customHeight="1" x14ac:dyDescent="0.2">
      <c r="B32" s="58"/>
      <c r="C32" s="59"/>
      <c r="D32" s="99"/>
      <c r="E32" s="61"/>
      <c r="F32" s="61"/>
      <c r="G32" s="61"/>
      <c r="H32" s="92" t="s">
        <v>55</v>
      </c>
      <c r="I32" s="93" t="s">
        <v>85</v>
      </c>
      <c r="J32" s="116">
        <v>9</v>
      </c>
      <c r="K32" s="116">
        <v>18</v>
      </c>
      <c r="L32" s="117">
        <v>3.5</v>
      </c>
      <c r="M32" s="117">
        <f>J32*K32-22</f>
        <v>140</v>
      </c>
      <c r="N32" s="96"/>
      <c r="O32" s="67"/>
      <c r="P32" s="68"/>
      <c r="Q32" s="69"/>
      <c r="R32" s="70"/>
      <c r="S32" s="71"/>
      <c r="T32" s="72"/>
      <c r="U32" s="97"/>
      <c r="V32" s="42"/>
    </row>
    <row r="33" spans="2:22" s="43" customFormat="1" ht="30" customHeight="1" x14ac:dyDescent="0.2">
      <c r="B33" s="58"/>
      <c r="C33" s="59"/>
      <c r="D33" s="99"/>
      <c r="E33" s="61"/>
      <c r="F33" s="61"/>
      <c r="G33" s="61"/>
      <c r="H33" s="92" t="s">
        <v>55</v>
      </c>
      <c r="I33" s="93" t="s">
        <v>86</v>
      </c>
      <c r="J33" s="116">
        <v>9</v>
      </c>
      <c r="K33" s="116">
        <v>9</v>
      </c>
      <c r="L33" s="117">
        <v>3.5</v>
      </c>
      <c r="M33" s="117">
        <f t="shared" ref="M33" si="2">J33*K33</f>
        <v>81</v>
      </c>
      <c r="N33" s="96"/>
      <c r="O33" s="67"/>
      <c r="P33" s="68"/>
      <c r="Q33" s="69"/>
      <c r="R33" s="70"/>
      <c r="S33" s="71"/>
      <c r="T33" s="72"/>
      <c r="U33" s="97"/>
      <c r="V33" s="42"/>
    </row>
    <row r="34" spans="2:22" s="43" customFormat="1" ht="30" customHeight="1" x14ac:dyDescent="0.2">
      <c r="B34" s="58"/>
      <c r="C34" s="59"/>
      <c r="D34" s="99"/>
      <c r="E34" s="61"/>
      <c r="F34" s="61"/>
      <c r="G34" s="61"/>
      <c r="H34" s="92" t="s">
        <v>55</v>
      </c>
      <c r="I34" s="93" t="s">
        <v>87</v>
      </c>
      <c r="J34" s="116">
        <v>9</v>
      </c>
      <c r="K34" s="116">
        <v>9</v>
      </c>
      <c r="L34" s="117">
        <v>3.5</v>
      </c>
      <c r="M34" s="117">
        <f t="shared" si="1"/>
        <v>81</v>
      </c>
      <c r="N34" s="96"/>
      <c r="O34" s="67"/>
      <c r="P34" s="68"/>
      <c r="Q34" s="69"/>
      <c r="R34" s="70"/>
      <c r="S34" s="71"/>
      <c r="T34" s="72"/>
      <c r="U34" s="97"/>
      <c r="V34" s="42"/>
    </row>
    <row r="35" spans="2:22" s="43" customFormat="1" ht="30" customHeight="1" x14ac:dyDescent="0.2">
      <c r="B35" s="58"/>
      <c r="C35" s="59"/>
      <c r="D35" s="99"/>
      <c r="E35" s="61"/>
      <c r="F35" s="61"/>
      <c r="G35" s="61"/>
      <c r="H35" s="92" t="s">
        <v>55</v>
      </c>
      <c r="I35" s="93" t="s">
        <v>88</v>
      </c>
      <c r="J35" s="116">
        <v>4.5</v>
      </c>
      <c r="K35" s="116">
        <v>4.5</v>
      </c>
      <c r="L35" s="117">
        <v>3.5</v>
      </c>
      <c r="M35" s="117">
        <f t="shared" si="0"/>
        <v>20.25</v>
      </c>
      <c r="N35" s="96"/>
      <c r="O35" s="67"/>
      <c r="P35" s="68"/>
      <c r="Q35" s="69"/>
      <c r="R35" s="70"/>
      <c r="S35" s="71"/>
      <c r="T35" s="72"/>
      <c r="U35" s="97"/>
      <c r="V35" s="42"/>
    </row>
    <row r="36" spans="2:22" s="43" customFormat="1" ht="30" customHeight="1" x14ac:dyDescent="0.2">
      <c r="B36" s="58"/>
      <c r="C36" s="59"/>
      <c r="D36" s="99"/>
      <c r="E36" s="61"/>
      <c r="F36" s="61"/>
      <c r="G36" s="61"/>
      <c r="H36" s="92" t="s">
        <v>55</v>
      </c>
      <c r="I36" s="93" t="s">
        <v>89</v>
      </c>
      <c r="J36" s="116">
        <v>4.5</v>
      </c>
      <c r="K36" s="116">
        <v>9</v>
      </c>
      <c r="L36" s="117">
        <v>3.5</v>
      </c>
      <c r="M36" s="117">
        <f t="shared" si="0"/>
        <v>40.5</v>
      </c>
      <c r="N36" s="96"/>
      <c r="O36" s="67"/>
      <c r="P36" s="68"/>
      <c r="Q36" s="69"/>
      <c r="R36" s="70"/>
      <c r="S36" s="71"/>
      <c r="T36" s="72"/>
      <c r="U36" s="97"/>
      <c r="V36" s="42"/>
    </row>
    <row r="37" spans="2:22" s="43" customFormat="1" ht="30" customHeight="1" x14ac:dyDescent="0.2">
      <c r="B37" s="58"/>
      <c r="C37" s="59"/>
      <c r="D37" s="99"/>
      <c r="E37" s="61"/>
      <c r="F37" s="61"/>
      <c r="G37" s="61"/>
      <c r="H37" s="92" t="s">
        <v>55</v>
      </c>
      <c r="I37" s="93" t="s">
        <v>90</v>
      </c>
      <c r="J37" s="116">
        <v>5</v>
      </c>
      <c r="K37" s="116">
        <v>3.5</v>
      </c>
      <c r="L37" s="117">
        <v>3.5</v>
      </c>
      <c r="M37" s="117">
        <f t="shared" si="0"/>
        <v>17.5</v>
      </c>
      <c r="N37" s="96"/>
      <c r="O37" s="67"/>
      <c r="P37" s="68"/>
      <c r="Q37" s="69"/>
      <c r="R37" s="70" t="s">
        <v>65</v>
      </c>
      <c r="S37" s="71"/>
      <c r="T37" s="72"/>
      <c r="U37" s="97"/>
      <c r="V37" s="42"/>
    </row>
    <row r="38" spans="2:22" s="43" customFormat="1" ht="30" customHeight="1" x14ac:dyDescent="0.2">
      <c r="B38" s="58"/>
      <c r="C38" s="59"/>
      <c r="D38" s="99"/>
      <c r="E38" s="61"/>
      <c r="F38" s="61"/>
      <c r="G38" s="61"/>
      <c r="H38" s="92" t="s">
        <v>55</v>
      </c>
      <c r="I38" s="93" t="s">
        <v>91</v>
      </c>
      <c r="J38" s="116">
        <v>4</v>
      </c>
      <c r="K38" s="116">
        <v>3.5</v>
      </c>
      <c r="L38" s="117">
        <v>3.5</v>
      </c>
      <c r="M38" s="117">
        <f t="shared" si="0"/>
        <v>14</v>
      </c>
      <c r="N38" s="96"/>
      <c r="O38" s="67"/>
      <c r="P38" s="68"/>
      <c r="Q38" s="69"/>
      <c r="R38" s="70"/>
      <c r="S38" s="71"/>
      <c r="T38" s="72"/>
      <c r="U38" s="97"/>
      <c r="V38" s="42"/>
    </row>
    <row r="39" spans="2:22" s="43" customFormat="1" ht="30" customHeight="1" x14ac:dyDescent="0.2">
      <c r="B39" s="58"/>
      <c r="C39" s="59"/>
      <c r="D39" s="99"/>
      <c r="E39" s="61"/>
      <c r="F39" s="61"/>
      <c r="G39" s="61"/>
      <c r="H39" s="92" t="s">
        <v>55</v>
      </c>
      <c r="I39" s="93" t="s">
        <v>92</v>
      </c>
      <c r="J39" s="116">
        <v>1.5</v>
      </c>
      <c r="K39" s="116">
        <v>4</v>
      </c>
      <c r="L39" s="117">
        <v>3.5</v>
      </c>
      <c r="M39" s="117">
        <f t="shared" si="0"/>
        <v>6</v>
      </c>
      <c r="N39" s="96"/>
      <c r="O39" s="67"/>
      <c r="P39" s="68"/>
      <c r="Q39" s="69"/>
      <c r="R39" s="70"/>
      <c r="S39" s="71"/>
      <c r="T39" s="72"/>
      <c r="U39" s="97"/>
      <c r="V39" s="42"/>
    </row>
    <row r="40" spans="2:22" s="43" customFormat="1" ht="30" customHeight="1" x14ac:dyDescent="0.2">
      <c r="B40" s="58"/>
      <c r="C40" s="59"/>
      <c r="D40" s="99"/>
      <c r="E40" s="61"/>
      <c r="F40" s="61"/>
      <c r="G40" s="61"/>
      <c r="H40" s="92" t="s">
        <v>55</v>
      </c>
      <c r="I40" s="93" t="s">
        <v>93</v>
      </c>
      <c r="J40" s="116">
        <v>2.5</v>
      </c>
      <c r="K40" s="116">
        <v>4</v>
      </c>
      <c r="L40" s="117">
        <v>3.5</v>
      </c>
      <c r="M40" s="117">
        <f t="shared" si="0"/>
        <v>10</v>
      </c>
      <c r="N40" s="96"/>
      <c r="O40" s="67"/>
      <c r="P40" s="68" t="s">
        <v>61</v>
      </c>
      <c r="Q40" s="69"/>
      <c r="R40" s="70"/>
      <c r="S40" s="71"/>
      <c r="T40" s="72"/>
      <c r="U40" s="97"/>
      <c r="V40" s="42"/>
    </row>
    <row r="41" spans="2:22" s="43" customFormat="1" ht="30" customHeight="1" x14ac:dyDescent="0.2">
      <c r="B41" s="58"/>
      <c r="C41" s="59"/>
      <c r="D41" s="99"/>
      <c r="E41" s="61"/>
      <c r="F41" s="61"/>
      <c r="G41" s="61"/>
      <c r="H41" s="92" t="s">
        <v>55</v>
      </c>
      <c r="I41" s="93" t="s">
        <v>94</v>
      </c>
      <c r="J41" s="116">
        <v>3</v>
      </c>
      <c r="K41" s="116">
        <v>1.5</v>
      </c>
      <c r="L41" s="117">
        <v>3.5</v>
      </c>
      <c r="M41" s="117">
        <f t="shared" si="0"/>
        <v>4.5</v>
      </c>
      <c r="N41" s="96"/>
      <c r="O41" s="67"/>
      <c r="P41" s="68"/>
      <c r="Q41" s="69" t="s">
        <v>95</v>
      </c>
      <c r="R41" s="70"/>
      <c r="S41" s="71"/>
      <c r="T41" s="72"/>
      <c r="U41" s="97"/>
      <c r="V41" s="42"/>
    </row>
    <row r="42" spans="2:22" s="43" customFormat="1" ht="30" customHeight="1" x14ac:dyDescent="0.2">
      <c r="B42" s="58"/>
      <c r="C42" s="59"/>
      <c r="D42" s="99"/>
      <c r="E42" s="61"/>
      <c r="F42" s="61"/>
      <c r="G42" s="61"/>
      <c r="H42" s="92" t="s">
        <v>55</v>
      </c>
      <c r="I42" s="93" t="s">
        <v>96</v>
      </c>
      <c r="J42" s="116">
        <v>3</v>
      </c>
      <c r="K42" s="116">
        <v>2.5</v>
      </c>
      <c r="L42" s="117">
        <v>3.5</v>
      </c>
      <c r="M42" s="117">
        <f t="shared" si="0"/>
        <v>7.5</v>
      </c>
      <c r="N42" s="96"/>
      <c r="O42" s="67"/>
      <c r="P42" s="68" t="s">
        <v>95</v>
      </c>
      <c r="Q42" s="69" t="s">
        <v>95</v>
      </c>
      <c r="R42" s="70"/>
      <c r="S42" s="71"/>
      <c r="T42" s="72"/>
      <c r="U42" s="97"/>
      <c r="V42" s="42"/>
    </row>
    <row r="43" spans="2:22" s="43" customFormat="1" ht="30" customHeight="1" x14ac:dyDescent="0.2">
      <c r="B43" s="58"/>
      <c r="C43" s="59"/>
      <c r="D43" s="99"/>
      <c r="E43" s="61"/>
      <c r="F43" s="61"/>
      <c r="G43" s="61"/>
      <c r="H43" s="92" t="s">
        <v>55</v>
      </c>
      <c r="I43" s="93" t="s">
        <v>97</v>
      </c>
      <c r="J43" s="116">
        <v>4.5</v>
      </c>
      <c r="K43" s="116">
        <v>4.5</v>
      </c>
      <c r="L43" s="117">
        <v>3.5</v>
      </c>
      <c r="M43" s="117">
        <f t="shared" si="0"/>
        <v>20.25</v>
      </c>
      <c r="N43" s="96"/>
      <c r="O43" s="67"/>
      <c r="P43" s="68"/>
      <c r="Q43" s="69"/>
      <c r="R43" s="70"/>
      <c r="S43" s="71"/>
      <c r="T43" s="72"/>
      <c r="U43" s="97"/>
      <c r="V43" s="42"/>
    </row>
    <row r="44" spans="2:22" s="43" customFormat="1" ht="30" customHeight="1" x14ac:dyDescent="0.2">
      <c r="B44" s="58"/>
      <c r="C44" s="59"/>
      <c r="D44" s="99"/>
      <c r="E44" s="61"/>
      <c r="F44" s="61"/>
      <c r="G44" s="61"/>
      <c r="H44" s="92" t="s">
        <v>55</v>
      </c>
      <c r="I44" s="93" t="s">
        <v>98</v>
      </c>
      <c r="J44" s="116">
        <v>1.5</v>
      </c>
      <c r="K44" s="116">
        <v>9</v>
      </c>
      <c r="L44" s="117">
        <v>3.5</v>
      </c>
      <c r="M44" s="117">
        <f t="shared" si="0"/>
        <v>13.5</v>
      </c>
      <c r="N44" s="96"/>
      <c r="O44" s="67"/>
      <c r="P44" s="68"/>
      <c r="Q44" s="69"/>
      <c r="R44" s="70"/>
      <c r="S44" s="71"/>
      <c r="T44" s="72"/>
      <c r="U44" s="97"/>
      <c r="V44" s="42"/>
    </row>
    <row r="45" spans="2:22" s="43" customFormat="1" ht="30" customHeight="1" x14ac:dyDescent="0.2">
      <c r="B45" s="58"/>
      <c r="C45" s="59"/>
      <c r="D45" s="99"/>
      <c r="E45" s="61"/>
      <c r="F45" s="61"/>
      <c r="G45" s="61"/>
      <c r="H45" s="92" t="s">
        <v>55</v>
      </c>
      <c r="I45" s="93" t="s">
        <v>99</v>
      </c>
      <c r="J45" s="116">
        <v>2</v>
      </c>
      <c r="K45" s="116">
        <f>11+11+9+4</f>
        <v>35</v>
      </c>
      <c r="L45" s="117">
        <v>3.5</v>
      </c>
      <c r="M45" s="117">
        <f t="shared" si="0"/>
        <v>70</v>
      </c>
      <c r="N45" s="96"/>
      <c r="O45" s="67"/>
      <c r="P45" s="68"/>
      <c r="Q45" s="69"/>
      <c r="R45" s="70"/>
      <c r="S45" s="71"/>
      <c r="T45" s="72"/>
      <c r="U45" s="97"/>
      <c r="V45" s="42"/>
    </row>
    <row r="46" spans="2:22" s="123" customFormat="1" ht="30" customHeight="1" x14ac:dyDescent="0.2">
      <c r="B46" s="44">
        <v>4</v>
      </c>
      <c r="C46" s="45"/>
      <c r="D46" s="46" t="s">
        <v>100</v>
      </c>
      <c r="E46" s="119" t="s">
        <v>101</v>
      </c>
      <c r="F46" s="119">
        <v>1</v>
      </c>
      <c r="G46" s="119">
        <v>1</v>
      </c>
      <c r="H46" s="120" t="s">
        <v>102</v>
      </c>
      <c r="I46" s="120"/>
      <c r="J46" s="49">
        <v>25</v>
      </c>
      <c r="K46" s="49">
        <v>44</v>
      </c>
      <c r="L46" s="49">
        <v>8</v>
      </c>
      <c r="M46" s="49">
        <f>J46*K46</f>
        <v>1100</v>
      </c>
      <c r="N46" s="50">
        <f>F46*(M46)</f>
        <v>1100</v>
      </c>
      <c r="O46" s="121" t="s">
        <v>103</v>
      </c>
      <c r="P46" s="85"/>
      <c r="Q46" s="86"/>
      <c r="R46" s="87"/>
      <c r="S46" s="88"/>
      <c r="T46" s="89" t="s">
        <v>104</v>
      </c>
      <c r="U46" s="57" t="s">
        <v>105</v>
      </c>
      <c r="V46" s="122"/>
    </row>
    <row r="47" spans="2:22" s="123" customFormat="1" ht="30" customHeight="1" x14ac:dyDescent="0.2">
      <c r="B47" s="58"/>
      <c r="C47" s="59"/>
      <c r="D47" s="60" t="s">
        <v>79</v>
      </c>
      <c r="E47" s="124"/>
      <c r="F47" s="124"/>
      <c r="G47" s="124"/>
      <c r="H47" s="125" t="s">
        <v>106</v>
      </c>
      <c r="I47" s="63" t="s">
        <v>107</v>
      </c>
      <c r="J47" s="64">
        <v>25</v>
      </c>
      <c r="K47" s="64">
        <v>20</v>
      </c>
      <c r="L47" s="64">
        <v>8</v>
      </c>
      <c r="M47" s="65">
        <f t="shared" ref="M47:M49" si="3">J47*K47</f>
        <v>500</v>
      </c>
      <c r="N47" s="126"/>
      <c r="O47" s="127"/>
      <c r="P47" s="128"/>
      <c r="Q47" s="129"/>
      <c r="R47" s="130"/>
      <c r="S47" s="131"/>
      <c r="T47" s="132"/>
      <c r="U47" s="73" t="s">
        <v>108</v>
      </c>
      <c r="V47" s="122"/>
    </row>
    <row r="48" spans="2:22" s="123" customFormat="1" ht="30" customHeight="1" x14ac:dyDescent="0.2">
      <c r="B48" s="58"/>
      <c r="C48" s="59"/>
      <c r="D48" s="60"/>
      <c r="E48" s="61"/>
      <c r="F48" s="61"/>
      <c r="G48" s="61"/>
      <c r="H48" s="133" t="s">
        <v>109</v>
      </c>
      <c r="I48" s="75" t="s">
        <v>110</v>
      </c>
      <c r="J48" s="76">
        <v>25</v>
      </c>
      <c r="K48" s="76">
        <v>12</v>
      </c>
      <c r="L48" s="76">
        <v>8</v>
      </c>
      <c r="M48" s="65">
        <f t="shared" si="3"/>
        <v>300</v>
      </c>
      <c r="N48" s="134"/>
      <c r="O48" s="127"/>
      <c r="P48" s="128"/>
      <c r="Q48" s="129"/>
      <c r="R48" s="130"/>
      <c r="S48" s="131"/>
      <c r="T48" s="132"/>
      <c r="U48" s="135"/>
      <c r="V48" s="122"/>
    </row>
    <row r="49" spans="2:31" s="123" customFormat="1" ht="30" customHeight="1" x14ac:dyDescent="0.2">
      <c r="B49" s="58"/>
      <c r="C49" s="59"/>
      <c r="D49" s="60"/>
      <c r="E49" s="61"/>
      <c r="F49" s="61"/>
      <c r="G49" s="61"/>
      <c r="H49" s="133" t="s">
        <v>111</v>
      </c>
      <c r="I49" s="79" t="s">
        <v>112</v>
      </c>
      <c r="J49" s="76">
        <v>25</v>
      </c>
      <c r="K49" s="76">
        <v>12</v>
      </c>
      <c r="L49" s="76">
        <v>8</v>
      </c>
      <c r="M49" s="65">
        <f t="shared" si="3"/>
        <v>300</v>
      </c>
      <c r="N49" s="134"/>
      <c r="O49" s="127"/>
      <c r="P49" s="128"/>
      <c r="Q49" s="129"/>
      <c r="R49" s="130"/>
      <c r="S49" s="131"/>
      <c r="T49" s="132"/>
      <c r="U49" s="135"/>
      <c r="V49" s="122"/>
    </row>
    <row r="50" spans="2:31" s="43" customFormat="1" ht="30" customHeight="1" x14ac:dyDescent="0.2">
      <c r="B50" s="136">
        <v>5</v>
      </c>
      <c r="C50" s="137"/>
      <c r="D50" s="46" t="s">
        <v>113</v>
      </c>
      <c r="E50" s="47" t="s">
        <v>114</v>
      </c>
      <c r="F50" s="47">
        <v>1</v>
      </c>
      <c r="G50" s="47">
        <v>1</v>
      </c>
      <c r="H50" s="83" t="s">
        <v>50</v>
      </c>
      <c r="I50" s="84"/>
      <c r="J50" s="49">
        <v>9</v>
      </c>
      <c r="K50" s="49">
        <v>18</v>
      </c>
      <c r="L50" s="138">
        <v>6</v>
      </c>
      <c r="M50" s="49">
        <f t="shared" si="0"/>
        <v>162</v>
      </c>
      <c r="N50" s="50">
        <f>M50*F50</f>
        <v>162</v>
      </c>
      <c r="O50" s="139"/>
      <c r="P50" s="140"/>
      <c r="Q50" s="141"/>
      <c r="R50" s="142"/>
      <c r="S50" s="143"/>
      <c r="T50" s="144" t="s">
        <v>115</v>
      </c>
      <c r="U50" s="90" t="s">
        <v>116</v>
      </c>
      <c r="V50" s="42"/>
      <c r="W50" s="114" t="s">
        <v>117</v>
      </c>
      <c r="X50" s="114"/>
      <c r="Y50" s="114"/>
      <c r="Z50" s="114"/>
      <c r="AA50" s="114"/>
      <c r="AB50" s="114"/>
      <c r="AC50" s="114"/>
      <c r="AD50" s="114"/>
      <c r="AE50" s="114"/>
    </row>
    <row r="51" spans="2:31" s="43" customFormat="1" ht="30" customHeight="1" x14ac:dyDescent="0.2">
      <c r="B51" s="145"/>
      <c r="C51" s="146"/>
      <c r="D51" s="115" t="s">
        <v>118</v>
      </c>
      <c r="E51" s="61"/>
      <c r="F51" s="61"/>
      <c r="G51" s="61"/>
      <c r="H51" s="147" t="s">
        <v>55</v>
      </c>
      <c r="I51" s="148" t="s">
        <v>119</v>
      </c>
      <c r="J51" s="95">
        <v>9</v>
      </c>
      <c r="K51" s="95">
        <v>18</v>
      </c>
      <c r="L51" s="95">
        <v>6</v>
      </c>
      <c r="M51" s="94">
        <f t="shared" si="0"/>
        <v>162</v>
      </c>
      <c r="N51" s="95"/>
      <c r="O51" s="149"/>
      <c r="P51" s="150"/>
      <c r="Q51" s="151"/>
      <c r="R51" s="152"/>
      <c r="S51" s="153"/>
      <c r="T51" s="154"/>
      <c r="U51" s="155" t="s">
        <v>120</v>
      </c>
      <c r="V51" s="42"/>
      <c r="W51" s="118" t="s">
        <v>121</v>
      </c>
    </row>
    <row r="52" spans="2:31" s="43" customFormat="1" ht="30" customHeight="1" x14ac:dyDescent="0.2">
      <c r="B52" s="136">
        <v>6</v>
      </c>
      <c r="C52" s="137"/>
      <c r="D52" s="46" t="s">
        <v>119</v>
      </c>
      <c r="E52" s="47" t="s">
        <v>122</v>
      </c>
      <c r="F52" s="47">
        <v>1</v>
      </c>
      <c r="G52" s="47">
        <v>1</v>
      </c>
      <c r="H52" s="83" t="s">
        <v>50</v>
      </c>
      <c r="I52" s="84"/>
      <c r="J52" s="49">
        <v>9</v>
      </c>
      <c r="K52" s="49">
        <v>9</v>
      </c>
      <c r="L52" s="138">
        <v>6</v>
      </c>
      <c r="M52" s="49">
        <f t="shared" si="0"/>
        <v>81</v>
      </c>
      <c r="N52" s="50">
        <f>M52*F52</f>
        <v>81</v>
      </c>
      <c r="O52" s="139"/>
      <c r="P52" s="140"/>
      <c r="Q52" s="141"/>
      <c r="R52" s="142"/>
      <c r="S52" s="143"/>
      <c r="T52" s="144" t="s">
        <v>115</v>
      </c>
      <c r="U52" s="90" t="s">
        <v>123</v>
      </c>
      <c r="V52" s="42"/>
    </row>
    <row r="53" spans="2:31" s="43" customFormat="1" ht="30" customHeight="1" x14ac:dyDescent="0.2">
      <c r="B53" s="145"/>
      <c r="C53" s="146"/>
      <c r="D53" s="60" t="s">
        <v>124</v>
      </c>
      <c r="E53" s="61"/>
      <c r="F53" s="61"/>
      <c r="G53" s="61"/>
      <c r="H53" s="147" t="s">
        <v>55</v>
      </c>
      <c r="I53" s="148" t="s">
        <v>113</v>
      </c>
      <c r="J53" s="95">
        <v>9</v>
      </c>
      <c r="K53" s="95">
        <v>9</v>
      </c>
      <c r="L53" s="95">
        <v>6</v>
      </c>
      <c r="M53" s="94">
        <f t="shared" si="0"/>
        <v>81</v>
      </c>
      <c r="N53" s="95"/>
      <c r="O53" s="149"/>
      <c r="P53" s="150"/>
      <c r="Q53" s="151"/>
      <c r="R53" s="152"/>
      <c r="S53" s="153"/>
      <c r="T53" s="154"/>
      <c r="U53" s="155" t="s">
        <v>125</v>
      </c>
      <c r="V53" s="42"/>
    </row>
    <row r="54" spans="2:31" s="43" customFormat="1" ht="30" customHeight="1" thickBot="1" x14ac:dyDescent="0.25">
      <c r="B54" s="156" t="s">
        <v>126</v>
      </c>
      <c r="C54" s="157"/>
      <c r="D54" s="157"/>
      <c r="E54" s="157"/>
      <c r="F54" s="157"/>
      <c r="G54" s="158"/>
      <c r="H54" s="159"/>
      <c r="I54" s="160"/>
      <c r="J54" s="161"/>
      <c r="K54" s="161"/>
      <c r="L54" s="161"/>
      <c r="M54" s="162"/>
      <c r="N54" s="163">
        <f>SUM(N7:N53)</f>
        <v>3710</v>
      </c>
      <c r="O54" s="164"/>
      <c r="P54" s="165"/>
      <c r="Q54" s="166"/>
      <c r="R54" s="167"/>
      <c r="S54" s="168"/>
      <c r="T54" s="169"/>
      <c r="U54" s="170"/>
      <c r="V54" s="42"/>
    </row>
    <row r="55" spans="2:31" ht="35.1" customHeight="1" x14ac:dyDescent="0.2">
      <c r="B55" s="171" t="s">
        <v>127</v>
      </c>
      <c r="C55" s="172" t="s">
        <v>128</v>
      </c>
      <c r="D55" s="172"/>
      <c r="E55" s="172"/>
      <c r="F55" s="172"/>
      <c r="G55" s="172"/>
      <c r="H55" s="172"/>
      <c r="I55" s="172"/>
      <c r="J55" s="172"/>
      <c r="K55" s="172"/>
      <c r="L55" s="172"/>
      <c r="M55" s="172"/>
      <c r="N55" s="172"/>
      <c r="O55" s="172"/>
      <c r="P55" s="172"/>
      <c r="Q55" s="172"/>
      <c r="R55" s="172"/>
      <c r="S55" s="172"/>
      <c r="T55" s="172"/>
      <c r="U55" s="172"/>
    </row>
    <row r="56" spans="2:31" x14ac:dyDescent="0.2">
      <c r="B56" s="173"/>
      <c r="C56" s="174"/>
      <c r="D56" s="174"/>
      <c r="E56" s="174"/>
      <c r="F56" s="174"/>
      <c r="G56" s="174"/>
      <c r="H56" s="174"/>
      <c r="I56" s="174"/>
      <c r="J56" s="174"/>
      <c r="K56" s="174"/>
      <c r="L56" s="174"/>
      <c r="M56" s="174"/>
      <c r="N56" s="174"/>
      <c r="O56" s="174"/>
      <c r="P56" s="174"/>
      <c r="Q56" s="174"/>
      <c r="R56" s="174"/>
      <c r="S56" s="174"/>
      <c r="T56" s="174"/>
      <c r="U56" s="174"/>
    </row>
    <row r="57" spans="2:31" x14ac:dyDescent="0.2">
      <c r="B57" s="175"/>
      <c r="C57" s="176"/>
      <c r="D57" s="176"/>
      <c r="E57" s="176"/>
      <c r="F57" s="176"/>
      <c r="G57" s="176"/>
      <c r="H57" s="176"/>
      <c r="I57" s="176"/>
      <c r="J57" s="176"/>
      <c r="K57" s="176"/>
      <c r="L57" s="176"/>
      <c r="M57" s="176"/>
      <c r="N57" s="176"/>
      <c r="O57" s="176"/>
      <c r="P57" s="176"/>
      <c r="Q57" s="176"/>
      <c r="R57" s="176"/>
      <c r="S57" s="176"/>
      <c r="T57" s="176"/>
      <c r="U57" s="176"/>
    </row>
    <row r="58" spans="2:31" x14ac:dyDescent="0.2">
      <c r="B58" s="177"/>
      <c r="C58" s="177"/>
      <c r="D58" s="178"/>
      <c r="E58" s="178"/>
      <c r="F58" s="178"/>
      <c r="G58" s="178"/>
      <c r="H58" s="177"/>
      <c r="I58" s="177"/>
      <c r="J58" s="177"/>
      <c r="K58" s="177"/>
      <c r="L58" s="177"/>
      <c r="M58" s="177"/>
      <c r="N58" s="177"/>
      <c r="O58" s="179"/>
      <c r="P58" s="177"/>
      <c r="Q58" s="177"/>
      <c r="R58" s="177"/>
      <c r="S58" s="177"/>
      <c r="T58" s="177"/>
      <c r="U58" s="177"/>
    </row>
    <row r="59" spans="2:31" s="2" customFormat="1" x14ac:dyDescent="0.2">
      <c r="B59" s="177"/>
      <c r="C59" s="177"/>
      <c r="D59" s="178"/>
      <c r="E59" s="178"/>
      <c r="F59" s="178"/>
      <c r="G59" s="178"/>
      <c r="H59" s="177"/>
      <c r="I59" s="177"/>
      <c r="J59" s="177"/>
      <c r="K59" s="177"/>
      <c r="L59" s="177"/>
      <c r="M59" s="177"/>
      <c r="N59" s="177"/>
      <c r="O59" s="179"/>
      <c r="P59" s="177"/>
      <c r="Q59" s="177"/>
      <c r="R59" s="177"/>
      <c r="S59" s="177"/>
      <c r="T59" s="177"/>
      <c r="U59" s="177"/>
      <c r="W59" s="3"/>
      <c r="X59" s="3"/>
      <c r="Y59" s="3"/>
      <c r="Z59" s="3"/>
      <c r="AA59" s="3"/>
      <c r="AB59" s="3"/>
      <c r="AC59" s="3"/>
      <c r="AD59" s="3"/>
      <c r="AE59" s="3"/>
    </row>
    <row r="60" spans="2:31" s="2" customFormat="1" ht="24" thickBot="1" x14ac:dyDescent="0.25">
      <c r="B60" s="180" t="s">
        <v>129</v>
      </c>
      <c r="C60" s="177"/>
      <c r="D60" s="178"/>
      <c r="E60" s="178"/>
      <c r="F60" s="178"/>
      <c r="G60" s="178"/>
      <c r="H60" s="177"/>
      <c r="I60" s="177"/>
      <c r="J60" s="177"/>
      <c r="K60" s="177"/>
      <c r="L60" s="177"/>
      <c r="M60" s="177"/>
      <c r="N60" s="177"/>
      <c r="O60" s="179"/>
      <c r="P60" s="177"/>
      <c r="Q60" s="177"/>
      <c r="R60" s="177"/>
      <c r="S60" s="177"/>
      <c r="T60" s="177"/>
      <c r="U60" s="177"/>
      <c r="W60" s="3"/>
      <c r="X60" s="3"/>
      <c r="Y60" s="3"/>
      <c r="Z60" s="3"/>
      <c r="AA60" s="3"/>
      <c r="AB60" s="3"/>
      <c r="AC60" s="3"/>
      <c r="AD60" s="3"/>
      <c r="AE60" s="3"/>
    </row>
    <row r="61" spans="2:31" s="2" customFormat="1" ht="30" customHeight="1" x14ac:dyDescent="0.2">
      <c r="B61" s="11" t="s">
        <v>130</v>
      </c>
      <c r="C61" s="12" t="s">
        <v>4</v>
      </c>
      <c r="D61" s="13" t="s">
        <v>5</v>
      </c>
      <c r="E61" s="14" t="s">
        <v>131</v>
      </c>
      <c r="F61" s="15" t="s">
        <v>132</v>
      </c>
      <c r="G61" s="15" t="s">
        <v>133</v>
      </c>
      <c r="H61" s="16" t="s">
        <v>9</v>
      </c>
      <c r="I61" s="17"/>
      <c r="J61" s="18" t="s">
        <v>10</v>
      </c>
      <c r="K61" s="19"/>
      <c r="L61" s="20"/>
      <c r="M61" s="21" t="s">
        <v>134</v>
      </c>
      <c r="N61" s="21" t="s">
        <v>135</v>
      </c>
      <c r="O61" s="22" t="s">
        <v>13</v>
      </c>
      <c r="P61" s="18" t="s">
        <v>136</v>
      </c>
      <c r="Q61" s="19"/>
      <c r="R61" s="20"/>
      <c r="S61" s="23" t="s">
        <v>137</v>
      </c>
      <c r="T61" s="24" t="s">
        <v>16</v>
      </c>
      <c r="U61" s="25" t="s">
        <v>17</v>
      </c>
      <c r="W61" s="3"/>
      <c r="X61" s="3"/>
      <c r="Y61" s="3"/>
      <c r="Z61" s="3"/>
      <c r="AA61" s="3"/>
      <c r="AB61" s="3"/>
      <c r="AC61" s="3"/>
      <c r="AD61" s="3"/>
      <c r="AE61" s="3"/>
    </row>
    <row r="62" spans="2:31" s="2" customFormat="1" ht="30" customHeight="1" x14ac:dyDescent="0.2">
      <c r="B62" s="181"/>
      <c r="C62" s="182"/>
      <c r="D62" s="183"/>
      <c r="E62" s="184"/>
      <c r="F62" s="185"/>
      <c r="G62" s="185"/>
      <c r="H62" s="186"/>
      <c r="I62" s="187"/>
      <c r="J62" s="188" t="s">
        <v>18</v>
      </c>
      <c r="K62" s="188" t="s">
        <v>19</v>
      </c>
      <c r="L62" s="189" t="s">
        <v>138</v>
      </c>
      <c r="M62" s="188" t="s">
        <v>21</v>
      </c>
      <c r="N62" s="188" t="s">
        <v>139</v>
      </c>
      <c r="O62" s="189" t="s">
        <v>22</v>
      </c>
      <c r="P62" s="190" t="s">
        <v>140</v>
      </c>
      <c r="Q62" s="191" t="s">
        <v>141</v>
      </c>
      <c r="R62" s="192" t="s">
        <v>142</v>
      </c>
      <c r="S62" s="183"/>
      <c r="T62" s="183"/>
      <c r="U62" s="193"/>
      <c r="W62" s="3"/>
      <c r="X62" s="3"/>
      <c r="Y62" s="3"/>
      <c r="Z62" s="3"/>
      <c r="AA62" s="3"/>
      <c r="AB62" s="3"/>
      <c r="AC62" s="3"/>
      <c r="AD62" s="3"/>
      <c r="AE62" s="3"/>
    </row>
    <row r="63" spans="2:31" s="2" customFormat="1" ht="30" customHeight="1" x14ac:dyDescent="0.2">
      <c r="B63" s="44">
        <v>2</v>
      </c>
      <c r="C63" s="45"/>
      <c r="D63" s="194" t="s">
        <v>143</v>
      </c>
      <c r="E63" s="47" t="s">
        <v>144</v>
      </c>
      <c r="F63" s="47">
        <v>1</v>
      </c>
      <c r="G63" s="47">
        <v>1</v>
      </c>
      <c r="H63" s="83" t="s">
        <v>50</v>
      </c>
      <c r="I63" s="84"/>
      <c r="J63" s="195">
        <v>10</v>
      </c>
      <c r="K63" s="195">
        <v>20</v>
      </c>
      <c r="L63" s="195">
        <v>3.5</v>
      </c>
      <c r="M63" s="195">
        <f t="shared" ref="M63:M70" si="4">J63*K63</f>
        <v>200</v>
      </c>
      <c r="N63" s="196">
        <f>F63*(M63)</f>
        <v>200</v>
      </c>
      <c r="O63" s="51"/>
      <c r="P63" s="85"/>
      <c r="Q63" s="86"/>
      <c r="R63" s="87"/>
      <c r="S63" s="88"/>
      <c r="T63" s="89" t="s">
        <v>145</v>
      </c>
      <c r="U63" s="197" t="s">
        <v>146</v>
      </c>
      <c r="W63" s="3"/>
      <c r="X63" s="3"/>
      <c r="Y63" s="3"/>
      <c r="Z63" s="3"/>
      <c r="AA63" s="3"/>
      <c r="AB63" s="3"/>
      <c r="AC63" s="3"/>
      <c r="AD63" s="3"/>
      <c r="AE63" s="3"/>
    </row>
    <row r="64" spans="2:31" s="2" customFormat="1" ht="30" customHeight="1" x14ac:dyDescent="0.2">
      <c r="B64" s="58"/>
      <c r="C64" s="59"/>
      <c r="D64" s="198"/>
      <c r="E64" s="61"/>
      <c r="F64" s="61"/>
      <c r="G64" s="61"/>
      <c r="H64" s="92" t="s">
        <v>55</v>
      </c>
      <c r="I64" s="93" t="s">
        <v>147</v>
      </c>
      <c r="J64" s="199">
        <v>5</v>
      </c>
      <c r="K64" s="199">
        <v>8</v>
      </c>
      <c r="L64" s="200">
        <v>3.5</v>
      </c>
      <c r="M64" s="200">
        <f t="shared" si="4"/>
        <v>40</v>
      </c>
      <c r="N64" s="104"/>
      <c r="O64" s="201"/>
      <c r="P64" s="202"/>
      <c r="Q64" s="203"/>
      <c r="R64" s="204"/>
      <c r="S64" s="205"/>
      <c r="T64" s="110"/>
      <c r="U64" s="78" t="s">
        <v>148</v>
      </c>
      <c r="W64" s="3"/>
      <c r="X64" s="3"/>
      <c r="Y64" s="3"/>
      <c r="Z64" s="3"/>
      <c r="AA64" s="3"/>
      <c r="AB64" s="3"/>
      <c r="AC64" s="3"/>
      <c r="AD64" s="3"/>
      <c r="AE64" s="3"/>
    </row>
    <row r="65" spans="2:31" s="2" customFormat="1" ht="30" customHeight="1" x14ac:dyDescent="0.2">
      <c r="B65" s="58"/>
      <c r="C65" s="59"/>
      <c r="D65" s="60"/>
      <c r="E65" s="61"/>
      <c r="F65" s="61"/>
      <c r="G65" s="61"/>
      <c r="H65" s="92" t="s">
        <v>55</v>
      </c>
      <c r="I65" s="93" t="s">
        <v>149</v>
      </c>
      <c r="J65" s="199">
        <v>5</v>
      </c>
      <c r="K65" s="199">
        <v>5</v>
      </c>
      <c r="L65" s="200">
        <v>3.5</v>
      </c>
      <c r="M65" s="200">
        <f t="shared" si="4"/>
        <v>25</v>
      </c>
      <c r="N65" s="104"/>
      <c r="O65" s="201"/>
      <c r="P65" s="202"/>
      <c r="Q65" s="203"/>
      <c r="R65" s="204"/>
      <c r="S65" s="205"/>
      <c r="T65" s="110"/>
      <c r="U65" s="78" t="s">
        <v>150</v>
      </c>
      <c r="W65" s="3"/>
      <c r="X65" s="3"/>
      <c r="Y65" s="3"/>
      <c r="Z65" s="3"/>
      <c r="AA65" s="3"/>
      <c r="AB65" s="3"/>
      <c r="AC65" s="3"/>
      <c r="AD65" s="3"/>
      <c r="AE65" s="3"/>
    </row>
    <row r="66" spans="2:31" s="2" customFormat="1" ht="30" customHeight="1" x14ac:dyDescent="0.2">
      <c r="B66" s="58"/>
      <c r="C66" s="59"/>
      <c r="D66" s="99"/>
      <c r="E66" s="61"/>
      <c r="F66" s="61"/>
      <c r="G66" s="61"/>
      <c r="H66" s="92" t="s">
        <v>55</v>
      </c>
      <c r="I66" s="93" t="s">
        <v>71</v>
      </c>
      <c r="J66" s="199">
        <v>5</v>
      </c>
      <c r="K66" s="199">
        <v>7</v>
      </c>
      <c r="L66" s="200">
        <v>3.5</v>
      </c>
      <c r="M66" s="200">
        <f t="shared" si="4"/>
        <v>35</v>
      </c>
      <c r="N66" s="104"/>
      <c r="O66" s="201"/>
      <c r="P66" s="202"/>
      <c r="Q66" s="203"/>
      <c r="R66" s="204"/>
      <c r="S66" s="205"/>
      <c r="T66" s="110"/>
      <c r="U66" s="78" t="s">
        <v>150</v>
      </c>
      <c r="W66" s="3"/>
      <c r="X66" s="3"/>
      <c r="Y66" s="3"/>
      <c r="Z66" s="3"/>
      <c r="AA66" s="3"/>
      <c r="AB66" s="3"/>
      <c r="AC66" s="3"/>
      <c r="AD66" s="3"/>
      <c r="AE66" s="3"/>
    </row>
    <row r="67" spans="2:31" s="2" customFormat="1" ht="30" customHeight="1" x14ac:dyDescent="0.2">
      <c r="B67" s="58"/>
      <c r="C67" s="59"/>
      <c r="D67" s="99"/>
      <c r="E67" s="61"/>
      <c r="F67" s="61"/>
      <c r="G67" s="61"/>
      <c r="H67" s="92" t="s">
        <v>55</v>
      </c>
      <c r="I67" s="93" t="s">
        <v>151</v>
      </c>
      <c r="J67" s="199">
        <v>5</v>
      </c>
      <c r="K67" s="199">
        <v>15</v>
      </c>
      <c r="L67" s="200">
        <v>3.5</v>
      </c>
      <c r="M67" s="200">
        <f t="shared" si="4"/>
        <v>75</v>
      </c>
      <c r="N67" s="104"/>
      <c r="O67" s="201"/>
      <c r="P67" s="202"/>
      <c r="Q67" s="203"/>
      <c r="R67" s="204"/>
      <c r="S67" s="205"/>
      <c r="T67" s="110"/>
      <c r="U67" s="78" t="s">
        <v>148</v>
      </c>
      <c r="W67" s="3"/>
      <c r="X67" s="3"/>
      <c r="Y67" s="3"/>
      <c r="Z67" s="3"/>
      <c r="AA67" s="3"/>
      <c r="AB67" s="3"/>
      <c r="AC67" s="3"/>
      <c r="AD67" s="3"/>
      <c r="AE67" s="3"/>
    </row>
    <row r="68" spans="2:31" s="2" customFormat="1" ht="30" customHeight="1" x14ac:dyDescent="0.2">
      <c r="B68" s="58"/>
      <c r="C68" s="59"/>
      <c r="D68" s="99"/>
      <c r="E68" s="61"/>
      <c r="F68" s="61"/>
      <c r="G68" s="61"/>
      <c r="H68" s="92" t="s">
        <v>55</v>
      </c>
      <c r="I68" s="93" t="s">
        <v>152</v>
      </c>
      <c r="J68" s="199">
        <v>5</v>
      </c>
      <c r="K68" s="199">
        <v>5</v>
      </c>
      <c r="L68" s="200">
        <v>3.5</v>
      </c>
      <c r="M68" s="200">
        <f t="shared" si="4"/>
        <v>25</v>
      </c>
      <c r="N68" s="104"/>
      <c r="O68" s="201"/>
      <c r="P68" s="202"/>
      <c r="Q68" s="203"/>
      <c r="R68" s="204"/>
      <c r="S68" s="205"/>
      <c r="T68" s="110"/>
      <c r="U68" s="78"/>
      <c r="W68" s="3"/>
      <c r="X68" s="3"/>
      <c r="Y68" s="3"/>
      <c r="Z68" s="3"/>
      <c r="AA68" s="3"/>
      <c r="AB68" s="3"/>
      <c r="AC68" s="3"/>
      <c r="AD68" s="3"/>
      <c r="AE68" s="3"/>
    </row>
    <row r="69" spans="2:31" s="43" customFormat="1" ht="30" customHeight="1" x14ac:dyDescent="0.2">
      <c r="B69" s="206">
        <v>5</v>
      </c>
      <c r="C69" s="207"/>
      <c r="D69" s="208" t="s">
        <v>153</v>
      </c>
      <c r="E69" s="47" t="s">
        <v>101</v>
      </c>
      <c r="F69" s="47">
        <v>1</v>
      </c>
      <c r="G69" s="47">
        <v>1</v>
      </c>
      <c r="H69" s="83" t="s">
        <v>50</v>
      </c>
      <c r="I69" s="84"/>
      <c r="J69" s="49">
        <v>9</v>
      </c>
      <c r="K69" s="49">
        <v>27</v>
      </c>
      <c r="L69" s="49">
        <v>3.5</v>
      </c>
      <c r="M69" s="49">
        <f t="shared" si="4"/>
        <v>243</v>
      </c>
      <c r="N69" s="50">
        <f>F69*(M69)</f>
        <v>243</v>
      </c>
      <c r="O69" s="112"/>
      <c r="P69" s="52"/>
      <c r="Q69" s="53"/>
      <c r="R69" s="54"/>
      <c r="S69" s="55"/>
      <c r="T69" s="56" t="s">
        <v>31</v>
      </c>
      <c r="U69" s="90" t="s">
        <v>116</v>
      </c>
      <c r="V69" s="42"/>
      <c r="W69" s="209"/>
    </row>
    <row r="70" spans="2:31" s="43" customFormat="1" ht="30" customHeight="1" x14ac:dyDescent="0.2">
      <c r="B70" s="210"/>
      <c r="C70" s="211"/>
      <c r="D70" s="212" t="s">
        <v>154</v>
      </c>
      <c r="E70" s="61"/>
      <c r="F70" s="61"/>
      <c r="G70" s="61"/>
      <c r="H70" s="92" t="s">
        <v>55</v>
      </c>
      <c r="I70" s="148" t="s">
        <v>81</v>
      </c>
      <c r="J70" s="94">
        <v>9</v>
      </c>
      <c r="K70" s="94">
        <v>9</v>
      </c>
      <c r="L70" s="95">
        <v>3.5</v>
      </c>
      <c r="M70" s="95">
        <f t="shared" si="4"/>
        <v>81</v>
      </c>
      <c r="N70" s="96"/>
      <c r="O70" s="67"/>
      <c r="P70" s="68"/>
      <c r="Q70" s="69"/>
      <c r="R70" s="70"/>
      <c r="S70" s="71"/>
      <c r="T70" s="72"/>
      <c r="U70" s="97"/>
      <c r="V70" s="42"/>
      <c r="W70" s="98"/>
    </row>
    <row r="71" spans="2:31" s="43" customFormat="1" ht="30" customHeight="1" x14ac:dyDescent="0.2">
      <c r="B71" s="58"/>
      <c r="C71" s="59"/>
      <c r="D71" s="60"/>
      <c r="E71" s="61"/>
      <c r="F71" s="61"/>
      <c r="G71" s="61"/>
      <c r="H71" s="92" t="s">
        <v>55</v>
      </c>
      <c r="I71" s="148" t="s">
        <v>57</v>
      </c>
      <c r="J71" s="94">
        <v>4.5</v>
      </c>
      <c r="K71" s="94">
        <v>9</v>
      </c>
      <c r="L71" s="95">
        <v>3.5</v>
      </c>
      <c r="M71" s="95">
        <f>J71*K71+(2.5*4.5)</f>
        <v>51.75</v>
      </c>
      <c r="N71" s="96"/>
      <c r="O71" s="67"/>
      <c r="P71" s="68"/>
      <c r="Q71" s="69"/>
      <c r="R71" s="70"/>
      <c r="S71" s="71"/>
      <c r="T71" s="72"/>
      <c r="U71" s="97"/>
      <c r="V71" s="42"/>
      <c r="W71" s="98"/>
    </row>
    <row r="72" spans="2:31" s="43" customFormat="1" ht="30" customHeight="1" x14ac:dyDescent="0.2">
      <c r="B72" s="58"/>
      <c r="C72" s="59"/>
      <c r="D72" s="99"/>
      <c r="E72" s="61"/>
      <c r="F72" s="61"/>
      <c r="G72" s="61"/>
      <c r="H72" s="92" t="s">
        <v>55</v>
      </c>
      <c r="I72" s="148" t="s">
        <v>155</v>
      </c>
      <c r="J72" s="94">
        <v>4.5</v>
      </c>
      <c r="K72" s="94">
        <v>4.5</v>
      </c>
      <c r="L72" s="95">
        <v>3.5</v>
      </c>
      <c r="M72" s="95">
        <f t="shared" ref="M72:M81" si="5">J72*K72</f>
        <v>20.25</v>
      </c>
      <c r="N72" s="96"/>
      <c r="O72" s="67"/>
      <c r="P72" s="68"/>
      <c r="Q72" s="69"/>
      <c r="R72" s="70"/>
      <c r="S72" s="71"/>
      <c r="T72" s="72"/>
      <c r="U72" s="97"/>
      <c r="V72" s="42"/>
      <c r="W72" s="98"/>
    </row>
    <row r="73" spans="2:31" s="43" customFormat="1" ht="30" customHeight="1" x14ac:dyDescent="0.2">
      <c r="B73" s="58"/>
      <c r="C73" s="59"/>
      <c r="D73" s="99"/>
      <c r="E73" s="61"/>
      <c r="F73" s="61"/>
      <c r="G73" s="61"/>
      <c r="H73" s="92" t="s">
        <v>55</v>
      </c>
      <c r="I73" s="148" t="s">
        <v>59</v>
      </c>
      <c r="J73" s="94">
        <v>2</v>
      </c>
      <c r="K73" s="94">
        <v>4.5</v>
      </c>
      <c r="L73" s="95">
        <v>3.5</v>
      </c>
      <c r="M73" s="95">
        <f t="shared" si="5"/>
        <v>9</v>
      </c>
      <c r="N73" s="96"/>
      <c r="O73" s="67"/>
      <c r="P73" s="68"/>
      <c r="Q73" s="69"/>
      <c r="R73" s="70"/>
      <c r="S73" s="71"/>
      <c r="T73" s="72"/>
      <c r="U73" s="97"/>
      <c r="V73" s="42"/>
      <c r="W73" s="98"/>
    </row>
    <row r="74" spans="2:31" s="43" customFormat="1" ht="30" customHeight="1" x14ac:dyDescent="0.2">
      <c r="B74" s="58"/>
      <c r="C74" s="59"/>
      <c r="D74" s="99"/>
      <c r="E74" s="61"/>
      <c r="F74" s="61"/>
      <c r="G74" s="61"/>
      <c r="H74" s="92" t="s">
        <v>55</v>
      </c>
      <c r="I74" s="148" t="s">
        <v>156</v>
      </c>
      <c r="J74" s="94">
        <v>4</v>
      </c>
      <c r="K74" s="94">
        <v>4</v>
      </c>
      <c r="L74" s="95">
        <v>3.5</v>
      </c>
      <c r="M74" s="95">
        <f t="shared" si="5"/>
        <v>16</v>
      </c>
      <c r="N74" s="96"/>
      <c r="O74" s="67"/>
      <c r="P74" s="68"/>
      <c r="Q74" s="69"/>
      <c r="R74" s="70"/>
      <c r="S74" s="71"/>
      <c r="T74" s="72"/>
      <c r="U74" s="97"/>
      <c r="V74" s="42"/>
      <c r="W74" s="98"/>
    </row>
    <row r="75" spans="2:31" s="43" customFormat="1" ht="30" customHeight="1" x14ac:dyDescent="0.2">
      <c r="B75" s="58"/>
      <c r="C75" s="59"/>
      <c r="D75" s="99"/>
      <c r="E75" s="61"/>
      <c r="F75" s="61"/>
      <c r="G75" s="61"/>
      <c r="H75" s="92" t="s">
        <v>55</v>
      </c>
      <c r="I75" s="148" t="s">
        <v>157</v>
      </c>
      <c r="J75" s="94">
        <v>4</v>
      </c>
      <c r="K75" s="94">
        <v>2</v>
      </c>
      <c r="L75" s="95">
        <v>3.5</v>
      </c>
      <c r="M75" s="95">
        <f t="shared" si="5"/>
        <v>8</v>
      </c>
      <c r="N75" s="96"/>
      <c r="O75" s="67"/>
      <c r="P75" s="68" t="s">
        <v>95</v>
      </c>
      <c r="Q75" s="100" t="s">
        <v>95</v>
      </c>
      <c r="R75" s="70"/>
      <c r="S75" s="71"/>
      <c r="T75" s="72"/>
      <c r="U75" s="97"/>
      <c r="V75" s="42"/>
      <c r="W75" s="98"/>
    </row>
    <row r="76" spans="2:31" s="43" customFormat="1" ht="30" customHeight="1" x14ac:dyDescent="0.2">
      <c r="B76" s="58"/>
      <c r="C76" s="59"/>
      <c r="D76" s="99"/>
      <c r="E76" s="61"/>
      <c r="F76" s="61"/>
      <c r="G76" s="61"/>
      <c r="H76" s="92" t="s">
        <v>55</v>
      </c>
      <c r="I76" s="148" t="s">
        <v>158</v>
      </c>
      <c r="J76" s="94">
        <v>4</v>
      </c>
      <c r="K76" s="94">
        <v>3</v>
      </c>
      <c r="L76" s="95">
        <v>3.5</v>
      </c>
      <c r="M76" s="95">
        <f t="shared" si="5"/>
        <v>12</v>
      </c>
      <c r="N76" s="96"/>
      <c r="O76" s="67"/>
      <c r="P76" s="68" t="s">
        <v>95</v>
      </c>
      <c r="Q76" s="100" t="s">
        <v>95</v>
      </c>
      <c r="R76" s="70"/>
      <c r="S76" s="71"/>
      <c r="T76" s="72"/>
      <c r="U76" s="97"/>
      <c r="V76" s="42"/>
      <c r="W76" s="98"/>
    </row>
    <row r="77" spans="2:31" s="43" customFormat="1" ht="30" customHeight="1" x14ac:dyDescent="0.2">
      <c r="B77" s="58"/>
      <c r="C77" s="59"/>
      <c r="D77" s="99"/>
      <c r="E77" s="61"/>
      <c r="F77" s="61"/>
      <c r="G77" s="61"/>
      <c r="H77" s="92" t="s">
        <v>55</v>
      </c>
      <c r="I77" s="148" t="s">
        <v>66</v>
      </c>
      <c r="J77" s="94">
        <v>2</v>
      </c>
      <c r="K77" s="94">
        <v>3</v>
      </c>
      <c r="L77" s="95">
        <v>3.5</v>
      </c>
      <c r="M77" s="95">
        <f t="shared" si="5"/>
        <v>6</v>
      </c>
      <c r="N77" s="96"/>
      <c r="O77" s="67"/>
      <c r="P77" s="68"/>
      <c r="Q77" s="69"/>
      <c r="R77" s="70"/>
      <c r="S77" s="71"/>
      <c r="T77" s="72"/>
      <c r="U77" s="97"/>
      <c r="V77" s="42"/>
      <c r="W77" s="98"/>
    </row>
    <row r="78" spans="2:31" s="43" customFormat="1" ht="30" customHeight="1" x14ac:dyDescent="0.2">
      <c r="B78" s="58"/>
      <c r="C78" s="59"/>
      <c r="D78" s="99"/>
      <c r="E78" s="61"/>
      <c r="F78" s="61"/>
      <c r="G78" s="61"/>
      <c r="H78" s="92" t="s">
        <v>55</v>
      </c>
      <c r="I78" s="148" t="s">
        <v>159</v>
      </c>
      <c r="J78" s="94">
        <v>3</v>
      </c>
      <c r="K78" s="94">
        <v>9</v>
      </c>
      <c r="L78" s="95">
        <v>3.5</v>
      </c>
      <c r="M78" s="95">
        <f t="shared" si="5"/>
        <v>27</v>
      </c>
      <c r="N78" s="96"/>
      <c r="O78" s="67"/>
      <c r="P78" s="68"/>
      <c r="Q78" s="69"/>
      <c r="R78" s="70"/>
      <c r="S78" s="71"/>
      <c r="T78" s="72"/>
      <c r="U78" s="78" t="s">
        <v>160</v>
      </c>
      <c r="V78" s="42"/>
      <c r="W78" s="98"/>
    </row>
    <row r="79" spans="2:31" s="43" customFormat="1" ht="30" customHeight="1" x14ac:dyDescent="0.2">
      <c r="B79" s="58"/>
      <c r="C79" s="59"/>
      <c r="D79" s="99"/>
      <c r="E79" s="61"/>
      <c r="F79" s="61"/>
      <c r="G79" s="61"/>
      <c r="H79" s="92" t="s">
        <v>55</v>
      </c>
      <c r="I79" s="148" t="s">
        <v>99</v>
      </c>
      <c r="J79" s="94">
        <v>2</v>
      </c>
      <c r="K79" s="94">
        <v>6</v>
      </c>
      <c r="L79" s="95">
        <v>3.5</v>
      </c>
      <c r="M79" s="95">
        <f t="shared" si="5"/>
        <v>12</v>
      </c>
      <c r="N79" s="96"/>
      <c r="O79" s="67"/>
      <c r="P79" s="68"/>
      <c r="Q79" s="69"/>
      <c r="R79" s="70"/>
      <c r="S79" s="71"/>
      <c r="T79" s="72"/>
      <c r="U79" s="97"/>
      <c r="V79" s="42"/>
      <c r="W79" s="98"/>
    </row>
    <row r="80" spans="2:31" s="43" customFormat="1" ht="30" customHeight="1" x14ac:dyDescent="0.2">
      <c r="B80" s="206">
        <v>8</v>
      </c>
      <c r="C80" s="213"/>
      <c r="D80" s="208" t="s">
        <v>113</v>
      </c>
      <c r="E80" s="47" t="s">
        <v>161</v>
      </c>
      <c r="F80" s="47">
        <v>1</v>
      </c>
      <c r="G80" s="47">
        <v>1</v>
      </c>
      <c r="H80" s="83" t="s">
        <v>50</v>
      </c>
      <c r="I80" s="84"/>
      <c r="J80" s="49">
        <v>9</v>
      </c>
      <c r="K80" s="49">
        <v>9</v>
      </c>
      <c r="L80" s="138">
        <v>6</v>
      </c>
      <c r="M80" s="49">
        <f t="shared" si="5"/>
        <v>81</v>
      </c>
      <c r="N80" s="50">
        <f>M80*F80</f>
        <v>81</v>
      </c>
      <c r="O80" s="139"/>
      <c r="P80" s="140"/>
      <c r="Q80" s="141"/>
      <c r="R80" s="142"/>
      <c r="S80" s="143"/>
      <c r="T80" s="144" t="s">
        <v>115</v>
      </c>
      <c r="U80" s="90" t="s">
        <v>162</v>
      </c>
      <c r="V80" s="42"/>
    </row>
    <row r="81" spans="2:22" s="43" customFormat="1" ht="30" customHeight="1" x14ac:dyDescent="0.2">
      <c r="B81" s="214"/>
      <c r="C81" s="215"/>
      <c r="D81" s="212" t="s">
        <v>118</v>
      </c>
      <c r="E81" s="61"/>
      <c r="F81" s="61"/>
      <c r="G81" s="61"/>
      <c r="H81" s="147" t="s">
        <v>55</v>
      </c>
      <c r="I81" s="148" t="s">
        <v>113</v>
      </c>
      <c r="J81" s="95">
        <v>9</v>
      </c>
      <c r="K81" s="95">
        <v>9</v>
      </c>
      <c r="L81" s="95">
        <v>6</v>
      </c>
      <c r="M81" s="94">
        <f t="shared" si="5"/>
        <v>81</v>
      </c>
      <c r="N81" s="95"/>
      <c r="O81" s="149"/>
      <c r="P81" s="150"/>
      <c r="Q81" s="151"/>
      <c r="R81" s="152"/>
      <c r="S81" s="153"/>
      <c r="T81" s="154"/>
      <c r="U81" s="155" t="s">
        <v>120</v>
      </c>
      <c r="V81" s="42"/>
    </row>
    <row r="84" spans="2:22" s="43" customFormat="1" ht="30" customHeight="1" x14ac:dyDescent="0.2">
      <c r="B84" s="216" t="s">
        <v>163</v>
      </c>
      <c r="C84" s="217"/>
      <c r="D84" s="217"/>
      <c r="E84" s="217"/>
      <c r="F84" s="217"/>
      <c r="G84" s="217"/>
      <c r="H84" s="217"/>
      <c r="I84" s="217"/>
      <c r="J84" s="217"/>
      <c r="K84" s="217"/>
      <c r="L84" s="217"/>
      <c r="M84" s="217"/>
      <c r="N84" s="217"/>
      <c r="O84" s="217"/>
      <c r="P84" s="217"/>
      <c r="Q84" s="217"/>
      <c r="R84" s="217"/>
      <c r="S84" s="217"/>
      <c r="T84" s="217"/>
      <c r="U84" s="218"/>
      <c r="V84" s="42"/>
    </row>
    <row r="85" spans="2:22" s="43" customFormat="1" ht="30" customHeight="1" x14ac:dyDescent="0.2">
      <c r="B85" s="44">
        <v>1</v>
      </c>
      <c r="C85" s="45"/>
      <c r="D85" s="219" t="s">
        <v>164</v>
      </c>
      <c r="E85" s="47" t="s">
        <v>122</v>
      </c>
      <c r="F85" s="47">
        <v>1</v>
      </c>
      <c r="G85" s="47">
        <v>2</v>
      </c>
      <c r="H85" s="83" t="s">
        <v>165</v>
      </c>
      <c r="I85" s="84"/>
      <c r="J85" s="220">
        <f>19+2*2</f>
        <v>23</v>
      </c>
      <c r="K85" s="220">
        <f>33+2*2</f>
        <v>37</v>
      </c>
      <c r="L85" s="220">
        <v>8</v>
      </c>
      <c r="M85" s="220">
        <f>J85*K85</f>
        <v>851</v>
      </c>
      <c r="N85" s="221">
        <f>M86+M91</f>
        <v>1302.75</v>
      </c>
      <c r="O85" s="112"/>
      <c r="P85" s="52"/>
      <c r="Q85" s="53"/>
      <c r="R85" s="54"/>
      <c r="S85" s="55"/>
      <c r="T85" s="56" t="s">
        <v>166</v>
      </c>
      <c r="U85" s="222" t="s">
        <v>167</v>
      </c>
      <c r="V85" s="42"/>
    </row>
    <row r="86" spans="2:22" s="43" customFormat="1" ht="30" customHeight="1" x14ac:dyDescent="0.2">
      <c r="B86" s="58"/>
      <c r="C86" s="59"/>
      <c r="D86" s="99" t="s">
        <v>168</v>
      </c>
      <c r="E86" s="61"/>
      <c r="F86" s="61"/>
      <c r="G86" s="61"/>
      <c r="H86" s="223" t="s">
        <v>169</v>
      </c>
      <c r="I86" s="224"/>
      <c r="J86" s="225">
        <f>19+2*2</f>
        <v>23</v>
      </c>
      <c r="K86" s="225">
        <f>33+2*2</f>
        <v>37</v>
      </c>
      <c r="L86" s="225">
        <v>8</v>
      </c>
      <c r="M86" s="226">
        <f>J86*K86+(2.5*7)-(19*19)</f>
        <v>507.5</v>
      </c>
      <c r="N86" s="227"/>
      <c r="O86" s="228"/>
      <c r="P86" s="229"/>
      <c r="Q86" s="230"/>
      <c r="R86" s="231"/>
      <c r="S86" s="232"/>
      <c r="T86" s="233"/>
      <c r="U86" s="234" t="s">
        <v>170</v>
      </c>
      <c r="V86" s="42"/>
    </row>
    <row r="87" spans="2:22" s="43" customFormat="1" ht="30" customHeight="1" x14ac:dyDescent="0.2">
      <c r="B87" s="58"/>
      <c r="C87" s="59"/>
      <c r="D87" s="60"/>
      <c r="E87" s="61"/>
      <c r="F87" s="61"/>
      <c r="G87" s="61"/>
      <c r="H87" s="235"/>
      <c r="I87" s="235" t="s">
        <v>171</v>
      </c>
      <c r="J87" s="94"/>
      <c r="K87" s="94"/>
      <c r="L87" s="94"/>
      <c r="M87" s="236">
        <f t="shared" ref="M87:M90" si="6">J87*K87</f>
        <v>0</v>
      </c>
      <c r="N87" s="237"/>
      <c r="O87" s="67"/>
      <c r="P87" s="68"/>
      <c r="Q87" s="69"/>
      <c r="R87" s="70"/>
      <c r="S87" s="71"/>
      <c r="T87" s="72"/>
      <c r="U87" s="97" t="s">
        <v>172</v>
      </c>
      <c r="V87" s="42"/>
    </row>
    <row r="88" spans="2:22" s="43" customFormat="1" ht="30" customHeight="1" x14ac:dyDescent="0.2">
      <c r="B88" s="58"/>
      <c r="C88" s="59"/>
      <c r="D88" s="99"/>
      <c r="E88" s="61"/>
      <c r="F88" s="61"/>
      <c r="G88" s="61"/>
      <c r="H88" s="238"/>
      <c r="I88" s="239" t="s">
        <v>173</v>
      </c>
      <c r="J88" s="95"/>
      <c r="K88" s="95"/>
      <c r="L88" s="95"/>
      <c r="M88" s="82">
        <f t="shared" si="6"/>
        <v>0</v>
      </c>
      <c r="N88" s="237"/>
      <c r="O88" s="67"/>
      <c r="P88" s="68"/>
      <c r="Q88" s="69"/>
      <c r="R88" s="70"/>
      <c r="S88" s="71"/>
      <c r="T88" s="72"/>
      <c r="U88" s="97" t="s">
        <v>172</v>
      </c>
      <c r="V88" s="42"/>
    </row>
    <row r="89" spans="2:22" s="43" customFormat="1" ht="30" customHeight="1" x14ac:dyDescent="0.2">
      <c r="B89" s="58"/>
      <c r="C89" s="59"/>
      <c r="D89" s="99"/>
      <c r="E89" s="61"/>
      <c r="F89" s="61"/>
      <c r="G89" s="61"/>
      <c r="H89" s="238"/>
      <c r="I89" s="239" t="s">
        <v>174</v>
      </c>
      <c r="J89" s="95"/>
      <c r="K89" s="95"/>
      <c r="L89" s="95"/>
      <c r="M89" s="82">
        <f t="shared" si="6"/>
        <v>0</v>
      </c>
      <c r="N89" s="237"/>
      <c r="O89" s="67"/>
      <c r="P89" s="68"/>
      <c r="Q89" s="69"/>
      <c r="R89" s="70"/>
      <c r="S89" s="71"/>
      <c r="T89" s="72"/>
      <c r="U89" s="97" t="s">
        <v>172</v>
      </c>
      <c r="V89" s="42"/>
    </row>
    <row r="90" spans="2:22" s="43" customFormat="1" ht="30" customHeight="1" x14ac:dyDescent="0.2">
      <c r="B90" s="58"/>
      <c r="C90" s="59"/>
      <c r="D90" s="99"/>
      <c r="E90" s="61"/>
      <c r="F90" s="61"/>
      <c r="G90" s="61"/>
      <c r="H90" s="238"/>
      <c r="I90" s="240" t="s">
        <v>175</v>
      </c>
      <c r="J90" s="95"/>
      <c r="K90" s="95"/>
      <c r="L90" s="95"/>
      <c r="M90" s="82">
        <f t="shared" si="6"/>
        <v>0</v>
      </c>
      <c r="N90" s="237"/>
      <c r="O90" s="241"/>
      <c r="P90" s="242"/>
      <c r="Q90" s="243"/>
      <c r="R90" s="244"/>
      <c r="S90" s="245"/>
      <c r="T90" s="246"/>
      <c r="U90" s="247"/>
      <c r="V90" s="42"/>
    </row>
    <row r="91" spans="2:22" s="43" customFormat="1" ht="30" customHeight="1" x14ac:dyDescent="0.2">
      <c r="B91" s="58"/>
      <c r="C91" s="59"/>
      <c r="D91" s="99"/>
      <c r="E91" s="61"/>
      <c r="F91" s="61"/>
      <c r="G91" s="61"/>
      <c r="H91" s="223" t="s">
        <v>176</v>
      </c>
      <c r="I91" s="224"/>
      <c r="J91" s="226">
        <f>19+2*2</f>
        <v>23</v>
      </c>
      <c r="K91" s="226">
        <v>33</v>
      </c>
      <c r="L91" s="226" t="s">
        <v>165</v>
      </c>
      <c r="M91" s="226">
        <f>J91*K91+2.5*(5+5+4.5)</f>
        <v>795.25</v>
      </c>
      <c r="N91" s="227"/>
      <c r="O91" s="248"/>
      <c r="P91" s="249"/>
      <c r="Q91" s="250"/>
      <c r="R91" s="251"/>
      <c r="S91" s="252"/>
      <c r="T91" s="253"/>
      <c r="U91" s="254"/>
      <c r="V91" s="42"/>
    </row>
    <row r="92" spans="2:22" s="43" customFormat="1" ht="30" customHeight="1" x14ac:dyDescent="0.2">
      <c r="B92" s="58"/>
      <c r="C92" s="59"/>
      <c r="D92" s="99"/>
      <c r="E92" s="61"/>
      <c r="F92" s="61"/>
      <c r="G92" s="61"/>
      <c r="H92" s="62" t="s">
        <v>177</v>
      </c>
      <c r="I92" s="255" t="s">
        <v>178</v>
      </c>
      <c r="J92" s="95"/>
      <c r="K92" s="95"/>
      <c r="L92" s="95" t="s">
        <v>165</v>
      </c>
      <c r="M92" s="82">
        <f t="shared" ref="M92:M97" si="7">J92*K92</f>
        <v>0</v>
      </c>
      <c r="N92" s="66"/>
      <c r="O92" s="67"/>
      <c r="P92" s="68"/>
      <c r="Q92" s="69"/>
      <c r="R92" s="70"/>
      <c r="S92" s="71"/>
      <c r="T92" s="72"/>
      <c r="U92" s="97" t="s">
        <v>172</v>
      </c>
      <c r="V92" s="42"/>
    </row>
    <row r="93" spans="2:22" s="43" customFormat="1" ht="30" customHeight="1" x14ac:dyDescent="0.2">
      <c r="B93" s="58"/>
      <c r="C93" s="59"/>
      <c r="D93" s="99"/>
      <c r="E93" s="61"/>
      <c r="F93" s="61"/>
      <c r="G93" s="61"/>
      <c r="H93" s="74"/>
      <c r="I93" s="256" t="s">
        <v>179</v>
      </c>
      <c r="J93" s="81"/>
      <c r="K93" s="81"/>
      <c r="L93" s="81" t="s">
        <v>165</v>
      </c>
      <c r="M93" s="82">
        <f t="shared" si="7"/>
        <v>0</v>
      </c>
      <c r="N93" s="77"/>
      <c r="O93" s="67"/>
      <c r="P93" s="68"/>
      <c r="Q93" s="69"/>
      <c r="R93" s="70"/>
      <c r="S93" s="71"/>
      <c r="T93" s="72"/>
      <c r="U93" s="97" t="s">
        <v>172</v>
      </c>
      <c r="V93" s="42"/>
    </row>
    <row r="94" spans="2:22" s="43" customFormat="1" ht="30" customHeight="1" x14ac:dyDescent="0.2">
      <c r="B94" s="58"/>
      <c r="C94" s="59"/>
      <c r="D94" s="99"/>
      <c r="E94" s="61"/>
      <c r="F94" s="61"/>
      <c r="G94" s="61"/>
      <c r="H94" s="74"/>
      <c r="I94" s="256" t="s">
        <v>180</v>
      </c>
      <c r="J94" s="81"/>
      <c r="K94" s="81"/>
      <c r="L94" s="81" t="s">
        <v>181</v>
      </c>
      <c r="M94" s="82">
        <f t="shared" si="7"/>
        <v>0</v>
      </c>
      <c r="N94" s="77"/>
      <c r="O94" s="67"/>
      <c r="P94" s="68"/>
      <c r="Q94" s="69"/>
      <c r="R94" s="70"/>
      <c r="S94" s="71"/>
      <c r="T94" s="72"/>
      <c r="U94" s="97" t="s">
        <v>172</v>
      </c>
      <c r="V94" s="42"/>
    </row>
    <row r="95" spans="2:22" s="43" customFormat="1" ht="30" customHeight="1" x14ac:dyDescent="0.2">
      <c r="B95" s="58"/>
      <c r="C95" s="59"/>
      <c r="D95" s="99"/>
      <c r="E95" s="61"/>
      <c r="F95" s="61"/>
      <c r="G95" s="61"/>
      <c r="H95" s="74"/>
      <c r="I95" s="257" t="s">
        <v>182</v>
      </c>
      <c r="J95" s="81"/>
      <c r="K95" s="81"/>
      <c r="L95" s="81" t="s">
        <v>165</v>
      </c>
      <c r="M95" s="82">
        <f t="shared" si="7"/>
        <v>0</v>
      </c>
      <c r="N95" s="77"/>
      <c r="O95" s="67"/>
      <c r="P95" s="68"/>
      <c r="Q95" s="69"/>
      <c r="R95" s="70"/>
      <c r="S95" s="71"/>
      <c r="T95" s="72"/>
      <c r="U95" s="97" t="s">
        <v>172</v>
      </c>
      <c r="V95" s="42"/>
    </row>
    <row r="96" spans="2:22" s="43" customFormat="1" ht="30" customHeight="1" x14ac:dyDescent="0.2">
      <c r="B96" s="58"/>
      <c r="C96" s="59"/>
      <c r="D96" s="99"/>
      <c r="E96" s="61"/>
      <c r="F96" s="61"/>
      <c r="G96" s="61"/>
      <c r="H96" s="74"/>
      <c r="I96" s="256" t="s">
        <v>183</v>
      </c>
      <c r="J96" s="81"/>
      <c r="K96" s="81"/>
      <c r="L96" s="81" t="s">
        <v>165</v>
      </c>
      <c r="M96" s="82">
        <f t="shared" si="7"/>
        <v>0</v>
      </c>
      <c r="N96" s="77"/>
      <c r="O96" s="67"/>
      <c r="P96" s="68"/>
      <c r="Q96" s="69"/>
      <c r="R96" s="70"/>
      <c r="S96" s="71"/>
      <c r="T96" s="72"/>
      <c r="U96" s="97" t="s">
        <v>172</v>
      </c>
      <c r="V96" s="42"/>
    </row>
    <row r="97" spans="2:22" s="43" customFormat="1" ht="30" customHeight="1" x14ac:dyDescent="0.2">
      <c r="B97" s="58"/>
      <c r="C97" s="59"/>
      <c r="D97" s="99"/>
      <c r="E97" s="61"/>
      <c r="F97" s="61"/>
      <c r="G97" s="61"/>
      <c r="H97" s="74"/>
      <c r="I97" s="256" t="s">
        <v>184</v>
      </c>
      <c r="J97" s="81"/>
      <c r="K97" s="81"/>
      <c r="L97" s="81" t="s">
        <v>181</v>
      </c>
      <c r="M97" s="82">
        <f t="shared" si="7"/>
        <v>0</v>
      </c>
      <c r="N97" s="77"/>
      <c r="O97" s="67"/>
      <c r="P97" s="68"/>
      <c r="Q97" s="69"/>
      <c r="R97" s="70"/>
      <c r="S97" s="71"/>
      <c r="T97" s="72"/>
      <c r="U97" s="97"/>
      <c r="V97" s="42"/>
    </row>
    <row r="98" spans="2:22" s="43" customFormat="1" ht="30" customHeight="1" x14ac:dyDescent="0.2">
      <c r="B98" s="44">
        <v>2</v>
      </c>
      <c r="C98" s="45"/>
      <c r="D98" s="46" t="s">
        <v>185</v>
      </c>
      <c r="E98" s="47" t="s">
        <v>186</v>
      </c>
      <c r="F98" s="47">
        <v>1</v>
      </c>
      <c r="G98" s="47">
        <v>1</v>
      </c>
      <c r="H98" s="83" t="s">
        <v>50</v>
      </c>
      <c r="I98" s="84"/>
      <c r="J98" s="49">
        <v>27</v>
      </c>
      <c r="K98" s="49">
        <v>27</v>
      </c>
      <c r="L98" s="49">
        <v>3.5</v>
      </c>
      <c r="M98" s="49">
        <f>J98*K98</f>
        <v>729</v>
      </c>
      <c r="N98" s="50">
        <f>F98*(M98)</f>
        <v>729</v>
      </c>
      <c r="O98" s="112"/>
      <c r="P98" s="52"/>
      <c r="Q98" s="53"/>
      <c r="R98" s="54"/>
      <c r="S98" s="55"/>
      <c r="T98" s="56" t="s">
        <v>145</v>
      </c>
      <c r="U98" s="90" t="s">
        <v>187</v>
      </c>
      <c r="V98" s="42"/>
    </row>
    <row r="99" spans="2:22" s="43" customFormat="1" ht="30" customHeight="1" x14ac:dyDescent="0.2">
      <c r="B99" s="58"/>
      <c r="C99" s="59"/>
      <c r="D99" s="60" t="s">
        <v>188</v>
      </c>
      <c r="E99" s="61"/>
      <c r="F99" s="61"/>
      <c r="G99" s="61"/>
      <c r="H99" s="92" t="s">
        <v>189</v>
      </c>
      <c r="I99" s="93" t="s">
        <v>190</v>
      </c>
      <c r="J99" s="116">
        <v>9</v>
      </c>
      <c r="K99" s="116">
        <v>18</v>
      </c>
      <c r="L99" s="117">
        <v>3.5</v>
      </c>
      <c r="M99" s="117">
        <f>J99*K99-22</f>
        <v>140</v>
      </c>
      <c r="N99" s="96"/>
      <c r="O99" s="67"/>
      <c r="P99" s="68"/>
      <c r="Q99" s="69"/>
      <c r="R99" s="70"/>
      <c r="S99" s="71"/>
      <c r="T99" s="72"/>
      <c r="U99" s="97"/>
      <c r="V99" s="42"/>
    </row>
    <row r="100" spans="2:22" s="43" customFormat="1" ht="30" customHeight="1" x14ac:dyDescent="0.2">
      <c r="B100" s="58"/>
      <c r="C100" s="59"/>
      <c r="D100" s="99"/>
      <c r="E100" s="61"/>
      <c r="F100" s="61"/>
      <c r="G100" s="61"/>
      <c r="H100" s="92" t="s">
        <v>55</v>
      </c>
      <c r="I100" s="93" t="s">
        <v>191</v>
      </c>
      <c r="J100" s="116">
        <v>5.5</v>
      </c>
      <c r="K100" s="116">
        <v>7</v>
      </c>
      <c r="L100" s="117">
        <v>3.5</v>
      </c>
      <c r="M100" s="117">
        <f t="shared" ref="M100:M101" si="8">J100*K100</f>
        <v>38.5</v>
      </c>
      <c r="N100" s="96"/>
      <c r="O100" s="67"/>
      <c r="P100" s="68"/>
      <c r="Q100" s="69"/>
      <c r="R100" s="70"/>
      <c r="S100" s="71"/>
      <c r="T100" s="72"/>
      <c r="U100" s="97"/>
      <c r="V100" s="42"/>
    </row>
    <row r="101" spans="2:22" s="43" customFormat="1" ht="30" customHeight="1" x14ac:dyDescent="0.2">
      <c r="B101" s="58"/>
      <c r="C101" s="59"/>
      <c r="D101" s="99"/>
      <c r="E101" s="61"/>
      <c r="F101" s="61"/>
      <c r="G101" s="61"/>
      <c r="H101" s="92" t="s">
        <v>55</v>
      </c>
      <c r="I101" s="93" t="s">
        <v>192</v>
      </c>
      <c r="J101" s="116">
        <v>3.5</v>
      </c>
      <c r="K101" s="116">
        <v>7</v>
      </c>
      <c r="L101" s="117">
        <v>3.5</v>
      </c>
      <c r="M101" s="117">
        <f t="shared" si="8"/>
        <v>24.5</v>
      </c>
      <c r="N101" s="96"/>
      <c r="O101" s="67"/>
      <c r="P101" s="68"/>
      <c r="Q101" s="69"/>
      <c r="R101" s="70"/>
      <c r="S101" s="71"/>
      <c r="T101" s="72"/>
      <c r="U101" s="78" t="s">
        <v>193</v>
      </c>
      <c r="V101" s="42"/>
    </row>
    <row r="102" spans="2:22" s="43" customFormat="1" ht="30" customHeight="1" x14ac:dyDescent="0.2">
      <c r="B102" s="58"/>
      <c r="C102" s="59"/>
      <c r="D102" s="99"/>
      <c r="E102" s="61"/>
      <c r="F102" s="61"/>
      <c r="G102" s="61"/>
      <c r="H102" s="92" t="s">
        <v>55</v>
      </c>
      <c r="I102" s="93" t="s">
        <v>194</v>
      </c>
      <c r="J102" s="116">
        <v>9</v>
      </c>
      <c r="K102" s="116">
        <v>18</v>
      </c>
      <c r="L102" s="117">
        <v>3.5</v>
      </c>
      <c r="M102" s="117">
        <f>J102*K102-22</f>
        <v>140</v>
      </c>
      <c r="N102" s="96"/>
      <c r="O102" s="67"/>
      <c r="P102" s="68"/>
      <c r="Q102" s="69"/>
      <c r="R102" s="70"/>
      <c r="S102" s="71"/>
      <c r="T102" s="72"/>
      <c r="U102" s="97"/>
      <c r="V102" s="42"/>
    </row>
    <row r="103" spans="2:22" s="43" customFormat="1" ht="30" customHeight="1" x14ac:dyDescent="0.2">
      <c r="B103" s="58"/>
      <c r="C103" s="59"/>
      <c r="D103" s="99"/>
      <c r="E103" s="61"/>
      <c r="F103" s="61"/>
      <c r="G103" s="61"/>
      <c r="H103" s="92" t="s">
        <v>55</v>
      </c>
      <c r="I103" s="93" t="s">
        <v>195</v>
      </c>
      <c r="J103" s="116">
        <v>9</v>
      </c>
      <c r="K103" s="116">
        <v>9</v>
      </c>
      <c r="L103" s="117">
        <v>3.5</v>
      </c>
      <c r="M103" s="117">
        <f t="shared" ref="M103:M128" si="9">J103*K103</f>
        <v>81</v>
      </c>
      <c r="N103" s="96"/>
      <c r="O103" s="67"/>
      <c r="P103" s="68"/>
      <c r="Q103" s="69"/>
      <c r="R103" s="70"/>
      <c r="S103" s="71"/>
      <c r="T103" s="72"/>
      <c r="U103" s="97"/>
      <c r="V103" s="42"/>
    </row>
    <row r="104" spans="2:22" s="43" customFormat="1" ht="30" customHeight="1" x14ac:dyDescent="0.2">
      <c r="B104" s="58"/>
      <c r="C104" s="59"/>
      <c r="D104" s="99"/>
      <c r="E104" s="61"/>
      <c r="F104" s="61"/>
      <c r="G104" s="61"/>
      <c r="H104" s="92" t="s">
        <v>55</v>
      </c>
      <c r="I104" s="93" t="s">
        <v>196</v>
      </c>
      <c r="J104" s="116">
        <v>9</v>
      </c>
      <c r="K104" s="116">
        <v>9</v>
      </c>
      <c r="L104" s="117">
        <v>3.5</v>
      </c>
      <c r="M104" s="117">
        <f t="shared" si="9"/>
        <v>81</v>
      </c>
      <c r="N104" s="96"/>
      <c r="O104" s="67"/>
      <c r="P104" s="68"/>
      <c r="Q104" s="69"/>
      <c r="R104" s="70"/>
      <c r="S104" s="71"/>
      <c r="T104" s="72"/>
      <c r="U104" s="97"/>
      <c r="V104" s="42"/>
    </row>
    <row r="105" spans="2:22" s="43" customFormat="1" ht="30" customHeight="1" x14ac:dyDescent="0.2">
      <c r="B105" s="58"/>
      <c r="C105" s="59"/>
      <c r="D105" s="99"/>
      <c r="E105" s="61"/>
      <c r="F105" s="61"/>
      <c r="G105" s="61"/>
      <c r="H105" s="92" t="s">
        <v>55</v>
      </c>
      <c r="I105" s="93" t="s">
        <v>197</v>
      </c>
      <c r="J105" s="116">
        <v>4.5</v>
      </c>
      <c r="K105" s="116">
        <v>4.5</v>
      </c>
      <c r="L105" s="117">
        <v>3.5</v>
      </c>
      <c r="M105" s="117">
        <f t="shared" si="9"/>
        <v>20.25</v>
      </c>
      <c r="N105" s="96"/>
      <c r="O105" s="67"/>
      <c r="P105" s="68"/>
      <c r="Q105" s="69"/>
      <c r="R105" s="70"/>
      <c r="S105" s="71"/>
      <c r="T105" s="72"/>
      <c r="U105" s="97"/>
      <c r="V105" s="42"/>
    </row>
    <row r="106" spans="2:22" s="43" customFormat="1" ht="30" customHeight="1" x14ac:dyDescent="0.2">
      <c r="B106" s="58"/>
      <c r="C106" s="59"/>
      <c r="D106" s="99"/>
      <c r="E106" s="61"/>
      <c r="F106" s="61"/>
      <c r="G106" s="61"/>
      <c r="H106" s="92" t="s">
        <v>55</v>
      </c>
      <c r="I106" s="93" t="s">
        <v>198</v>
      </c>
      <c r="J106" s="116">
        <v>4.5</v>
      </c>
      <c r="K106" s="116">
        <v>9</v>
      </c>
      <c r="L106" s="117">
        <v>3.5</v>
      </c>
      <c r="M106" s="117">
        <f t="shared" si="9"/>
        <v>40.5</v>
      </c>
      <c r="N106" s="96"/>
      <c r="O106" s="67"/>
      <c r="P106" s="68"/>
      <c r="Q106" s="69"/>
      <c r="R106" s="70"/>
      <c r="S106" s="71"/>
      <c r="T106" s="72"/>
      <c r="U106" s="97"/>
      <c r="V106" s="42"/>
    </row>
    <row r="107" spans="2:22" s="43" customFormat="1" ht="30" customHeight="1" x14ac:dyDescent="0.2">
      <c r="B107" s="58"/>
      <c r="C107" s="59"/>
      <c r="D107" s="99"/>
      <c r="E107" s="61"/>
      <c r="F107" s="61"/>
      <c r="G107" s="61"/>
      <c r="H107" s="92" t="s">
        <v>55</v>
      </c>
      <c r="I107" s="93" t="s">
        <v>199</v>
      </c>
      <c r="J107" s="116">
        <v>5</v>
      </c>
      <c r="K107" s="116">
        <v>3.5</v>
      </c>
      <c r="L107" s="117">
        <v>3.5</v>
      </c>
      <c r="M107" s="117">
        <f t="shared" si="9"/>
        <v>17.5</v>
      </c>
      <c r="N107" s="96"/>
      <c r="O107" s="67"/>
      <c r="P107" s="68"/>
      <c r="Q107" s="69"/>
      <c r="R107" s="70" t="s">
        <v>200</v>
      </c>
      <c r="S107" s="71"/>
      <c r="T107" s="72"/>
      <c r="U107" s="97"/>
      <c r="V107" s="42"/>
    </row>
    <row r="108" spans="2:22" s="43" customFormat="1" ht="30" customHeight="1" x14ac:dyDescent="0.2">
      <c r="B108" s="58"/>
      <c r="C108" s="59"/>
      <c r="D108" s="99"/>
      <c r="E108" s="61"/>
      <c r="F108" s="61"/>
      <c r="G108" s="61"/>
      <c r="H108" s="92" t="s">
        <v>55</v>
      </c>
      <c r="I108" s="93" t="s">
        <v>201</v>
      </c>
      <c r="J108" s="116">
        <v>4</v>
      </c>
      <c r="K108" s="116">
        <v>3.5</v>
      </c>
      <c r="L108" s="117">
        <v>3.5</v>
      </c>
      <c r="M108" s="117">
        <f t="shared" si="9"/>
        <v>14</v>
      </c>
      <c r="N108" s="96"/>
      <c r="O108" s="67"/>
      <c r="P108" s="68"/>
      <c r="Q108" s="69"/>
      <c r="R108" s="70"/>
      <c r="S108" s="71"/>
      <c r="T108" s="72"/>
      <c r="U108" s="97"/>
      <c r="V108" s="42"/>
    </row>
    <row r="109" spans="2:22" s="43" customFormat="1" ht="30" customHeight="1" x14ac:dyDescent="0.2">
      <c r="B109" s="58"/>
      <c r="C109" s="59"/>
      <c r="D109" s="99"/>
      <c r="E109" s="61"/>
      <c r="F109" s="61"/>
      <c r="G109" s="61"/>
      <c r="H109" s="92" t="s">
        <v>55</v>
      </c>
      <c r="I109" s="93" t="s">
        <v>202</v>
      </c>
      <c r="J109" s="116">
        <v>1.5</v>
      </c>
      <c r="K109" s="116">
        <v>4</v>
      </c>
      <c r="L109" s="117">
        <v>3.5</v>
      </c>
      <c r="M109" s="117">
        <f t="shared" si="9"/>
        <v>6</v>
      </c>
      <c r="N109" s="96"/>
      <c r="O109" s="67"/>
      <c r="P109" s="68"/>
      <c r="Q109" s="69"/>
      <c r="R109" s="70"/>
      <c r="S109" s="71"/>
      <c r="T109" s="72"/>
      <c r="U109" s="97"/>
      <c r="V109" s="42"/>
    </row>
    <row r="110" spans="2:22" s="43" customFormat="1" ht="30" customHeight="1" x14ac:dyDescent="0.2">
      <c r="B110" s="58"/>
      <c r="C110" s="59"/>
      <c r="D110" s="99"/>
      <c r="E110" s="61"/>
      <c r="F110" s="61"/>
      <c r="G110" s="61"/>
      <c r="H110" s="92" t="s">
        <v>55</v>
      </c>
      <c r="I110" s="93" t="s">
        <v>203</v>
      </c>
      <c r="J110" s="116">
        <v>2.5</v>
      </c>
      <c r="K110" s="116">
        <v>4</v>
      </c>
      <c r="L110" s="117">
        <v>3.5</v>
      </c>
      <c r="M110" s="117">
        <f t="shared" si="9"/>
        <v>10</v>
      </c>
      <c r="N110" s="96"/>
      <c r="O110" s="67"/>
      <c r="P110" s="68" t="s">
        <v>200</v>
      </c>
      <c r="Q110" s="69"/>
      <c r="R110" s="70"/>
      <c r="S110" s="71"/>
      <c r="T110" s="72"/>
      <c r="U110" s="97"/>
      <c r="V110" s="42"/>
    </row>
    <row r="111" spans="2:22" s="43" customFormat="1" ht="30" customHeight="1" x14ac:dyDescent="0.2">
      <c r="B111" s="58"/>
      <c r="C111" s="59"/>
      <c r="D111" s="99"/>
      <c r="E111" s="61"/>
      <c r="F111" s="61"/>
      <c r="G111" s="61"/>
      <c r="H111" s="92" t="s">
        <v>55</v>
      </c>
      <c r="I111" s="93" t="s">
        <v>94</v>
      </c>
      <c r="J111" s="116">
        <v>3</v>
      </c>
      <c r="K111" s="116">
        <v>1.5</v>
      </c>
      <c r="L111" s="117">
        <v>3.5</v>
      </c>
      <c r="M111" s="117">
        <f t="shared" si="9"/>
        <v>4.5</v>
      </c>
      <c r="N111" s="96"/>
      <c r="O111" s="67"/>
      <c r="P111" s="68"/>
      <c r="Q111" s="69" t="s">
        <v>200</v>
      </c>
      <c r="R111" s="70"/>
      <c r="S111" s="71"/>
      <c r="T111" s="72"/>
      <c r="U111" s="97"/>
      <c r="V111" s="42"/>
    </row>
    <row r="112" spans="2:22" s="43" customFormat="1" ht="30" customHeight="1" x14ac:dyDescent="0.2">
      <c r="B112" s="58"/>
      <c r="C112" s="59"/>
      <c r="D112" s="99"/>
      <c r="E112" s="61"/>
      <c r="F112" s="61"/>
      <c r="G112" s="61"/>
      <c r="H112" s="92" t="s">
        <v>55</v>
      </c>
      <c r="I112" s="93" t="s">
        <v>204</v>
      </c>
      <c r="J112" s="116">
        <v>3</v>
      </c>
      <c r="K112" s="116">
        <v>2.5</v>
      </c>
      <c r="L112" s="117">
        <v>3.5</v>
      </c>
      <c r="M112" s="117">
        <f t="shared" si="9"/>
        <v>7.5</v>
      </c>
      <c r="N112" s="96"/>
      <c r="O112" s="67"/>
      <c r="P112" s="68" t="s">
        <v>200</v>
      </c>
      <c r="Q112" s="69" t="s">
        <v>200</v>
      </c>
      <c r="R112" s="70"/>
      <c r="S112" s="71"/>
      <c r="T112" s="72"/>
      <c r="U112" s="97"/>
      <c r="V112" s="42"/>
    </row>
    <row r="113" spans="2:23" s="43" customFormat="1" ht="30" customHeight="1" x14ac:dyDescent="0.2">
      <c r="B113" s="58"/>
      <c r="C113" s="59"/>
      <c r="D113" s="99"/>
      <c r="E113" s="61"/>
      <c r="F113" s="61"/>
      <c r="G113" s="61"/>
      <c r="H113" s="92" t="s">
        <v>55</v>
      </c>
      <c r="I113" s="93" t="s">
        <v>205</v>
      </c>
      <c r="J113" s="116">
        <v>4.5</v>
      </c>
      <c r="K113" s="116">
        <v>4.5</v>
      </c>
      <c r="L113" s="117">
        <v>3.5</v>
      </c>
      <c r="M113" s="117">
        <f t="shared" si="9"/>
        <v>20.25</v>
      </c>
      <c r="N113" s="96"/>
      <c r="O113" s="67"/>
      <c r="P113" s="68"/>
      <c r="Q113" s="69"/>
      <c r="R113" s="70"/>
      <c r="S113" s="71"/>
      <c r="T113" s="72"/>
      <c r="U113" s="97"/>
      <c r="V113" s="42"/>
    </row>
    <row r="114" spans="2:23" s="43" customFormat="1" ht="30" customHeight="1" x14ac:dyDescent="0.2">
      <c r="B114" s="58"/>
      <c r="C114" s="59"/>
      <c r="D114" s="99"/>
      <c r="E114" s="61"/>
      <c r="F114" s="61"/>
      <c r="G114" s="61"/>
      <c r="H114" s="92" t="s">
        <v>55</v>
      </c>
      <c r="I114" s="93" t="s">
        <v>206</v>
      </c>
      <c r="J114" s="116">
        <v>1.5</v>
      </c>
      <c r="K114" s="116">
        <v>9</v>
      </c>
      <c r="L114" s="117">
        <v>3.5</v>
      </c>
      <c r="M114" s="117">
        <f t="shared" si="9"/>
        <v>13.5</v>
      </c>
      <c r="N114" s="96"/>
      <c r="O114" s="67"/>
      <c r="P114" s="68"/>
      <c r="Q114" s="69"/>
      <c r="R114" s="70"/>
      <c r="S114" s="71"/>
      <c r="T114" s="72"/>
      <c r="U114" s="97"/>
      <c r="V114" s="42"/>
    </row>
    <row r="115" spans="2:23" s="43" customFormat="1" ht="30" customHeight="1" x14ac:dyDescent="0.2">
      <c r="B115" s="58"/>
      <c r="C115" s="59"/>
      <c r="D115" s="99"/>
      <c r="E115" s="61"/>
      <c r="F115" s="61"/>
      <c r="G115" s="61"/>
      <c r="H115" s="92" t="s">
        <v>55</v>
      </c>
      <c r="I115" s="93" t="s">
        <v>206</v>
      </c>
      <c r="J115" s="116">
        <v>2</v>
      </c>
      <c r="K115" s="116">
        <f>11+11+9+4</f>
        <v>35</v>
      </c>
      <c r="L115" s="117">
        <v>3.5</v>
      </c>
      <c r="M115" s="117">
        <f t="shared" si="9"/>
        <v>70</v>
      </c>
      <c r="N115" s="96"/>
      <c r="O115" s="67"/>
      <c r="P115" s="68"/>
      <c r="Q115" s="69"/>
      <c r="R115" s="70"/>
      <c r="S115" s="71"/>
      <c r="T115" s="72"/>
      <c r="U115" s="97"/>
      <c r="V115" s="42"/>
    </row>
    <row r="116" spans="2:23" s="43" customFormat="1" ht="30" customHeight="1" x14ac:dyDescent="0.2">
      <c r="B116" s="44">
        <v>3</v>
      </c>
      <c r="C116" s="45"/>
      <c r="D116" s="46" t="s">
        <v>207</v>
      </c>
      <c r="E116" s="47" t="s">
        <v>144</v>
      </c>
      <c r="F116" s="47">
        <v>1</v>
      </c>
      <c r="G116" s="47">
        <v>1</v>
      </c>
      <c r="H116" s="83" t="s">
        <v>50</v>
      </c>
      <c r="I116" s="84"/>
      <c r="J116" s="49">
        <v>9</v>
      </c>
      <c r="K116" s="49">
        <v>27</v>
      </c>
      <c r="L116" s="49">
        <v>3.5</v>
      </c>
      <c r="M116" s="49">
        <f t="shared" si="9"/>
        <v>243</v>
      </c>
      <c r="N116" s="50">
        <f>F116*(M116)</f>
        <v>243</v>
      </c>
      <c r="O116" s="112"/>
      <c r="P116" s="52"/>
      <c r="Q116" s="53"/>
      <c r="R116" s="54"/>
      <c r="S116" s="55"/>
      <c r="T116" s="56" t="s">
        <v>166</v>
      </c>
      <c r="U116" s="90" t="s">
        <v>162</v>
      </c>
      <c r="V116" s="42"/>
      <c r="W116" s="209"/>
    </row>
    <row r="117" spans="2:23" s="43" customFormat="1" ht="30" customHeight="1" x14ac:dyDescent="0.2">
      <c r="B117" s="58"/>
      <c r="C117" s="59"/>
      <c r="D117" s="60" t="s">
        <v>208</v>
      </c>
      <c r="E117" s="61"/>
      <c r="F117" s="61"/>
      <c r="G117" s="61"/>
      <c r="H117" s="92" t="s">
        <v>55</v>
      </c>
      <c r="I117" s="93" t="s">
        <v>190</v>
      </c>
      <c r="J117" s="94">
        <v>9</v>
      </c>
      <c r="K117" s="94">
        <v>9</v>
      </c>
      <c r="L117" s="95">
        <v>3.5</v>
      </c>
      <c r="M117" s="95">
        <f t="shared" si="9"/>
        <v>81</v>
      </c>
      <c r="N117" s="96"/>
      <c r="O117" s="67"/>
      <c r="P117" s="68"/>
      <c r="Q117" s="69"/>
      <c r="R117" s="70"/>
      <c r="S117" s="71"/>
      <c r="T117" s="72"/>
      <c r="U117" s="97"/>
      <c r="V117" s="42"/>
      <c r="W117" s="98"/>
    </row>
    <row r="118" spans="2:23" s="43" customFormat="1" ht="30" customHeight="1" x14ac:dyDescent="0.2">
      <c r="B118" s="58"/>
      <c r="C118" s="59"/>
      <c r="D118" s="60"/>
      <c r="E118" s="61"/>
      <c r="F118" s="61"/>
      <c r="G118" s="61"/>
      <c r="H118" s="92" t="s">
        <v>55</v>
      </c>
      <c r="I118" s="93" t="s">
        <v>87</v>
      </c>
      <c r="J118" s="94">
        <v>9</v>
      </c>
      <c r="K118" s="94">
        <v>4.5</v>
      </c>
      <c r="L118" s="95">
        <v>3.5</v>
      </c>
      <c r="M118" s="95">
        <f t="shared" si="9"/>
        <v>40.5</v>
      </c>
      <c r="N118" s="96"/>
      <c r="O118" s="67"/>
      <c r="P118" s="68"/>
      <c r="Q118" s="69"/>
      <c r="R118" s="70"/>
      <c r="S118" s="71"/>
      <c r="T118" s="72"/>
      <c r="U118" s="97"/>
      <c r="V118" s="42"/>
      <c r="W118" s="98"/>
    </row>
    <row r="119" spans="2:23" s="43" customFormat="1" ht="30" customHeight="1" x14ac:dyDescent="0.2">
      <c r="B119" s="58"/>
      <c r="C119" s="59"/>
      <c r="D119" s="99"/>
      <c r="E119" s="61"/>
      <c r="F119" s="61"/>
      <c r="G119" s="61"/>
      <c r="H119" s="92" t="s">
        <v>55</v>
      </c>
      <c r="I119" s="93" t="s">
        <v>209</v>
      </c>
      <c r="J119" s="94">
        <v>7</v>
      </c>
      <c r="K119" s="94">
        <v>4.5</v>
      </c>
      <c r="L119" s="95">
        <v>3.5</v>
      </c>
      <c r="M119" s="95">
        <f t="shared" si="9"/>
        <v>31.5</v>
      </c>
      <c r="N119" s="96"/>
      <c r="O119" s="67"/>
      <c r="P119" s="68"/>
      <c r="Q119" s="69"/>
      <c r="R119" s="70"/>
      <c r="S119" s="71"/>
      <c r="T119" s="72"/>
      <c r="U119" s="97"/>
      <c r="V119" s="42"/>
      <c r="W119" s="98"/>
    </row>
    <row r="120" spans="2:23" s="43" customFormat="1" ht="30" customHeight="1" x14ac:dyDescent="0.2">
      <c r="B120" s="58"/>
      <c r="C120" s="59"/>
      <c r="D120" s="99"/>
      <c r="E120" s="61"/>
      <c r="F120" s="61"/>
      <c r="G120" s="61"/>
      <c r="H120" s="92" t="s">
        <v>55</v>
      </c>
      <c r="I120" s="93" t="s">
        <v>205</v>
      </c>
      <c r="J120" s="94">
        <v>2</v>
      </c>
      <c r="K120" s="94">
        <v>4.5</v>
      </c>
      <c r="L120" s="95">
        <v>3.5</v>
      </c>
      <c r="M120" s="95">
        <f t="shared" si="9"/>
        <v>9</v>
      </c>
      <c r="N120" s="96"/>
      <c r="O120" s="67"/>
      <c r="P120" s="68"/>
      <c r="Q120" s="69"/>
      <c r="R120" s="70"/>
      <c r="S120" s="71"/>
      <c r="T120" s="72"/>
      <c r="U120" s="97"/>
      <c r="V120" s="42"/>
      <c r="W120" s="98"/>
    </row>
    <row r="121" spans="2:23" s="43" customFormat="1" ht="30" customHeight="1" x14ac:dyDescent="0.2">
      <c r="B121" s="58"/>
      <c r="C121" s="59"/>
      <c r="D121" s="99"/>
      <c r="E121" s="61"/>
      <c r="F121" s="61"/>
      <c r="G121" s="61"/>
      <c r="H121" s="92" t="s">
        <v>55</v>
      </c>
      <c r="I121" s="93" t="s">
        <v>199</v>
      </c>
      <c r="J121" s="94">
        <v>4</v>
      </c>
      <c r="K121" s="94">
        <v>4</v>
      </c>
      <c r="L121" s="95">
        <v>3.5</v>
      </c>
      <c r="M121" s="95">
        <f t="shared" si="9"/>
        <v>16</v>
      </c>
      <c r="N121" s="96"/>
      <c r="O121" s="67"/>
      <c r="P121" s="68"/>
      <c r="Q121" s="69"/>
      <c r="R121" s="70" t="s">
        <v>95</v>
      </c>
      <c r="S121" s="71"/>
      <c r="T121" s="72"/>
      <c r="U121" s="97"/>
      <c r="V121" s="42"/>
      <c r="W121" s="98"/>
    </row>
    <row r="122" spans="2:23" s="43" customFormat="1" ht="30" customHeight="1" x14ac:dyDescent="0.2">
      <c r="B122" s="58"/>
      <c r="C122" s="59"/>
      <c r="D122" s="99"/>
      <c r="E122" s="61"/>
      <c r="F122" s="61"/>
      <c r="G122" s="61"/>
      <c r="H122" s="92" t="s">
        <v>55</v>
      </c>
      <c r="I122" s="93" t="s">
        <v>204</v>
      </c>
      <c r="J122" s="94">
        <v>4</v>
      </c>
      <c r="K122" s="94">
        <v>2</v>
      </c>
      <c r="L122" s="95">
        <v>3.5</v>
      </c>
      <c r="M122" s="95">
        <f t="shared" si="9"/>
        <v>8</v>
      </c>
      <c r="N122" s="96"/>
      <c r="O122" s="67"/>
      <c r="P122" s="68" t="s">
        <v>95</v>
      </c>
      <c r="Q122" s="100" t="s">
        <v>200</v>
      </c>
      <c r="R122" s="70"/>
      <c r="S122" s="71"/>
      <c r="T122" s="72"/>
      <c r="U122" s="97"/>
      <c r="V122" s="42"/>
      <c r="W122" s="98"/>
    </row>
    <row r="123" spans="2:23" s="43" customFormat="1" ht="30" customHeight="1" x14ac:dyDescent="0.2">
      <c r="B123" s="58"/>
      <c r="C123" s="59"/>
      <c r="D123" s="99"/>
      <c r="E123" s="61"/>
      <c r="F123" s="61"/>
      <c r="G123" s="61"/>
      <c r="H123" s="92" t="s">
        <v>55</v>
      </c>
      <c r="I123" s="93" t="s">
        <v>210</v>
      </c>
      <c r="J123" s="94">
        <v>4</v>
      </c>
      <c r="K123" s="94">
        <v>3</v>
      </c>
      <c r="L123" s="95">
        <v>3.5</v>
      </c>
      <c r="M123" s="95">
        <f t="shared" si="9"/>
        <v>12</v>
      </c>
      <c r="N123" s="96"/>
      <c r="O123" s="67"/>
      <c r="P123" s="68" t="s">
        <v>200</v>
      </c>
      <c r="Q123" s="100" t="s">
        <v>200</v>
      </c>
      <c r="R123" s="70"/>
      <c r="S123" s="71"/>
      <c r="T123" s="72"/>
      <c r="U123" s="97"/>
      <c r="V123" s="42"/>
      <c r="W123" s="98"/>
    </row>
    <row r="124" spans="2:23" s="43" customFormat="1" ht="30" customHeight="1" x14ac:dyDescent="0.2">
      <c r="B124" s="58"/>
      <c r="C124" s="59"/>
      <c r="D124" s="99"/>
      <c r="E124" s="61"/>
      <c r="F124" s="61"/>
      <c r="G124" s="61"/>
      <c r="H124" s="92" t="s">
        <v>55</v>
      </c>
      <c r="I124" s="93" t="s">
        <v>211</v>
      </c>
      <c r="J124" s="94">
        <v>2</v>
      </c>
      <c r="K124" s="94">
        <v>3</v>
      </c>
      <c r="L124" s="95">
        <v>3.5</v>
      </c>
      <c r="M124" s="95">
        <f t="shared" si="9"/>
        <v>6</v>
      </c>
      <c r="N124" s="96"/>
      <c r="O124" s="67"/>
      <c r="P124" s="68"/>
      <c r="Q124" s="69"/>
      <c r="R124" s="70"/>
      <c r="S124" s="71"/>
      <c r="T124" s="72"/>
      <c r="U124" s="97"/>
      <c r="V124" s="42"/>
      <c r="W124" s="98"/>
    </row>
    <row r="125" spans="2:23" s="43" customFormat="1" ht="30" customHeight="1" x14ac:dyDescent="0.2">
      <c r="B125" s="58"/>
      <c r="C125" s="59"/>
      <c r="D125" s="99"/>
      <c r="E125" s="61"/>
      <c r="F125" s="61"/>
      <c r="G125" s="61"/>
      <c r="H125" s="92" t="s">
        <v>55</v>
      </c>
      <c r="I125" s="93" t="s">
        <v>192</v>
      </c>
      <c r="J125" s="94">
        <v>3</v>
      </c>
      <c r="K125" s="94">
        <v>9</v>
      </c>
      <c r="L125" s="95">
        <v>3.5</v>
      </c>
      <c r="M125" s="95">
        <f t="shared" si="9"/>
        <v>27</v>
      </c>
      <c r="N125" s="96"/>
      <c r="O125" s="67"/>
      <c r="P125" s="68"/>
      <c r="Q125" s="69"/>
      <c r="R125" s="70"/>
      <c r="S125" s="71"/>
      <c r="T125" s="72"/>
      <c r="U125" s="78" t="s">
        <v>212</v>
      </c>
      <c r="V125" s="42"/>
      <c r="W125" s="98"/>
    </row>
    <row r="126" spans="2:23" s="43" customFormat="1" ht="30" customHeight="1" x14ac:dyDescent="0.2">
      <c r="B126" s="58"/>
      <c r="C126" s="59"/>
      <c r="D126" s="99"/>
      <c r="E126" s="61"/>
      <c r="F126" s="61"/>
      <c r="G126" s="61"/>
      <c r="H126" s="92" t="s">
        <v>55</v>
      </c>
      <c r="I126" s="93" t="s">
        <v>206</v>
      </c>
      <c r="J126" s="94">
        <v>2</v>
      </c>
      <c r="K126" s="94">
        <v>6</v>
      </c>
      <c r="L126" s="95">
        <v>3.5</v>
      </c>
      <c r="M126" s="95">
        <f t="shared" si="9"/>
        <v>12</v>
      </c>
      <c r="N126" s="96"/>
      <c r="O126" s="67"/>
      <c r="P126" s="68"/>
      <c r="Q126" s="69"/>
      <c r="R126" s="70"/>
      <c r="S126" s="71"/>
      <c r="T126" s="72"/>
      <c r="U126" s="97"/>
      <c r="V126" s="42"/>
      <c r="W126" s="98"/>
    </row>
    <row r="127" spans="2:23" s="43" customFormat="1" ht="30" customHeight="1" x14ac:dyDescent="0.2">
      <c r="B127" s="44">
        <v>4</v>
      </c>
      <c r="C127" s="45"/>
      <c r="D127" s="46" t="s">
        <v>213</v>
      </c>
      <c r="E127" s="47" t="s">
        <v>144</v>
      </c>
      <c r="F127" s="47">
        <v>1</v>
      </c>
      <c r="G127" s="47">
        <v>1</v>
      </c>
      <c r="H127" s="83" t="s">
        <v>50</v>
      </c>
      <c r="I127" s="84"/>
      <c r="J127" s="49">
        <v>9</v>
      </c>
      <c r="K127" s="49">
        <v>27</v>
      </c>
      <c r="L127" s="49">
        <v>3.5</v>
      </c>
      <c r="M127" s="49">
        <f t="shared" si="9"/>
        <v>243</v>
      </c>
      <c r="N127" s="50">
        <f>F127*(M127)</f>
        <v>243</v>
      </c>
      <c r="O127" s="112"/>
      <c r="P127" s="52"/>
      <c r="Q127" s="53"/>
      <c r="R127" s="54"/>
      <c r="S127" s="55"/>
      <c r="T127" s="56" t="s">
        <v>166</v>
      </c>
      <c r="U127" s="90" t="s">
        <v>162</v>
      </c>
      <c r="V127" s="42"/>
      <c r="W127" s="209"/>
    </row>
    <row r="128" spans="2:23" s="43" customFormat="1" ht="30" customHeight="1" x14ac:dyDescent="0.2">
      <c r="B128" s="58"/>
      <c r="C128" s="59"/>
      <c r="D128" s="60" t="s">
        <v>214</v>
      </c>
      <c r="E128" s="61"/>
      <c r="F128" s="61"/>
      <c r="G128" s="61"/>
      <c r="H128" s="92" t="s">
        <v>55</v>
      </c>
      <c r="I128" s="148" t="s">
        <v>190</v>
      </c>
      <c r="J128" s="94">
        <v>9</v>
      </c>
      <c r="K128" s="94">
        <v>9</v>
      </c>
      <c r="L128" s="95">
        <v>3.5</v>
      </c>
      <c r="M128" s="95">
        <f t="shared" si="9"/>
        <v>81</v>
      </c>
      <c r="N128" s="96"/>
      <c r="O128" s="67"/>
      <c r="P128" s="68"/>
      <c r="Q128" s="69"/>
      <c r="R128" s="70"/>
      <c r="S128" s="71"/>
      <c r="T128" s="72"/>
      <c r="U128" s="97"/>
      <c r="V128" s="42"/>
      <c r="W128" s="98"/>
    </row>
    <row r="129" spans="2:23" s="43" customFormat="1" ht="30" customHeight="1" x14ac:dyDescent="0.2">
      <c r="B129" s="58"/>
      <c r="C129" s="59"/>
      <c r="D129" s="60"/>
      <c r="E129" s="61"/>
      <c r="F129" s="61"/>
      <c r="G129" s="61"/>
      <c r="H129" s="92" t="s">
        <v>55</v>
      </c>
      <c r="I129" s="148" t="s">
        <v>196</v>
      </c>
      <c r="J129" s="94">
        <v>4.5</v>
      </c>
      <c r="K129" s="94">
        <v>9</v>
      </c>
      <c r="L129" s="95">
        <v>3.5</v>
      </c>
      <c r="M129" s="95">
        <f>J129*K129+(2.5*4.5)</f>
        <v>51.75</v>
      </c>
      <c r="N129" s="96"/>
      <c r="O129" s="67"/>
      <c r="P129" s="68"/>
      <c r="Q129" s="69"/>
      <c r="R129" s="70"/>
      <c r="S129" s="71"/>
      <c r="T129" s="72"/>
      <c r="U129" s="97"/>
      <c r="V129" s="42"/>
      <c r="W129" s="98"/>
    </row>
    <row r="130" spans="2:23" s="43" customFormat="1" ht="30" customHeight="1" x14ac:dyDescent="0.2">
      <c r="B130" s="58"/>
      <c r="C130" s="59"/>
      <c r="D130" s="99"/>
      <c r="E130" s="61"/>
      <c r="F130" s="61"/>
      <c r="G130" s="61"/>
      <c r="H130" s="92" t="s">
        <v>55</v>
      </c>
      <c r="I130" s="148" t="s">
        <v>197</v>
      </c>
      <c r="J130" s="94">
        <v>4.5</v>
      </c>
      <c r="K130" s="94">
        <v>4.5</v>
      </c>
      <c r="L130" s="95">
        <v>3.5</v>
      </c>
      <c r="M130" s="95">
        <f t="shared" ref="M130:M143" si="10">J130*K130</f>
        <v>20.25</v>
      </c>
      <c r="N130" s="96"/>
      <c r="O130" s="67"/>
      <c r="P130" s="68"/>
      <c r="Q130" s="69"/>
      <c r="R130" s="70"/>
      <c r="S130" s="71"/>
      <c r="T130" s="72"/>
      <c r="U130" s="97"/>
      <c r="V130" s="42"/>
      <c r="W130" s="98"/>
    </row>
    <row r="131" spans="2:23" s="43" customFormat="1" ht="30" customHeight="1" x14ac:dyDescent="0.2">
      <c r="B131" s="58"/>
      <c r="C131" s="59"/>
      <c r="D131" s="99"/>
      <c r="E131" s="61"/>
      <c r="F131" s="61"/>
      <c r="G131" s="61"/>
      <c r="H131" s="92" t="s">
        <v>55</v>
      </c>
      <c r="I131" s="148" t="s">
        <v>205</v>
      </c>
      <c r="J131" s="94">
        <v>2</v>
      </c>
      <c r="K131" s="94">
        <v>4.5</v>
      </c>
      <c r="L131" s="95">
        <v>3.5</v>
      </c>
      <c r="M131" s="95">
        <f t="shared" si="10"/>
        <v>9</v>
      </c>
      <c r="N131" s="96"/>
      <c r="O131" s="67"/>
      <c r="P131" s="68"/>
      <c r="Q131" s="69"/>
      <c r="R131" s="70"/>
      <c r="S131" s="71"/>
      <c r="T131" s="72"/>
      <c r="U131" s="97"/>
      <c r="V131" s="42"/>
      <c r="W131" s="98"/>
    </row>
    <row r="132" spans="2:23" s="43" customFormat="1" ht="30" customHeight="1" x14ac:dyDescent="0.2">
      <c r="B132" s="58"/>
      <c r="C132" s="59"/>
      <c r="D132" s="99"/>
      <c r="E132" s="61"/>
      <c r="F132" s="61"/>
      <c r="G132" s="61"/>
      <c r="H132" s="92" t="s">
        <v>55</v>
      </c>
      <c r="I132" s="148" t="s">
        <v>215</v>
      </c>
      <c r="J132" s="94">
        <v>4</v>
      </c>
      <c r="K132" s="94">
        <v>4</v>
      </c>
      <c r="L132" s="95">
        <v>3.5</v>
      </c>
      <c r="M132" s="95">
        <f t="shared" si="10"/>
        <v>16</v>
      </c>
      <c r="N132" s="96"/>
      <c r="O132" s="67"/>
      <c r="P132" s="68"/>
      <c r="Q132" s="69"/>
      <c r="R132" s="70"/>
      <c r="S132" s="71"/>
      <c r="T132" s="72"/>
      <c r="U132" s="97"/>
      <c r="V132" s="42"/>
      <c r="W132" s="98"/>
    </row>
    <row r="133" spans="2:23" s="43" customFormat="1" ht="30" customHeight="1" x14ac:dyDescent="0.2">
      <c r="B133" s="58"/>
      <c r="C133" s="59"/>
      <c r="D133" s="99"/>
      <c r="E133" s="61"/>
      <c r="F133" s="61"/>
      <c r="G133" s="61"/>
      <c r="H133" s="92" t="s">
        <v>55</v>
      </c>
      <c r="I133" s="148" t="s">
        <v>204</v>
      </c>
      <c r="J133" s="94">
        <v>4</v>
      </c>
      <c r="K133" s="94">
        <v>2</v>
      </c>
      <c r="L133" s="95">
        <v>3.5</v>
      </c>
      <c r="M133" s="95">
        <f t="shared" si="10"/>
        <v>8</v>
      </c>
      <c r="N133" s="96"/>
      <c r="O133" s="67"/>
      <c r="P133" s="68" t="s">
        <v>200</v>
      </c>
      <c r="Q133" s="100" t="s">
        <v>95</v>
      </c>
      <c r="R133" s="70"/>
      <c r="S133" s="71"/>
      <c r="T133" s="72"/>
      <c r="U133" s="97"/>
      <c r="V133" s="42"/>
      <c r="W133" s="98"/>
    </row>
    <row r="134" spans="2:23" s="43" customFormat="1" ht="30" customHeight="1" x14ac:dyDescent="0.2">
      <c r="B134" s="58"/>
      <c r="C134" s="59"/>
      <c r="D134" s="99"/>
      <c r="E134" s="61"/>
      <c r="F134" s="61"/>
      <c r="G134" s="61"/>
      <c r="H134" s="92" t="s">
        <v>55</v>
      </c>
      <c r="I134" s="148" t="s">
        <v>158</v>
      </c>
      <c r="J134" s="94">
        <v>4</v>
      </c>
      <c r="K134" s="94">
        <v>3</v>
      </c>
      <c r="L134" s="95">
        <v>3.5</v>
      </c>
      <c r="M134" s="95">
        <f t="shared" si="10"/>
        <v>12</v>
      </c>
      <c r="N134" s="96"/>
      <c r="O134" s="67"/>
      <c r="P134" s="68" t="s">
        <v>95</v>
      </c>
      <c r="Q134" s="100" t="s">
        <v>200</v>
      </c>
      <c r="R134" s="70"/>
      <c r="S134" s="71"/>
      <c r="T134" s="72"/>
      <c r="U134" s="97"/>
      <c r="V134" s="42"/>
      <c r="W134" s="98"/>
    </row>
    <row r="135" spans="2:23" s="43" customFormat="1" ht="30" customHeight="1" x14ac:dyDescent="0.2">
      <c r="B135" s="58"/>
      <c r="C135" s="59"/>
      <c r="D135" s="99"/>
      <c r="E135" s="61"/>
      <c r="F135" s="61"/>
      <c r="G135" s="61"/>
      <c r="H135" s="92" t="s">
        <v>55</v>
      </c>
      <c r="I135" s="148" t="s">
        <v>66</v>
      </c>
      <c r="J135" s="94">
        <v>2</v>
      </c>
      <c r="K135" s="94">
        <v>3</v>
      </c>
      <c r="L135" s="95">
        <v>3.5</v>
      </c>
      <c r="M135" s="95">
        <f t="shared" si="10"/>
        <v>6</v>
      </c>
      <c r="N135" s="96"/>
      <c r="O135" s="67"/>
      <c r="P135" s="68"/>
      <c r="Q135" s="69"/>
      <c r="R135" s="70"/>
      <c r="S135" s="71"/>
      <c r="T135" s="72"/>
      <c r="U135" s="97"/>
      <c r="V135" s="42"/>
      <c r="W135" s="98"/>
    </row>
    <row r="136" spans="2:23" s="43" customFormat="1" ht="30" customHeight="1" x14ac:dyDescent="0.2">
      <c r="B136" s="58"/>
      <c r="C136" s="59"/>
      <c r="D136" s="99"/>
      <c r="E136" s="61"/>
      <c r="F136" s="61"/>
      <c r="G136" s="61"/>
      <c r="H136" s="92" t="s">
        <v>55</v>
      </c>
      <c r="I136" s="148" t="s">
        <v>192</v>
      </c>
      <c r="J136" s="94">
        <v>3</v>
      </c>
      <c r="K136" s="94">
        <v>9</v>
      </c>
      <c r="L136" s="95">
        <v>3.5</v>
      </c>
      <c r="M136" s="95">
        <f t="shared" si="10"/>
        <v>27</v>
      </c>
      <c r="N136" s="96"/>
      <c r="O136" s="67"/>
      <c r="P136" s="68"/>
      <c r="Q136" s="69"/>
      <c r="R136" s="70"/>
      <c r="S136" s="71"/>
      <c r="T136" s="72"/>
      <c r="U136" s="78" t="s">
        <v>212</v>
      </c>
      <c r="V136" s="42"/>
      <c r="W136" s="98"/>
    </row>
    <row r="137" spans="2:23" s="43" customFormat="1" ht="30" customHeight="1" x14ac:dyDescent="0.2">
      <c r="B137" s="58"/>
      <c r="C137" s="59"/>
      <c r="D137" s="99"/>
      <c r="E137" s="61"/>
      <c r="F137" s="61"/>
      <c r="G137" s="61"/>
      <c r="H137" s="92" t="s">
        <v>55</v>
      </c>
      <c r="I137" s="148" t="s">
        <v>206</v>
      </c>
      <c r="J137" s="94">
        <v>2</v>
      </c>
      <c r="K137" s="94">
        <v>6</v>
      </c>
      <c r="L137" s="95">
        <v>3.5</v>
      </c>
      <c r="M137" s="95">
        <f t="shared" si="10"/>
        <v>12</v>
      </c>
      <c r="N137" s="96"/>
      <c r="O137" s="67"/>
      <c r="P137" s="68"/>
      <c r="Q137" s="69"/>
      <c r="R137" s="70"/>
      <c r="S137" s="71"/>
      <c r="T137" s="72"/>
      <c r="U137" s="97"/>
      <c r="V137" s="42"/>
      <c r="W137" s="98"/>
    </row>
    <row r="138" spans="2:23" s="43" customFormat="1" ht="30" customHeight="1" x14ac:dyDescent="0.2">
      <c r="B138" s="44">
        <v>5</v>
      </c>
      <c r="C138" s="137"/>
      <c r="D138" s="46" t="s">
        <v>216</v>
      </c>
      <c r="E138" s="47" t="s">
        <v>161</v>
      </c>
      <c r="F138" s="47">
        <v>1</v>
      </c>
      <c r="G138" s="47">
        <v>1</v>
      </c>
      <c r="H138" s="83" t="s">
        <v>50</v>
      </c>
      <c r="I138" s="84"/>
      <c r="J138" s="49">
        <v>9</v>
      </c>
      <c r="K138" s="49">
        <v>18</v>
      </c>
      <c r="L138" s="138">
        <v>6</v>
      </c>
      <c r="M138" s="49">
        <f t="shared" si="10"/>
        <v>162</v>
      </c>
      <c r="N138" s="50">
        <f>M138*F138</f>
        <v>162</v>
      </c>
      <c r="O138" s="139"/>
      <c r="P138" s="140"/>
      <c r="Q138" s="141"/>
      <c r="R138" s="142"/>
      <c r="S138" s="143"/>
      <c r="T138" s="144" t="s">
        <v>217</v>
      </c>
      <c r="U138" s="90" t="s">
        <v>162</v>
      </c>
      <c r="V138" s="42"/>
    </row>
    <row r="139" spans="2:23" s="43" customFormat="1" ht="30" customHeight="1" x14ac:dyDescent="0.2">
      <c r="B139" s="145"/>
      <c r="C139" s="146"/>
      <c r="D139" s="60" t="s">
        <v>188</v>
      </c>
      <c r="E139" s="61"/>
      <c r="F139" s="61"/>
      <c r="G139" s="61"/>
      <c r="H139" s="147" t="s">
        <v>55</v>
      </c>
      <c r="I139" s="148" t="s">
        <v>216</v>
      </c>
      <c r="J139" s="95">
        <v>9</v>
      </c>
      <c r="K139" s="95">
        <v>18</v>
      </c>
      <c r="L139" s="95">
        <v>6</v>
      </c>
      <c r="M139" s="94">
        <f t="shared" si="10"/>
        <v>162</v>
      </c>
      <c r="N139" s="95"/>
      <c r="O139" s="149"/>
      <c r="P139" s="150"/>
      <c r="Q139" s="151"/>
      <c r="R139" s="152"/>
      <c r="S139" s="153"/>
      <c r="T139" s="154"/>
      <c r="U139" s="155" t="s">
        <v>218</v>
      </c>
      <c r="V139" s="42"/>
    </row>
    <row r="140" spans="2:23" s="43" customFormat="1" ht="30" customHeight="1" x14ac:dyDescent="0.2">
      <c r="B140" s="44">
        <v>6</v>
      </c>
      <c r="C140" s="137"/>
      <c r="D140" s="46" t="s">
        <v>216</v>
      </c>
      <c r="E140" s="47" t="s">
        <v>161</v>
      </c>
      <c r="F140" s="47">
        <v>1</v>
      </c>
      <c r="G140" s="47">
        <v>1</v>
      </c>
      <c r="H140" s="83" t="s">
        <v>50</v>
      </c>
      <c r="I140" s="84"/>
      <c r="J140" s="49">
        <v>9</v>
      </c>
      <c r="K140" s="49">
        <v>9</v>
      </c>
      <c r="L140" s="138">
        <v>6</v>
      </c>
      <c r="M140" s="49">
        <f t="shared" si="10"/>
        <v>81</v>
      </c>
      <c r="N140" s="50">
        <f>M140*F140</f>
        <v>81</v>
      </c>
      <c r="O140" s="139"/>
      <c r="P140" s="140"/>
      <c r="Q140" s="141"/>
      <c r="R140" s="142"/>
      <c r="S140" s="143"/>
      <c r="T140" s="144" t="s">
        <v>115</v>
      </c>
      <c r="U140" s="90" t="s">
        <v>187</v>
      </c>
      <c r="V140" s="42"/>
    </row>
    <row r="141" spans="2:23" s="43" customFormat="1" ht="30" customHeight="1" x14ac:dyDescent="0.2">
      <c r="B141" s="145"/>
      <c r="C141" s="146"/>
      <c r="D141" s="60" t="s">
        <v>219</v>
      </c>
      <c r="E141" s="61"/>
      <c r="F141" s="61"/>
      <c r="G141" s="61"/>
      <c r="H141" s="147" t="s">
        <v>55</v>
      </c>
      <c r="I141" s="148" t="s">
        <v>119</v>
      </c>
      <c r="J141" s="95">
        <v>9</v>
      </c>
      <c r="K141" s="95">
        <v>9</v>
      </c>
      <c r="L141" s="95">
        <v>6</v>
      </c>
      <c r="M141" s="94">
        <f t="shared" si="10"/>
        <v>81</v>
      </c>
      <c r="N141" s="95"/>
      <c r="O141" s="149"/>
      <c r="P141" s="150"/>
      <c r="Q141" s="151"/>
      <c r="R141" s="152"/>
      <c r="S141" s="153"/>
      <c r="T141" s="154"/>
      <c r="U141" s="155" t="s">
        <v>120</v>
      </c>
      <c r="V141" s="42"/>
    </row>
    <row r="142" spans="2:23" s="43" customFormat="1" ht="30" customHeight="1" x14ac:dyDescent="0.2">
      <c r="B142" s="44">
        <v>7</v>
      </c>
      <c r="C142" s="137"/>
      <c r="D142" s="46" t="s">
        <v>113</v>
      </c>
      <c r="E142" s="47" t="s">
        <v>220</v>
      </c>
      <c r="F142" s="47">
        <v>1</v>
      </c>
      <c r="G142" s="47">
        <v>1</v>
      </c>
      <c r="H142" s="83" t="s">
        <v>50</v>
      </c>
      <c r="I142" s="84"/>
      <c r="J142" s="49">
        <v>9</v>
      </c>
      <c r="K142" s="49">
        <v>9</v>
      </c>
      <c r="L142" s="138">
        <v>6</v>
      </c>
      <c r="M142" s="49">
        <f t="shared" si="10"/>
        <v>81</v>
      </c>
      <c r="N142" s="50">
        <f>M142*F142</f>
        <v>81</v>
      </c>
      <c r="O142" s="139"/>
      <c r="P142" s="140"/>
      <c r="Q142" s="141"/>
      <c r="R142" s="142"/>
      <c r="S142" s="143"/>
      <c r="T142" s="144" t="s">
        <v>221</v>
      </c>
      <c r="U142" s="90" t="s">
        <v>162</v>
      </c>
      <c r="V142" s="42"/>
    </row>
    <row r="143" spans="2:23" s="43" customFormat="1" ht="30" customHeight="1" x14ac:dyDescent="0.2">
      <c r="B143" s="145"/>
      <c r="C143" s="146"/>
      <c r="D143" s="60" t="s">
        <v>118</v>
      </c>
      <c r="E143" s="61"/>
      <c r="F143" s="61"/>
      <c r="G143" s="61"/>
      <c r="H143" s="147" t="s">
        <v>55</v>
      </c>
      <c r="I143" s="148" t="s">
        <v>113</v>
      </c>
      <c r="J143" s="95">
        <v>9</v>
      </c>
      <c r="K143" s="95">
        <v>9</v>
      </c>
      <c r="L143" s="95">
        <v>6</v>
      </c>
      <c r="M143" s="94">
        <f t="shared" si="10"/>
        <v>81</v>
      </c>
      <c r="N143" s="95"/>
      <c r="O143" s="149"/>
      <c r="P143" s="150"/>
      <c r="Q143" s="151"/>
      <c r="R143" s="152"/>
      <c r="S143" s="153"/>
      <c r="T143" s="154"/>
      <c r="U143" s="155" t="s">
        <v>125</v>
      </c>
      <c r="V143" s="42"/>
    </row>
  </sheetData>
  <mergeCells count="52">
    <mergeCell ref="H142:I142"/>
    <mergeCell ref="H91:I91"/>
    <mergeCell ref="H98:I98"/>
    <mergeCell ref="H116:I116"/>
    <mergeCell ref="H127:I127"/>
    <mergeCell ref="H138:I138"/>
    <mergeCell ref="H140:I140"/>
    <mergeCell ref="H63:I63"/>
    <mergeCell ref="H69:I69"/>
    <mergeCell ref="H80:I80"/>
    <mergeCell ref="B84:U84"/>
    <mergeCell ref="H85:I85"/>
    <mergeCell ref="H86:I86"/>
    <mergeCell ref="H61:I62"/>
    <mergeCell ref="J61:L61"/>
    <mergeCell ref="P61:R61"/>
    <mergeCell ref="S61:S62"/>
    <mergeCell ref="T61:T62"/>
    <mergeCell ref="U61:U62"/>
    <mergeCell ref="H52:I52"/>
    <mergeCell ref="B54:G54"/>
    <mergeCell ref="B55:B56"/>
    <mergeCell ref="C55:U56"/>
    <mergeCell ref="B61:B62"/>
    <mergeCell ref="C61:C62"/>
    <mergeCell ref="D61:D62"/>
    <mergeCell ref="E61:E62"/>
    <mergeCell ref="F61:F62"/>
    <mergeCell ref="G61:G62"/>
    <mergeCell ref="H14:I14"/>
    <mergeCell ref="W14:AE14"/>
    <mergeCell ref="H28:I28"/>
    <mergeCell ref="W28:AE28"/>
    <mergeCell ref="H46:I46"/>
    <mergeCell ref="H50:I50"/>
    <mergeCell ref="W50:AE50"/>
    <mergeCell ref="P4:R4"/>
    <mergeCell ref="S4:S5"/>
    <mergeCell ref="T4:T5"/>
    <mergeCell ref="U4:U5"/>
    <mergeCell ref="B6:U6"/>
    <mergeCell ref="H7:I7"/>
    <mergeCell ref="B1:U1"/>
    <mergeCell ref="B2:U2"/>
    <mergeCell ref="B4:B5"/>
    <mergeCell ref="C4:C5"/>
    <mergeCell ref="D4:D5"/>
    <mergeCell ref="E4:E5"/>
    <mergeCell ref="F4:F5"/>
    <mergeCell ref="G4:G5"/>
    <mergeCell ref="H4:I5"/>
    <mergeCell ref="J4:L4"/>
  </mergeCells>
  <phoneticPr fontId="3" type="noConversion"/>
  <printOptions horizontalCentered="1"/>
  <pageMargins left="0.27559055118110237" right="0.11811023622047245" top="0.31496062992125984" bottom="0.39370078740157483" header="0.70866141732283472" footer="0.39370078740157483"/>
  <pageSetup paperSize="8" scale="46" fitToHeight="0" orientation="portrait" verticalDpi="1200" r:id="rId1"/>
  <headerFooter alignWithMargins="0">
    <oddFooter>&amp;C&amp;14&amp;P /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B1:AE141"/>
  <sheetViews>
    <sheetView view="pageBreakPreview" zoomScale="55" zoomScaleNormal="75" zoomScaleSheetLayoutView="55" workbookViewId="0">
      <pane xSplit="7" ySplit="5" topLeftCell="H18" activePane="bottomRight" state="frozen"/>
      <selection activeCell="T3" sqref="T3"/>
      <selection pane="topRight" activeCell="T3" sqref="T3"/>
      <selection pane="bottomLeft" activeCell="T3" sqref="T3"/>
      <selection pane="bottomRight" activeCell="T3" sqref="T3"/>
    </sheetView>
  </sheetViews>
  <sheetFormatPr defaultColWidth="9" defaultRowHeight="14.25" x14ac:dyDescent="0.2"/>
  <cols>
    <col min="1" max="1" width="2.375" style="3" customWidth="1"/>
    <col min="2" max="3" width="6.625" style="3" customWidth="1"/>
    <col min="4" max="4" width="28.75" style="258" bestFit="1" customWidth="1"/>
    <col min="5" max="5" width="7.125" style="258" customWidth="1"/>
    <col min="6" max="7" width="6.625" style="258" customWidth="1"/>
    <col min="8" max="8" width="15.625" style="3" customWidth="1"/>
    <col min="9" max="9" width="20.625" style="3" customWidth="1"/>
    <col min="10" max="12" width="11.625" style="3" customWidth="1"/>
    <col min="13" max="13" width="15.375" style="3" customWidth="1"/>
    <col min="14" max="14" width="13.625" style="3" customWidth="1"/>
    <col min="15" max="15" width="16.25" style="259" customWidth="1"/>
    <col min="16" max="20" width="11.625" style="3" customWidth="1"/>
    <col min="21" max="21" width="47" style="3" customWidth="1"/>
    <col min="22" max="22" width="1.625" style="2" customWidth="1"/>
    <col min="23" max="23" width="9" style="3" customWidth="1"/>
    <col min="24" max="26" width="9" style="3"/>
    <col min="27" max="27" width="10" style="3" bestFit="1" customWidth="1"/>
    <col min="28" max="28" width="11.125" style="3" bestFit="1" customWidth="1"/>
    <col min="29" max="29" width="9.125" style="3" bestFit="1" customWidth="1"/>
    <col min="30" max="30" width="10" style="3" bestFit="1" customWidth="1"/>
    <col min="31" max="31" width="11.125" style="3" bestFit="1" customWidth="1"/>
    <col min="32" max="16384" width="9" style="3"/>
  </cols>
  <sheetData>
    <row r="1" spans="2:31" ht="27.75" customHeight="1" x14ac:dyDescent="0.2">
      <c r="B1" s="1" t="s">
        <v>222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2:31" ht="15.75" x14ac:dyDescent="0.2">
      <c r="B2" s="4" t="s">
        <v>223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</row>
    <row r="3" spans="2:31" ht="15.75" customHeight="1" thickBot="1" x14ac:dyDescent="0.25">
      <c r="B3" s="5"/>
      <c r="C3" s="5"/>
      <c r="D3" s="6"/>
      <c r="E3" s="6"/>
      <c r="F3" s="6"/>
      <c r="G3" s="6"/>
      <c r="H3" s="5"/>
      <c r="O3" s="7"/>
      <c r="P3" s="7"/>
      <c r="Q3" s="8"/>
      <c r="R3" s="8"/>
      <c r="S3" s="8"/>
      <c r="T3" s="9" t="s">
        <v>224</v>
      </c>
      <c r="U3" s="10">
        <v>44498</v>
      </c>
    </row>
    <row r="4" spans="2:31" ht="24.95" customHeight="1" x14ac:dyDescent="0.2">
      <c r="B4" s="11" t="s">
        <v>225</v>
      </c>
      <c r="C4" s="12" t="s">
        <v>226</v>
      </c>
      <c r="D4" s="13" t="s">
        <v>227</v>
      </c>
      <c r="E4" s="14" t="s">
        <v>228</v>
      </c>
      <c r="F4" s="15" t="s">
        <v>229</v>
      </c>
      <c r="G4" s="15" t="s">
        <v>230</v>
      </c>
      <c r="H4" s="16" t="s">
        <v>231</v>
      </c>
      <c r="I4" s="17"/>
      <c r="J4" s="18" t="s">
        <v>10</v>
      </c>
      <c r="K4" s="19"/>
      <c r="L4" s="20"/>
      <c r="M4" s="21" t="s">
        <v>232</v>
      </c>
      <c r="N4" s="21" t="s">
        <v>233</v>
      </c>
      <c r="O4" s="22" t="s">
        <v>13</v>
      </c>
      <c r="P4" s="18" t="s">
        <v>234</v>
      </c>
      <c r="Q4" s="19"/>
      <c r="R4" s="20"/>
      <c r="S4" s="23" t="s">
        <v>235</v>
      </c>
      <c r="T4" s="24" t="s">
        <v>16</v>
      </c>
      <c r="U4" s="25" t="s">
        <v>236</v>
      </c>
    </row>
    <row r="5" spans="2:31" ht="48.75" customHeight="1" thickBot="1" x14ac:dyDescent="0.25">
      <c r="B5" s="26"/>
      <c r="C5" s="27"/>
      <c r="D5" s="28"/>
      <c r="E5" s="29"/>
      <c r="F5" s="30"/>
      <c r="G5" s="30"/>
      <c r="H5" s="31"/>
      <c r="I5" s="32"/>
      <c r="J5" s="33" t="s">
        <v>18</v>
      </c>
      <c r="K5" s="33" t="s">
        <v>19</v>
      </c>
      <c r="L5" s="34" t="s">
        <v>237</v>
      </c>
      <c r="M5" s="33" t="s">
        <v>238</v>
      </c>
      <c r="N5" s="33" t="s">
        <v>238</v>
      </c>
      <c r="O5" s="34" t="s">
        <v>22</v>
      </c>
      <c r="P5" s="35" t="s">
        <v>239</v>
      </c>
      <c r="Q5" s="36" t="s">
        <v>240</v>
      </c>
      <c r="R5" s="37" t="s">
        <v>241</v>
      </c>
      <c r="S5" s="28"/>
      <c r="T5" s="28"/>
      <c r="U5" s="38"/>
    </row>
    <row r="6" spans="2:31" s="43" customFormat="1" ht="30" customHeight="1" thickTop="1" x14ac:dyDescent="0.2">
      <c r="B6" s="39" t="s">
        <v>242</v>
      </c>
      <c r="C6" s="40"/>
      <c r="D6" s="40"/>
      <c r="E6" s="40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1"/>
      <c r="V6" s="42"/>
    </row>
    <row r="7" spans="2:31" s="43" customFormat="1" ht="30" customHeight="1" x14ac:dyDescent="0.2">
      <c r="B7" s="44">
        <v>1</v>
      </c>
      <c r="C7" s="45"/>
      <c r="D7" s="46" t="s">
        <v>243</v>
      </c>
      <c r="E7" s="47" t="s">
        <v>244</v>
      </c>
      <c r="F7" s="47">
        <v>1</v>
      </c>
      <c r="G7" s="47">
        <v>1</v>
      </c>
      <c r="H7" s="48" t="s">
        <v>245</v>
      </c>
      <c r="I7" s="48"/>
      <c r="J7" s="49">
        <v>42</v>
      </c>
      <c r="K7" s="49">
        <v>30</v>
      </c>
      <c r="L7" s="49">
        <v>10</v>
      </c>
      <c r="M7" s="49">
        <f>J7*K7</f>
        <v>1260</v>
      </c>
      <c r="N7" s="50">
        <f>F7*(M7)</f>
        <v>1260</v>
      </c>
      <c r="O7" s="51" t="s">
        <v>246</v>
      </c>
      <c r="P7" s="52"/>
      <c r="Q7" s="53"/>
      <c r="R7" s="54"/>
      <c r="S7" s="55"/>
      <c r="T7" s="56" t="s">
        <v>247</v>
      </c>
      <c r="U7" s="57" t="s">
        <v>248</v>
      </c>
      <c r="V7" s="42"/>
    </row>
    <row r="8" spans="2:31" s="43" customFormat="1" ht="30" customHeight="1" x14ac:dyDescent="0.2">
      <c r="B8" s="58"/>
      <c r="C8" s="59"/>
      <c r="D8" s="60" t="s">
        <v>249</v>
      </c>
      <c r="E8" s="61"/>
      <c r="F8" s="61"/>
      <c r="G8" s="61"/>
      <c r="H8" s="62" t="s">
        <v>250</v>
      </c>
      <c r="I8" s="63" t="s">
        <v>251</v>
      </c>
      <c r="J8" s="64">
        <v>14</v>
      </c>
      <c r="K8" s="64">
        <v>22.5</v>
      </c>
      <c r="L8" s="64">
        <v>10</v>
      </c>
      <c r="M8" s="65">
        <f t="shared" ref="M8:M66" si="0">J8*K8</f>
        <v>315</v>
      </c>
      <c r="N8" s="66"/>
      <c r="O8" s="67"/>
      <c r="P8" s="68"/>
      <c r="Q8" s="69"/>
      <c r="R8" s="70"/>
      <c r="S8" s="71"/>
      <c r="T8" s="72"/>
      <c r="U8" s="73" t="s">
        <v>252</v>
      </c>
      <c r="V8" s="42"/>
    </row>
    <row r="9" spans="2:31" s="43" customFormat="1" ht="30" customHeight="1" x14ac:dyDescent="0.2">
      <c r="B9" s="58"/>
      <c r="C9" s="59"/>
      <c r="D9" s="60"/>
      <c r="E9" s="61"/>
      <c r="F9" s="61"/>
      <c r="G9" s="61"/>
      <c r="H9" s="74" t="s">
        <v>253</v>
      </c>
      <c r="I9" s="75" t="s">
        <v>254</v>
      </c>
      <c r="J9" s="76">
        <v>3</v>
      </c>
      <c r="K9" s="76">
        <v>7.5</v>
      </c>
      <c r="L9" s="76">
        <v>10</v>
      </c>
      <c r="M9" s="65">
        <f t="shared" si="0"/>
        <v>22.5</v>
      </c>
      <c r="N9" s="77"/>
      <c r="O9" s="67"/>
      <c r="P9" s="68"/>
      <c r="Q9" s="69"/>
      <c r="R9" s="70"/>
      <c r="S9" s="71"/>
      <c r="T9" s="72"/>
      <c r="U9" s="78" t="s">
        <v>255</v>
      </c>
      <c r="V9" s="42"/>
    </row>
    <row r="10" spans="2:31" s="43" customFormat="1" ht="30" customHeight="1" x14ac:dyDescent="0.2">
      <c r="B10" s="58"/>
      <c r="C10" s="59"/>
      <c r="D10" s="60"/>
      <c r="E10" s="61"/>
      <c r="F10" s="61"/>
      <c r="G10" s="61"/>
      <c r="H10" s="74" t="s">
        <v>253</v>
      </c>
      <c r="I10" s="79" t="s">
        <v>256</v>
      </c>
      <c r="J10" s="76">
        <v>11</v>
      </c>
      <c r="K10" s="76">
        <v>7.5</v>
      </c>
      <c r="L10" s="76">
        <v>10</v>
      </c>
      <c r="M10" s="65">
        <f t="shared" si="0"/>
        <v>82.5</v>
      </c>
      <c r="N10" s="77"/>
      <c r="O10" s="67"/>
      <c r="P10" s="68"/>
      <c r="Q10" s="69"/>
      <c r="R10" s="70"/>
      <c r="S10" s="71"/>
      <c r="T10" s="72"/>
      <c r="U10" s="78"/>
      <c r="V10" s="42"/>
    </row>
    <row r="11" spans="2:31" s="43" customFormat="1" ht="30" customHeight="1" x14ac:dyDescent="0.2">
      <c r="B11" s="58"/>
      <c r="C11" s="59"/>
      <c r="D11" s="60"/>
      <c r="E11" s="61"/>
      <c r="F11" s="61"/>
      <c r="G11" s="61"/>
      <c r="H11" s="74" t="s">
        <v>253</v>
      </c>
      <c r="I11" s="79" t="s">
        <v>257</v>
      </c>
      <c r="J11" s="76">
        <v>14</v>
      </c>
      <c r="K11" s="76">
        <v>15</v>
      </c>
      <c r="L11" s="76">
        <v>10</v>
      </c>
      <c r="M11" s="65">
        <f t="shared" si="0"/>
        <v>210</v>
      </c>
      <c r="N11" s="77"/>
      <c r="O11" s="67"/>
      <c r="P11" s="68"/>
      <c r="Q11" s="69"/>
      <c r="R11" s="70"/>
      <c r="S11" s="71"/>
      <c r="T11" s="72"/>
      <c r="U11" s="78"/>
      <c r="V11" s="42"/>
    </row>
    <row r="12" spans="2:31" s="43" customFormat="1" ht="30" customHeight="1" x14ac:dyDescent="0.2">
      <c r="B12" s="58"/>
      <c r="C12" s="59"/>
      <c r="D12" s="60"/>
      <c r="E12" s="61"/>
      <c r="F12" s="61"/>
      <c r="G12" s="61"/>
      <c r="H12" s="74" t="s">
        <v>253</v>
      </c>
      <c r="I12" s="80" t="s">
        <v>258</v>
      </c>
      <c r="J12" s="81">
        <v>14</v>
      </c>
      <c r="K12" s="81">
        <v>15</v>
      </c>
      <c r="L12" s="81">
        <v>10</v>
      </c>
      <c r="M12" s="82">
        <f t="shared" si="0"/>
        <v>210</v>
      </c>
      <c r="N12" s="77"/>
      <c r="O12" s="67"/>
      <c r="P12" s="68"/>
      <c r="Q12" s="69"/>
      <c r="R12" s="70"/>
      <c r="S12" s="71"/>
      <c r="T12" s="72"/>
      <c r="U12" s="78"/>
      <c r="V12" s="42"/>
    </row>
    <row r="13" spans="2:31" s="43" customFormat="1" ht="30" customHeight="1" x14ac:dyDescent="0.2">
      <c r="B13" s="58"/>
      <c r="C13" s="59"/>
      <c r="D13" s="60"/>
      <c r="E13" s="61"/>
      <c r="F13" s="61"/>
      <c r="G13" s="61"/>
      <c r="H13" s="74" t="s">
        <v>253</v>
      </c>
      <c r="I13" s="80" t="s">
        <v>259</v>
      </c>
      <c r="J13" s="81">
        <v>14</v>
      </c>
      <c r="K13" s="81">
        <v>30</v>
      </c>
      <c r="L13" s="81">
        <v>10</v>
      </c>
      <c r="M13" s="82">
        <f t="shared" si="0"/>
        <v>420</v>
      </c>
      <c r="N13" s="77"/>
      <c r="O13" s="67"/>
      <c r="P13" s="68"/>
      <c r="Q13" s="69"/>
      <c r="R13" s="70"/>
      <c r="S13" s="71"/>
      <c r="T13" s="72"/>
      <c r="U13" s="73" t="s">
        <v>252</v>
      </c>
      <c r="V13" s="42"/>
    </row>
    <row r="14" spans="2:31" s="43" customFormat="1" ht="30" customHeight="1" x14ac:dyDescent="0.2">
      <c r="B14" s="44">
        <v>2</v>
      </c>
      <c r="C14" s="45"/>
      <c r="D14" s="46" t="s">
        <v>260</v>
      </c>
      <c r="E14" s="47" t="s">
        <v>244</v>
      </c>
      <c r="F14" s="47">
        <v>1</v>
      </c>
      <c r="G14" s="47">
        <v>1</v>
      </c>
      <c r="H14" s="83" t="s">
        <v>50</v>
      </c>
      <c r="I14" s="84"/>
      <c r="J14" s="49">
        <v>14</v>
      </c>
      <c r="K14" s="49">
        <v>27</v>
      </c>
      <c r="L14" s="49">
        <v>3.5</v>
      </c>
      <c r="M14" s="49">
        <f t="shared" si="0"/>
        <v>378</v>
      </c>
      <c r="N14" s="50">
        <f>F14*(M14)</f>
        <v>378</v>
      </c>
      <c r="O14" s="51"/>
      <c r="P14" s="85"/>
      <c r="Q14" s="86"/>
      <c r="R14" s="87"/>
      <c r="S14" s="88"/>
      <c r="T14" s="89" t="s">
        <v>247</v>
      </c>
      <c r="U14" s="90" t="s">
        <v>261</v>
      </c>
      <c r="V14" s="42"/>
      <c r="W14" s="114" t="s">
        <v>262</v>
      </c>
      <c r="X14" s="114"/>
      <c r="Y14" s="114"/>
      <c r="Z14" s="114"/>
      <c r="AA14" s="114"/>
      <c r="AB14" s="114"/>
      <c r="AC14" s="114"/>
      <c r="AD14" s="114"/>
      <c r="AE14" s="114"/>
    </row>
    <row r="15" spans="2:31" s="43" customFormat="1" ht="30" customHeight="1" x14ac:dyDescent="0.2">
      <c r="B15" s="58"/>
      <c r="C15" s="59"/>
      <c r="D15" s="60" t="s">
        <v>263</v>
      </c>
      <c r="E15" s="61"/>
      <c r="F15" s="61"/>
      <c r="G15" s="61"/>
      <c r="H15" s="92" t="s">
        <v>55</v>
      </c>
      <c r="I15" s="93" t="s">
        <v>264</v>
      </c>
      <c r="J15" s="94">
        <v>9</v>
      </c>
      <c r="K15" s="94">
        <v>9</v>
      </c>
      <c r="L15" s="95">
        <v>3.5</v>
      </c>
      <c r="M15" s="95">
        <f t="shared" si="0"/>
        <v>81</v>
      </c>
      <c r="N15" s="96"/>
      <c r="O15" s="67"/>
      <c r="P15" s="68"/>
      <c r="Q15" s="69"/>
      <c r="R15" s="70"/>
      <c r="S15" s="71"/>
      <c r="T15" s="72"/>
      <c r="U15" s="97"/>
      <c r="V15" s="42"/>
      <c r="W15" s="98"/>
    </row>
    <row r="16" spans="2:31" s="43" customFormat="1" ht="30" customHeight="1" x14ac:dyDescent="0.2">
      <c r="B16" s="58"/>
      <c r="C16" s="59"/>
      <c r="D16" s="60"/>
      <c r="E16" s="61"/>
      <c r="F16" s="61"/>
      <c r="G16" s="61"/>
      <c r="H16" s="92" t="s">
        <v>55</v>
      </c>
      <c r="I16" s="93" t="s">
        <v>265</v>
      </c>
      <c r="J16" s="94">
        <v>9</v>
      </c>
      <c r="K16" s="94">
        <v>4.5</v>
      </c>
      <c r="L16" s="95">
        <v>3.5</v>
      </c>
      <c r="M16" s="95">
        <f t="shared" si="0"/>
        <v>40.5</v>
      </c>
      <c r="N16" s="96"/>
      <c r="O16" s="67"/>
      <c r="P16" s="68"/>
      <c r="Q16" s="69"/>
      <c r="R16" s="70"/>
      <c r="S16" s="71"/>
      <c r="T16" s="72"/>
      <c r="U16" s="97"/>
      <c r="V16" s="42"/>
      <c r="W16" s="98"/>
    </row>
    <row r="17" spans="2:23" s="43" customFormat="1" ht="30" customHeight="1" x14ac:dyDescent="0.2">
      <c r="B17" s="58"/>
      <c r="C17" s="59"/>
      <c r="D17" s="99"/>
      <c r="E17" s="61"/>
      <c r="F17" s="61"/>
      <c r="G17" s="61"/>
      <c r="H17" s="92" t="s">
        <v>55</v>
      </c>
      <c r="I17" s="93" t="s">
        <v>266</v>
      </c>
      <c r="J17" s="94">
        <v>7</v>
      </c>
      <c r="K17" s="94">
        <v>4.5</v>
      </c>
      <c r="L17" s="95">
        <v>3.5</v>
      </c>
      <c r="M17" s="95">
        <f t="shared" si="0"/>
        <v>31.5</v>
      </c>
      <c r="N17" s="96"/>
      <c r="O17" s="67"/>
      <c r="P17" s="68"/>
      <c r="Q17" s="69"/>
      <c r="R17" s="70"/>
      <c r="S17" s="71"/>
      <c r="T17" s="72"/>
      <c r="U17" s="97"/>
      <c r="V17" s="42"/>
      <c r="W17" s="98"/>
    </row>
    <row r="18" spans="2:23" s="43" customFormat="1" ht="30" customHeight="1" x14ac:dyDescent="0.2">
      <c r="B18" s="58"/>
      <c r="C18" s="59"/>
      <c r="D18" s="99"/>
      <c r="E18" s="61"/>
      <c r="F18" s="61"/>
      <c r="G18" s="61"/>
      <c r="H18" s="92" t="s">
        <v>55</v>
      </c>
      <c r="I18" s="93" t="s">
        <v>267</v>
      </c>
      <c r="J18" s="94">
        <v>2</v>
      </c>
      <c r="K18" s="94">
        <v>4.5</v>
      </c>
      <c r="L18" s="95">
        <v>3.5</v>
      </c>
      <c r="M18" s="95">
        <f t="shared" si="0"/>
        <v>9</v>
      </c>
      <c r="N18" s="96"/>
      <c r="O18" s="67"/>
      <c r="P18" s="68"/>
      <c r="Q18" s="69"/>
      <c r="R18" s="70"/>
      <c r="S18" s="71"/>
      <c r="T18" s="72"/>
      <c r="U18" s="97"/>
      <c r="V18" s="42"/>
      <c r="W18" s="98"/>
    </row>
    <row r="19" spans="2:23" s="43" customFormat="1" ht="30" customHeight="1" x14ac:dyDescent="0.2">
      <c r="B19" s="58"/>
      <c r="C19" s="59"/>
      <c r="D19" s="99"/>
      <c r="E19" s="61"/>
      <c r="F19" s="61"/>
      <c r="G19" s="61"/>
      <c r="H19" s="92" t="s">
        <v>55</v>
      </c>
      <c r="I19" s="93" t="s">
        <v>268</v>
      </c>
      <c r="J19" s="94">
        <v>4</v>
      </c>
      <c r="K19" s="94">
        <v>4</v>
      </c>
      <c r="L19" s="95">
        <v>3.5</v>
      </c>
      <c r="M19" s="95">
        <f t="shared" si="0"/>
        <v>16</v>
      </c>
      <c r="N19" s="96"/>
      <c r="O19" s="67"/>
      <c r="P19" s="68"/>
      <c r="Q19" s="69"/>
      <c r="R19" s="70" t="s">
        <v>269</v>
      </c>
      <c r="S19" s="71"/>
      <c r="T19" s="72"/>
      <c r="U19" s="97"/>
      <c r="V19" s="42"/>
      <c r="W19" s="98"/>
    </row>
    <row r="20" spans="2:23" s="43" customFormat="1" ht="30" customHeight="1" x14ac:dyDescent="0.2">
      <c r="B20" s="58"/>
      <c r="C20" s="59"/>
      <c r="D20" s="99"/>
      <c r="E20" s="61"/>
      <c r="F20" s="61"/>
      <c r="G20" s="61"/>
      <c r="H20" s="92" t="s">
        <v>55</v>
      </c>
      <c r="I20" s="93" t="s">
        <v>270</v>
      </c>
      <c r="J20" s="94">
        <v>4</v>
      </c>
      <c r="K20" s="94">
        <v>2</v>
      </c>
      <c r="L20" s="95">
        <v>3.5</v>
      </c>
      <c r="M20" s="95">
        <f t="shared" si="0"/>
        <v>8</v>
      </c>
      <c r="N20" s="96"/>
      <c r="O20" s="67"/>
      <c r="P20" s="68" t="s">
        <v>269</v>
      </c>
      <c r="Q20" s="100" t="s">
        <v>269</v>
      </c>
      <c r="R20" s="70"/>
      <c r="S20" s="71"/>
      <c r="T20" s="72"/>
      <c r="U20" s="97"/>
      <c r="V20" s="42"/>
      <c r="W20" s="98"/>
    </row>
    <row r="21" spans="2:23" s="43" customFormat="1" ht="30" customHeight="1" x14ac:dyDescent="0.2">
      <c r="B21" s="58"/>
      <c r="C21" s="59"/>
      <c r="D21" s="99"/>
      <c r="E21" s="61"/>
      <c r="F21" s="61"/>
      <c r="G21" s="61"/>
      <c r="H21" s="92" t="s">
        <v>55</v>
      </c>
      <c r="I21" s="93" t="s">
        <v>271</v>
      </c>
      <c r="J21" s="94">
        <v>4</v>
      </c>
      <c r="K21" s="94">
        <v>3</v>
      </c>
      <c r="L21" s="95">
        <v>3.5</v>
      </c>
      <c r="M21" s="95">
        <f t="shared" si="0"/>
        <v>12</v>
      </c>
      <c r="N21" s="96"/>
      <c r="O21" s="67"/>
      <c r="P21" s="68" t="s">
        <v>269</v>
      </c>
      <c r="Q21" s="100" t="s">
        <v>269</v>
      </c>
      <c r="R21" s="70"/>
      <c r="S21" s="71"/>
      <c r="T21" s="72"/>
      <c r="U21" s="97"/>
      <c r="V21" s="42"/>
      <c r="W21" s="98"/>
    </row>
    <row r="22" spans="2:23" s="43" customFormat="1" ht="30" customHeight="1" x14ac:dyDescent="0.2">
      <c r="B22" s="58"/>
      <c r="C22" s="59"/>
      <c r="D22" s="99"/>
      <c r="E22" s="61"/>
      <c r="F22" s="61"/>
      <c r="G22" s="61"/>
      <c r="H22" s="92" t="s">
        <v>55</v>
      </c>
      <c r="I22" s="101" t="s">
        <v>272</v>
      </c>
      <c r="J22" s="102">
        <v>2</v>
      </c>
      <c r="K22" s="102">
        <v>3</v>
      </c>
      <c r="L22" s="103">
        <v>3.5</v>
      </c>
      <c r="M22" s="103">
        <f t="shared" si="0"/>
        <v>6</v>
      </c>
      <c r="N22" s="104"/>
      <c r="O22" s="105"/>
      <c r="P22" s="106"/>
      <c r="Q22" s="107"/>
      <c r="R22" s="108"/>
      <c r="S22" s="109"/>
      <c r="T22" s="110"/>
      <c r="U22" s="73"/>
      <c r="V22" s="42"/>
      <c r="W22" s="98"/>
    </row>
    <row r="23" spans="2:23" s="43" customFormat="1" ht="30" customHeight="1" x14ac:dyDescent="0.2">
      <c r="B23" s="58"/>
      <c r="C23" s="59"/>
      <c r="D23" s="99"/>
      <c r="E23" s="61"/>
      <c r="F23" s="61"/>
      <c r="G23" s="61"/>
      <c r="H23" s="92" t="s">
        <v>55</v>
      </c>
      <c r="I23" s="101" t="s">
        <v>254</v>
      </c>
      <c r="J23" s="102">
        <v>3</v>
      </c>
      <c r="K23" s="102">
        <v>9</v>
      </c>
      <c r="L23" s="103">
        <v>3.5</v>
      </c>
      <c r="M23" s="103">
        <f t="shared" si="0"/>
        <v>27</v>
      </c>
      <c r="N23" s="104"/>
      <c r="O23" s="105"/>
      <c r="P23" s="106"/>
      <c r="Q23" s="107"/>
      <c r="R23" s="108"/>
      <c r="S23" s="109"/>
      <c r="T23" s="110"/>
      <c r="U23" s="73" t="s">
        <v>67</v>
      </c>
      <c r="V23" s="42"/>
      <c r="W23" s="98"/>
    </row>
    <row r="24" spans="2:23" s="43" customFormat="1" ht="30" customHeight="1" x14ac:dyDescent="0.2">
      <c r="B24" s="58"/>
      <c r="C24" s="59"/>
      <c r="D24" s="99"/>
      <c r="E24" s="61"/>
      <c r="F24" s="61"/>
      <c r="G24" s="61"/>
      <c r="H24" s="92" t="s">
        <v>55</v>
      </c>
      <c r="I24" s="101" t="s">
        <v>273</v>
      </c>
      <c r="J24" s="102">
        <v>2</v>
      </c>
      <c r="K24" s="102">
        <v>6</v>
      </c>
      <c r="L24" s="103">
        <v>3.5</v>
      </c>
      <c r="M24" s="103">
        <f t="shared" si="0"/>
        <v>12</v>
      </c>
      <c r="N24" s="104"/>
      <c r="O24" s="105"/>
      <c r="P24" s="106"/>
      <c r="Q24" s="107"/>
      <c r="R24" s="108"/>
      <c r="S24" s="109"/>
      <c r="T24" s="110"/>
      <c r="U24" s="73"/>
      <c r="V24" s="42"/>
      <c r="W24" s="98"/>
    </row>
    <row r="25" spans="2:23" s="43" customFormat="1" ht="30" customHeight="1" x14ac:dyDescent="0.2">
      <c r="B25" s="58"/>
      <c r="C25" s="59"/>
      <c r="D25" s="99"/>
      <c r="E25" s="61"/>
      <c r="F25" s="61"/>
      <c r="G25" s="61"/>
      <c r="H25" s="92" t="s">
        <v>55</v>
      </c>
      <c r="I25" s="101" t="s">
        <v>274</v>
      </c>
      <c r="J25" s="111">
        <v>5</v>
      </c>
      <c r="K25" s="111">
        <v>15</v>
      </c>
      <c r="L25" s="103">
        <v>3.5</v>
      </c>
      <c r="M25" s="103">
        <f t="shared" si="0"/>
        <v>75</v>
      </c>
      <c r="N25" s="104"/>
      <c r="O25" s="105"/>
      <c r="P25" s="106"/>
      <c r="Q25" s="107"/>
      <c r="R25" s="108"/>
      <c r="S25" s="109"/>
      <c r="T25" s="110"/>
      <c r="U25" s="73" t="s">
        <v>275</v>
      </c>
      <c r="V25" s="42"/>
      <c r="W25" s="98"/>
    </row>
    <row r="26" spans="2:23" s="43" customFormat="1" ht="30" customHeight="1" x14ac:dyDescent="0.2">
      <c r="B26" s="58"/>
      <c r="C26" s="59"/>
      <c r="D26" s="99"/>
      <c r="E26" s="61"/>
      <c r="F26" s="61"/>
      <c r="G26" s="61"/>
      <c r="H26" s="92" t="s">
        <v>55</v>
      </c>
      <c r="I26" s="101" t="s">
        <v>276</v>
      </c>
      <c r="J26" s="111">
        <v>5</v>
      </c>
      <c r="K26" s="111">
        <v>7</v>
      </c>
      <c r="L26" s="103">
        <v>3.5</v>
      </c>
      <c r="M26" s="103">
        <f t="shared" si="0"/>
        <v>35</v>
      </c>
      <c r="N26" s="104"/>
      <c r="O26" s="105"/>
      <c r="P26" s="106"/>
      <c r="Q26" s="107"/>
      <c r="R26" s="108"/>
      <c r="S26" s="109"/>
      <c r="T26" s="110"/>
      <c r="U26" s="73" t="s">
        <v>275</v>
      </c>
      <c r="V26" s="42"/>
      <c r="W26" s="98"/>
    </row>
    <row r="27" spans="2:23" s="43" customFormat="1" ht="30" customHeight="1" x14ac:dyDescent="0.2">
      <c r="B27" s="58"/>
      <c r="C27" s="59"/>
      <c r="D27" s="99"/>
      <c r="E27" s="61"/>
      <c r="F27" s="61"/>
      <c r="G27" s="61"/>
      <c r="H27" s="92" t="s">
        <v>55</v>
      </c>
      <c r="I27" s="101" t="s">
        <v>277</v>
      </c>
      <c r="J27" s="111">
        <v>5</v>
      </c>
      <c r="K27" s="111">
        <v>5</v>
      </c>
      <c r="L27" s="103">
        <v>3.5</v>
      </c>
      <c r="M27" s="103">
        <f t="shared" si="0"/>
        <v>25</v>
      </c>
      <c r="N27" s="104"/>
      <c r="O27" s="105"/>
      <c r="P27" s="106"/>
      <c r="Q27" s="107"/>
      <c r="R27" s="108"/>
      <c r="S27" s="109"/>
      <c r="T27" s="110"/>
      <c r="U27" s="73" t="s">
        <v>275</v>
      </c>
      <c r="V27" s="42"/>
      <c r="W27" s="98"/>
    </row>
    <row r="28" spans="2:23" s="43" customFormat="1" ht="30" customHeight="1" x14ac:dyDescent="0.2">
      <c r="B28" s="44">
        <v>3</v>
      </c>
      <c r="C28" s="45"/>
      <c r="D28" s="46" t="s">
        <v>278</v>
      </c>
      <c r="E28" s="47" t="s">
        <v>75</v>
      </c>
      <c r="F28" s="47">
        <v>1</v>
      </c>
      <c r="G28" s="47">
        <v>1</v>
      </c>
      <c r="H28" s="83" t="s">
        <v>50</v>
      </c>
      <c r="I28" s="84"/>
      <c r="J28" s="49">
        <v>27</v>
      </c>
      <c r="K28" s="49">
        <v>27</v>
      </c>
      <c r="L28" s="49">
        <v>3.5</v>
      </c>
      <c r="M28" s="49">
        <f>J28*K28</f>
        <v>729</v>
      </c>
      <c r="N28" s="50">
        <f>F28*(M28)</f>
        <v>729</v>
      </c>
      <c r="O28" s="112"/>
      <c r="P28" s="52"/>
      <c r="Q28" s="53"/>
      <c r="R28" s="54"/>
      <c r="S28" s="55"/>
      <c r="T28" s="56" t="s">
        <v>247</v>
      </c>
      <c r="U28" s="113" t="s">
        <v>279</v>
      </c>
      <c r="V28" s="42"/>
    </row>
    <row r="29" spans="2:23" s="43" customFormat="1" ht="30" customHeight="1" x14ac:dyDescent="0.2">
      <c r="B29" s="58"/>
      <c r="C29" s="59"/>
      <c r="D29" s="60" t="s">
        <v>280</v>
      </c>
      <c r="E29" s="61"/>
      <c r="F29" s="61"/>
      <c r="G29" s="61"/>
      <c r="H29" s="92" t="s">
        <v>253</v>
      </c>
      <c r="I29" s="93" t="s">
        <v>264</v>
      </c>
      <c r="J29" s="116">
        <v>9</v>
      </c>
      <c r="K29" s="116">
        <v>18</v>
      </c>
      <c r="L29" s="117">
        <v>3.5</v>
      </c>
      <c r="M29" s="117">
        <f>J29*K29-22</f>
        <v>140</v>
      </c>
      <c r="N29" s="96"/>
      <c r="O29" s="67"/>
      <c r="P29" s="68"/>
      <c r="Q29" s="69"/>
      <c r="R29" s="70"/>
      <c r="S29" s="71"/>
      <c r="T29" s="72"/>
      <c r="U29" s="97"/>
      <c r="V29" s="42"/>
    </row>
    <row r="30" spans="2:23" s="43" customFormat="1" ht="30" customHeight="1" x14ac:dyDescent="0.2">
      <c r="B30" s="58"/>
      <c r="C30" s="59"/>
      <c r="D30" s="99"/>
      <c r="E30" s="61"/>
      <c r="F30" s="61"/>
      <c r="G30" s="61"/>
      <c r="H30" s="92" t="s">
        <v>55</v>
      </c>
      <c r="I30" s="93" t="s">
        <v>281</v>
      </c>
      <c r="J30" s="116">
        <v>5.5</v>
      </c>
      <c r="K30" s="116">
        <v>7</v>
      </c>
      <c r="L30" s="117">
        <v>3.5</v>
      </c>
      <c r="M30" s="117">
        <f t="shared" ref="M30:M34" si="1">J30*K30</f>
        <v>38.5</v>
      </c>
      <c r="N30" s="96"/>
      <c r="O30" s="67"/>
      <c r="P30" s="68"/>
      <c r="Q30" s="69"/>
      <c r="R30" s="70"/>
      <c r="S30" s="71"/>
      <c r="T30" s="72"/>
      <c r="U30" s="97"/>
      <c r="V30" s="42"/>
    </row>
    <row r="31" spans="2:23" s="43" customFormat="1" ht="30" customHeight="1" x14ac:dyDescent="0.2">
      <c r="B31" s="58"/>
      <c r="C31" s="59"/>
      <c r="D31" s="99"/>
      <c r="E31" s="61"/>
      <c r="F31" s="61"/>
      <c r="G31" s="61"/>
      <c r="H31" s="92" t="s">
        <v>55</v>
      </c>
      <c r="I31" s="93" t="s">
        <v>254</v>
      </c>
      <c r="J31" s="116">
        <v>3.5</v>
      </c>
      <c r="K31" s="116">
        <v>7</v>
      </c>
      <c r="L31" s="117">
        <v>3.5</v>
      </c>
      <c r="M31" s="117">
        <f t="shared" si="1"/>
        <v>24.5</v>
      </c>
      <c r="N31" s="96"/>
      <c r="O31" s="67"/>
      <c r="P31" s="68"/>
      <c r="Q31" s="69"/>
      <c r="R31" s="70"/>
      <c r="S31" s="71"/>
      <c r="T31" s="72"/>
      <c r="U31" s="78" t="s">
        <v>282</v>
      </c>
      <c r="V31" s="42"/>
    </row>
    <row r="32" spans="2:23" s="43" customFormat="1" ht="30" customHeight="1" x14ac:dyDescent="0.2">
      <c r="B32" s="58"/>
      <c r="C32" s="59"/>
      <c r="D32" s="99"/>
      <c r="E32" s="61"/>
      <c r="F32" s="61"/>
      <c r="G32" s="61"/>
      <c r="H32" s="92" t="s">
        <v>55</v>
      </c>
      <c r="I32" s="93" t="s">
        <v>283</v>
      </c>
      <c r="J32" s="116">
        <v>9</v>
      </c>
      <c r="K32" s="116">
        <v>18</v>
      </c>
      <c r="L32" s="117">
        <v>3.5</v>
      </c>
      <c r="M32" s="117">
        <f>J32*K32-22</f>
        <v>140</v>
      </c>
      <c r="N32" s="96"/>
      <c r="O32" s="67"/>
      <c r="P32" s="68"/>
      <c r="Q32" s="69"/>
      <c r="R32" s="70"/>
      <c r="S32" s="71"/>
      <c r="T32" s="72"/>
      <c r="U32" s="97"/>
      <c r="V32" s="42"/>
    </row>
    <row r="33" spans="2:22" s="43" customFormat="1" ht="30" customHeight="1" x14ac:dyDescent="0.2">
      <c r="B33" s="58"/>
      <c r="C33" s="59"/>
      <c r="D33" s="99"/>
      <c r="E33" s="61"/>
      <c r="F33" s="61"/>
      <c r="G33" s="61"/>
      <c r="H33" s="92" t="s">
        <v>55</v>
      </c>
      <c r="I33" s="93" t="s">
        <v>284</v>
      </c>
      <c r="J33" s="116">
        <v>9</v>
      </c>
      <c r="K33" s="116">
        <v>9</v>
      </c>
      <c r="L33" s="117">
        <v>3.5</v>
      </c>
      <c r="M33" s="117">
        <f t="shared" ref="M33" si="2">J33*K33</f>
        <v>81</v>
      </c>
      <c r="N33" s="96"/>
      <c r="O33" s="67"/>
      <c r="P33" s="68"/>
      <c r="Q33" s="69"/>
      <c r="R33" s="70"/>
      <c r="S33" s="71"/>
      <c r="T33" s="72"/>
      <c r="U33" s="97"/>
      <c r="V33" s="42"/>
    </row>
    <row r="34" spans="2:22" s="43" customFormat="1" ht="30" customHeight="1" x14ac:dyDescent="0.2">
      <c r="B34" s="58"/>
      <c r="C34" s="59"/>
      <c r="D34" s="99"/>
      <c r="E34" s="61"/>
      <c r="F34" s="61"/>
      <c r="G34" s="61"/>
      <c r="H34" s="92" t="s">
        <v>55</v>
      </c>
      <c r="I34" s="93" t="s">
        <v>265</v>
      </c>
      <c r="J34" s="116">
        <v>9</v>
      </c>
      <c r="K34" s="116">
        <v>9</v>
      </c>
      <c r="L34" s="117">
        <v>3.5</v>
      </c>
      <c r="M34" s="117">
        <f t="shared" si="1"/>
        <v>81</v>
      </c>
      <c r="N34" s="96"/>
      <c r="O34" s="67"/>
      <c r="P34" s="68"/>
      <c r="Q34" s="69"/>
      <c r="R34" s="70"/>
      <c r="S34" s="71"/>
      <c r="T34" s="72"/>
      <c r="U34" s="97"/>
      <c r="V34" s="42"/>
    </row>
    <row r="35" spans="2:22" s="43" customFormat="1" ht="30" customHeight="1" x14ac:dyDescent="0.2">
      <c r="B35" s="58"/>
      <c r="C35" s="59"/>
      <c r="D35" s="99"/>
      <c r="E35" s="61"/>
      <c r="F35" s="61"/>
      <c r="G35" s="61"/>
      <c r="H35" s="92" t="s">
        <v>55</v>
      </c>
      <c r="I35" s="93" t="s">
        <v>285</v>
      </c>
      <c r="J35" s="116">
        <v>4.5</v>
      </c>
      <c r="K35" s="116">
        <v>4.5</v>
      </c>
      <c r="L35" s="117">
        <v>3.5</v>
      </c>
      <c r="M35" s="117">
        <f t="shared" si="0"/>
        <v>20.25</v>
      </c>
      <c r="N35" s="96"/>
      <c r="O35" s="67"/>
      <c r="P35" s="68"/>
      <c r="Q35" s="69"/>
      <c r="R35" s="70"/>
      <c r="S35" s="71"/>
      <c r="T35" s="72"/>
      <c r="U35" s="97"/>
      <c r="V35" s="42"/>
    </row>
    <row r="36" spans="2:22" s="43" customFormat="1" ht="30" customHeight="1" x14ac:dyDescent="0.2">
      <c r="B36" s="58"/>
      <c r="C36" s="59"/>
      <c r="D36" s="99"/>
      <c r="E36" s="61"/>
      <c r="F36" s="61"/>
      <c r="G36" s="61"/>
      <c r="H36" s="92" t="s">
        <v>55</v>
      </c>
      <c r="I36" s="93" t="s">
        <v>286</v>
      </c>
      <c r="J36" s="116">
        <v>4.5</v>
      </c>
      <c r="K36" s="116">
        <v>9</v>
      </c>
      <c r="L36" s="117">
        <v>3.5</v>
      </c>
      <c r="M36" s="117">
        <f t="shared" si="0"/>
        <v>40.5</v>
      </c>
      <c r="N36" s="96"/>
      <c r="O36" s="67"/>
      <c r="P36" s="68"/>
      <c r="Q36" s="69"/>
      <c r="R36" s="70"/>
      <c r="S36" s="71"/>
      <c r="T36" s="72"/>
      <c r="U36" s="97"/>
      <c r="V36" s="42"/>
    </row>
    <row r="37" spans="2:22" s="43" customFormat="1" ht="30" customHeight="1" x14ac:dyDescent="0.2">
      <c r="B37" s="58"/>
      <c r="C37" s="59"/>
      <c r="D37" s="99"/>
      <c r="E37" s="61"/>
      <c r="F37" s="61"/>
      <c r="G37" s="61"/>
      <c r="H37" s="92" t="s">
        <v>55</v>
      </c>
      <c r="I37" s="93" t="s">
        <v>268</v>
      </c>
      <c r="J37" s="116">
        <v>5</v>
      </c>
      <c r="K37" s="116">
        <v>3.5</v>
      </c>
      <c r="L37" s="117">
        <v>3.5</v>
      </c>
      <c r="M37" s="117">
        <f t="shared" si="0"/>
        <v>17.5</v>
      </c>
      <c r="N37" s="96"/>
      <c r="O37" s="67"/>
      <c r="P37" s="68"/>
      <c r="Q37" s="69"/>
      <c r="R37" s="70" t="s">
        <v>269</v>
      </c>
      <c r="S37" s="71"/>
      <c r="T37" s="72"/>
      <c r="U37" s="97"/>
      <c r="V37" s="42"/>
    </row>
    <row r="38" spans="2:22" s="43" customFormat="1" ht="30" customHeight="1" x14ac:dyDescent="0.2">
      <c r="B38" s="58"/>
      <c r="C38" s="59"/>
      <c r="D38" s="99"/>
      <c r="E38" s="61"/>
      <c r="F38" s="61"/>
      <c r="G38" s="61"/>
      <c r="H38" s="92" t="s">
        <v>55</v>
      </c>
      <c r="I38" s="93" t="s">
        <v>287</v>
      </c>
      <c r="J38" s="116">
        <v>4</v>
      </c>
      <c r="K38" s="116">
        <v>3.5</v>
      </c>
      <c r="L38" s="117">
        <v>3.5</v>
      </c>
      <c r="M38" s="117">
        <f t="shared" si="0"/>
        <v>14</v>
      </c>
      <c r="N38" s="96"/>
      <c r="O38" s="67"/>
      <c r="P38" s="68"/>
      <c r="Q38" s="69"/>
      <c r="R38" s="70"/>
      <c r="S38" s="71"/>
      <c r="T38" s="72"/>
      <c r="U38" s="97"/>
      <c r="V38" s="42"/>
    </row>
    <row r="39" spans="2:22" s="43" customFormat="1" ht="30" customHeight="1" x14ac:dyDescent="0.2">
      <c r="B39" s="58"/>
      <c r="C39" s="59"/>
      <c r="D39" s="99"/>
      <c r="E39" s="61"/>
      <c r="F39" s="61"/>
      <c r="G39" s="61"/>
      <c r="H39" s="92" t="s">
        <v>55</v>
      </c>
      <c r="I39" s="93" t="s">
        <v>272</v>
      </c>
      <c r="J39" s="116">
        <v>1.5</v>
      </c>
      <c r="K39" s="116">
        <v>4</v>
      </c>
      <c r="L39" s="117">
        <v>3.5</v>
      </c>
      <c r="M39" s="117">
        <f t="shared" si="0"/>
        <v>6</v>
      </c>
      <c r="N39" s="96"/>
      <c r="O39" s="67"/>
      <c r="P39" s="68"/>
      <c r="Q39" s="69"/>
      <c r="R39" s="70"/>
      <c r="S39" s="71"/>
      <c r="T39" s="72"/>
      <c r="U39" s="97"/>
      <c r="V39" s="42"/>
    </row>
    <row r="40" spans="2:22" s="43" customFormat="1" ht="30" customHeight="1" x14ac:dyDescent="0.2">
      <c r="B40" s="58"/>
      <c r="C40" s="59"/>
      <c r="D40" s="99"/>
      <c r="E40" s="61"/>
      <c r="F40" s="61"/>
      <c r="G40" s="61"/>
      <c r="H40" s="92" t="s">
        <v>55</v>
      </c>
      <c r="I40" s="93" t="s">
        <v>288</v>
      </c>
      <c r="J40" s="116">
        <v>2.5</v>
      </c>
      <c r="K40" s="116">
        <v>4</v>
      </c>
      <c r="L40" s="117">
        <v>3.5</v>
      </c>
      <c r="M40" s="117">
        <f t="shared" si="0"/>
        <v>10</v>
      </c>
      <c r="N40" s="96"/>
      <c r="O40" s="67"/>
      <c r="P40" s="68" t="s">
        <v>289</v>
      </c>
      <c r="Q40" s="69"/>
      <c r="R40" s="70"/>
      <c r="S40" s="71"/>
      <c r="T40" s="72"/>
      <c r="U40" s="97"/>
      <c r="V40" s="42"/>
    </row>
    <row r="41" spans="2:22" s="43" customFormat="1" ht="30" customHeight="1" x14ac:dyDescent="0.2">
      <c r="B41" s="58"/>
      <c r="C41" s="59"/>
      <c r="D41" s="99"/>
      <c r="E41" s="61"/>
      <c r="F41" s="61"/>
      <c r="G41" s="61"/>
      <c r="H41" s="92" t="s">
        <v>55</v>
      </c>
      <c r="I41" s="93" t="s">
        <v>290</v>
      </c>
      <c r="J41" s="116">
        <v>3</v>
      </c>
      <c r="K41" s="116">
        <v>1.5</v>
      </c>
      <c r="L41" s="117">
        <v>3.5</v>
      </c>
      <c r="M41" s="117">
        <f t="shared" si="0"/>
        <v>4.5</v>
      </c>
      <c r="N41" s="96"/>
      <c r="O41" s="67"/>
      <c r="P41" s="68"/>
      <c r="Q41" s="69" t="s">
        <v>269</v>
      </c>
      <c r="R41" s="70"/>
      <c r="S41" s="71"/>
      <c r="T41" s="72"/>
      <c r="U41" s="97"/>
      <c r="V41" s="42"/>
    </row>
    <row r="42" spans="2:22" s="43" customFormat="1" ht="30" customHeight="1" x14ac:dyDescent="0.2">
      <c r="B42" s="58"/>
      <c r="C42" s="59"/>
      <c r="D42" s="99"/>
      <c r="E42" s="61"/>
      <c r="F42" s="61"/>
      <c r="G42" s="61"/>
      <c r="H42" s="92" t="s">
        <v>55</v>
      </c>
      <c r="I42" s="93" t="s">
        <v>270</v>
      </c>
      <c r="J42" s="116">
        <v>3</v>
      </c>
      <c r="K42" s="116">
        <v>2.5</v>
      </c>
      <c r="L42" s="117">
        <v>3.5</v>
      </c>
      <c r="M42" s="117">
        <f t="shared" si="0"/>
        <v>7.5</v>
      </c>
      <c r="N42" s="96"/>
      <c r="O42" s="67"/>
      <c r="P42" s="68" t="s">
        <v>291</v>
      </c>
      <c r="Q42" s="69" t="s">
        <v>95</v>
      </c>
      <c r="R42" s="70"/>
      <c r="S42" s="71"/>
      <c r="T42" s="72"/>
      <c r="U42" s="97"/>
      <c r="V42" s="42"/>
    </row>
    <row r="43" spans="2:22" s="43" customFormat="1" ht="30" customHeight="1" x14ac:dyDescent="0.2">
      <c r="B43" s="58"/>
      <c r="C43" s="59"/>
      <c r="D43" s="99"/>
      <c r="E43" s="61"/>
      <c r="F43" s="61"/>
      <c r="G43" s="61"/>
      <c r="H43" s="92" t="s">
        <v>55</v>
      </c>
      <c r="I43" s="93" t="s">
        <v>205</v>
      </c>
      <c r="J43" s="116">
        <v>4.5</v>
      </c>
      <c r="K43" s="116">
        <v>4.5</v>
      </c>
      <c r="L43" s="117">
        <v>3.5</v>
      </c>
      <c r="M43" s="117">
        <f t="shared" si="0"/>
        <v>20.25</v>
      </c>
      <c r="N43" s="96"/>
      <c r="O43" s="67"/>
      <c r="P43" s="68"/>
      <c r="Q43" s="69"/>
      <c r="R43" s="70"/>
      <c r="S43" s="71"/>
      <c r="T43" s="72"/>
      <c r="U43" s="97"/>
      <c r="V43" s="42"/>
    </row>
    <row r="44" spans="2:22" s="43" customFormat="1" ht="30" customHeight="1" x14ac:dyDescent="0.2">
      <c r="B44" s="58"/>
      <c r="C44" s="59"/>
      <c r="D44" s="99"/>
      <c r="E44" s="61"/>
      <c r="F44" s="61"/>
      <c r="G44" s="61"/>
      <c r="H44" s="92" t="s">
        <v>55</v>
      </c>
      <c r="I44" s="93" t="s">
        <v>273</v>
      </c>
      <c r="J44" s="116">
        <v>1.5</v>
      </c>
      <c r="K44" s="116">
        <v>9</v>
      </c>
      <c r="L44" s="117">
        <v>3.5</v>
      </c>
      <c r="M44" s="117">
        <f t="shared" si="0"/>
        <v>13.5</v>
      </c>
      <c r="N44" s="96"/>
      <c r="O44" s="67"/>
      <c r="P44" s="68"/>
      <c r="Q44" s="69"/>
      <c r="R44" s="70"/>
      <c r="S44" s="71"/>
      <c r="T44" s="72"/>
      <c r="U44" s="97"/>
      <c r="V44" s="42"/>
    </row>
    <row r="45" spans="2:22" s="43" customFormat="1" ht="30" customHeight="1" x14ac:dyDescent="0.2">
      <c r="B45" s="58"/>
      <c r="C45" s="59"/>
      <c r="D45" s="99"/>
      <c r="E45" s="61"/>
      <c r="F45" s="61"/>
      <c r="G45" s="61"/>
      <c r="H45" s="92" t="s">
        <v>55</v>
      </c>
      <c r="I45" s="93" t="s">
        <v>99</v>
      </c>
      <c r="J45" s="116">
        <v>2</v>
      </c>
      <c r="K45" s="116">
        <f>11+11+9+4</f>
        <v>35</v>
      </c>
      <c r="L45" s="117">
        <v>3.5</v>
      </c>
      <c r="M45" s="117">
        <f t="shared" si="0"/>
        <v>70</v>
      </c>
      <c r="N45" s="96"/>
      <c r="O45" s="67"/>
      <c r="P45" s="68"/>
      <c r="Q45" s="69"/>
      <c r="R45" s="70"/>
      <c r="S45" s="71"/>
      <c r="T45" s="72"/>
      <c r="U45" s="97"/>
      <c r="V45" s="42"/>
    </row>
    <row r="46" spans="2:22" s="123" customFormat="1" ht="30" customHeight="1" x14ac:dyDescent="0.2">
      <c r="B46" s="44">
        <v>4</v>
      </c>
      <c r="C46" s="45"/>
      <c r="D46" s="260" t="s">
        <v>292</v>
      </c>
      <c r="E46" s="261" t="s">
        <v>244</v>
      </c>
      <c r="F46" s="261">
        <v>1</v>
      </c>
      <c r="G46" s="261">
        <v>1</v>
      </c>
      <c r="H46" s="262" t="s">
        <v>245</v>
      </c>
      <c r="I46" s="262"/>
      <c r="J46" s="263">
        <v>25</v>
      </c>
      <c r="K46" s="263">
        <v>44</v>
      </c>
      <c r="L46" s="263">
        <v>8</v>
      </c>
      <c r="M46" s="263">
        <f>J46*K46</f>
        <v>1100</v>
      </c>
      <c r="N46" s="264">
        <f>F46*(M46)</f>
        <v>1100</v>
      </c>
      <c r="O46" s="265" t="s">
        <v>246</v>
      </c>
      <c r="P46" s="52"/>
      <c r="Q46" s="53"/>
      <c r="R46" s="54"/>
      <c r="S46" s="55"/>
      <c r="T46" s="266" t="s">
        <v>293</v>
      </c>
      <c r="U46" s="267" t="s">
        <v>294</v>
      </c>
      <c r="V46" s="122"/>
    </row>
    <row r="47" spans="2:22" s="123" customFormat="1" ht="30" customHeight="1" x14ac:dyDescent="0.2">
      <c r="B47" s="58"/>
      <c r="C47" s="59"/>
      <c r="D47" s="115" t="s">
        <v>295</v>
      </c>
      <c r="E47" s="61"/>
      <c r="F47" s="61"/>
      <c r="G47" s="61"/>
      <c r="H47" s="268" t="s">
        <v>250</v>
      </c>
      <c r="I47" s="269" t="s">
        <v>251</v>
      </c>
      <c r="J47" s="270">
        <v>25</v>
      </c>
      <c r="K47" s="270">
        <v>20</v>
      </c>
      <c r="L47" s="270">
        <v>8</v>
      </c>
      <c r="M47" s="271">
        <f t="shared" ref="M47:M49" si="3">J47*K47</f>
        <v>500</v>
      </c>
      <c r="N47" s="66"/>
      <c r="O47" s="149"/>
      <c r="P47" s="150"/>
      <c r="Q47" s="151"/>
      <c r="R47" s="152"/>
      <c r="S47" s="153"/>
      <c r="T47" s="154"/>
      <c r="U47" s="73" t="s">
        <v>252</v>
      </c>
      <c r="V47" s="122"/>
    </row>
    <row r="48" spans="2:22" s="123" customFormat="1" ht="30" customHeight="1" x14ac:dyDescent="0.2">
      <c r="B48" s="58"/>
      <c r="C48" s="59"/>
      <c r="D48" s="60"/>
      <c r="E48" s="61"/>
      <c r="F48" s="61"/>
      <c r="G48" s="61"/>
      <c r="H48" s="272" t="s">
        <v>253</v>
      </c>
      <c r="I48" s="273" t="s">
        <v>296</v>
      </c>
      <c r="J48" s="274">
        <v>25</v>
      </c>
      <c r="K48" s="274">
        <v>12</v>
      </c>
      <c r="L48" s="274">
        <v>8</v>
      </c>
      <c r="M48" s="271">
        <f t="shared" si="3"/>
        <v>300</v>
      </c>
      <c r="N48" s="77"/>
      <c r="O48" s="149"/>
      <c r="P48" s="150"/>
      <c r="Q48" s="151"/>
      <c r="R48" s="152"/>
      <c r="S48" s="153"/>
      <c r="T48" s="154"/>
      <c r="U48" s="275"/>
      <c r="V48" s="122"/>
    </row>
    <row r="49" spans="2:23" s="123" customFormat="1" ht="30" customHeight="1" x14ac:dyDescent="0.2">
      <c r="B49" s="58"/>
      <c r="C49" s="59"/>
      <c r="D49" s="60"/>
      <c r="E49" s="61"/>
      <c r="F49" s="61"/>
      <c r="G49" s="61"/>
      <c r="H49" s="272" t="s">
        <v>253</v>
      </c>
      <c r="I49" s="276" t="s">
        <v>297</v>
      </c>
      <c r="J49" s="274">
        <v>25</v>
      </c>
      <c r="K49" s="274">
        <v>12</v>
      </c>
      <c r="L49" s="274">
        <v>8</v>
      </c>
      <c r="M49" s="271">
        <f t="shared" si="3"/>
        <v>300</v>
      </c>
      <c r="N49" s="77"/>
      <c r="O49" s="149"/>
      <c r="P49" s="150"/>
      <c r="Q49" s="151"/>
      <c r="R49" s="152"/>
      <c r="S49" s="153"/>
      <c r="T49" s="154"/>
      <c r="U49" s="155"/>
      <c r="V49" s="122"/>
    </row>
    <row r="50" spans="2:23" s="43" customFormat="1" ht="30" customHeight="1" x14ac:dyDescent="0.2">
      <c r="B50" s="44">
        <v>5</v>
      </c>
      <c r="C50" s="45"/>
      <c r="D50" s="46" t="s">
        <v>298</v>
      </c>
      <c r="E50" s="47" t="s">
        <v>244</v>
      </c>
      <c r="F50" s="47">
        <v>1</v>
      </c>
      <c r="G50" s="47">
        <v>1</v>
      </c>
      <c r="H50" s="83" t="s">
        <v>50</v>
      </c>
      <c r="I50" s="84"/>
      <c r="J50" s="49">
        <v>9</v>
      </c>
      <c r="K50" s="49">
        <v>27</v>
      </c>
      <c r="L50" s="49">
        <v>3.5</v>
      </c>
      <c r="M50" s="49">
        <f t="shared" si="0"/>
        <v>243</v>
      </c>
      <c r="N50" s="50">
        <f>F50*(M50)</f>
        <v>243</v>
      </c>
      <c r="O50" s="112"/>
      <c r="P50" s="52"/>
      <c r="Q50" s="53"/>
      <c r="R50" s="54"/>
      <c r="S50" s="55"/>
      <c r="T50" s="56" t="s">
        <v>247</v>
      </c>
      <c r="U50" s="90" t="s">
        <v>162</v>
      </c>
      <c r="V50" s="42"/>
      <c r="W50" s="209"/>
    </row>
    <row r="51" spans="2:23" s="43" customFormat="1" ht="30" customHeight="1" x14ac:dyDescent="0.2">
      <c r="B51" s="58"/>
      <c r="C51" s="59"/>
      <c r="D51" s="60" t="s">
        <v>295</v>
      </c>
      <c r="E51" s="61"/>
      <c r="F51" s="61"/>
      <c r="G51" s="61"/>
      <c r="H51" s="92" t="s">
        <v>55</v>
      </c>
      <c r="I51" s="148" t="s">
        <v>299</v>
      </c>
      <c r="J51" s="94">
        <v>9</v>
      </c>
      <c r="K51" s="94">
        <v>9</v>
      </c>
      <c r="L51" s="95">
        <v>3.5</v>
      </c>
      <c r="M51" s="95">
        <f t="shared" si="0"/>
        <v>81</v>
      </c>
      <c r="N51" s="96"/>
      <c r="O51" s="67"/>
      <c r="P51" s="68"/>
      <c r="Q51" s="69"/>
      <c r="R51" s="70"/>
      <c r="S51" s="71"/>
      <c r="T51" s="72"/>
      <c r="U51" s="97"/>
      <c r="V51" s="42"/>
      <c r="W51" s="98"/>
    </row>
    <row r="52" spans="2:23" s="43" customFormat="1" ht="30" customHeight="1" x14ac:dyDescent="0.2">
      <c r="B52" s="58"/>
      <c r="C52" s="59"/>
      <c r="D52" s="60"/>
      <c r="E52" s="61"/>
      <c r="F52" s="61"/>
      <c r="G52" s="61"/>
      <c r="H52" s="92" t="s">
        <v>55</v>
      </c>
      <c r="I52" s="148" t="s">
        <v>87</v>
      </c>
      <c r="J52" s="94">
        <v>4.5</v>
      </c>
      <c r="K52" s="94">
        <v>9</v>
      </c>
      <c r="L52" s="95">
        <v>3.5</v>
      </c>
      <c r="M52" s="95">
        <f>J52*K52+(2.5*4.5)</f>
        <v>51.75</v>
      </c>
      <c r="N52" s="96"/>
      <c r="O52" s="67"/>
      <c r="P52" s="68"/>
      <c r="Q52" s="69"/>
      <c r="R52" s="70"/>
      <c r="S52" s="71"/>
      <c r="T52" s="72"/>
      <c r="U52" s="97"/>
      <c r="V52" s="42"/>
      <c r="W52" s="98"/>
    </row>
    <row r="53" spans="2:23" s="43" customFormat="1" ht="30" customHeight="1" x14ac:dyDescent="0.2">
      <c r="B53" s="58"/>
      <c r="C53" s="59"/>
      <c r="D53" s="99"/>
      <c r="E53" s="61"/>
      <c r="F53" s="61"/>
      <c r="G53" s="61"/>
      <c r="H53" s="92" t="s">
        <v>55</v>
      </c>
      <c r="I53" s="148" t="s">
        <v>155</v>
      </c>
      <c r="J53" s="94">
        <v>4.5</v>
      </c>
      <c r="K53" s="94">
        <v>4.5</v>
      </c>
      <c r="L53" s="95">
        <v>3.5</v>
      </c>
      <c r="M53" s="95">
        <f t="shared" si="0"/>
        <v>20.25</v>
      </c>
      <c r="N53" s="96"/>
      <c r="O53" s="67"/>
      <c r="P53" s="68"/>
      <c r="Q53" s="69"/>
      <c r="R53" s="70"/>
      <c r="S53" s="71"/>
      <c r="T53" s="72"/>
      <c r="U53" s="97"/>
      <c r="V53" s="42"/>
      <c r="W53" s="98"/>
    </row>
    <row r="54" spans="2:23" s="43" customFormat="1" ht="30" customHeight="1" x14ac:dyDescent="0.2">
      <c r="B54" s="58"/>
      <c r="C54" s="59"/>
      <c r="D54" s="99"/>
      <c r="E54" s="61"/>
      <c r="F54" s="61"/>
      <c r="G54" s="61"/>
      <c r="H54" s="92" t="s">
        <v>55</v>
      </c>
      <c r="I54" s="148" t="s">
        <v>205</v>
      </c>
      <c r="J54" s="94">
        <v>2</v>
      </c>
      <c r="K54" s="94">
        <v>4.5</v>
      </c>
      <c r="L54" s="95">
        <v>3.5</v>
      </c>
      <c r="M54" s="95">
        <f t="shared" si="0"/>
        <v>9</v>
      </c>
      <c r="N54" s="96"/>
      <c r="O54" s="67"/>
      <c r="P54" s="68"/>
      <c r="Q54" s="69"/>
      <c r="R54" s="70"/>
      <c r="S54" s="71"/>
      <c r="T54" s="72"/>
      <c r="U54" s="97"/>
      <c r="V54" s="42"/>
      <c r="W54" s="98"/>
    </row>
    <row r="55" spans="2:23" s="43" customFormat="1" ht="30" customHeight="1" x14ac:dyDescent="0.2">
      <c r="B55" s="58"/>
      <c r="C55" s="59"/>
      <c r="D55" s="99"/>
      <c r="E55" s="61"/>
      <c r="F55" s="61"/>
      <c r="G55" s="61"/>
      <c r="H55" s="92" t="s">
        <v>55</v>
      </c>
      <c r="I55" s="148" t="s">
        <v>300</v>
      </c>
      <c r="J55" s="94">
        <v>4</v>
      </c>
      <c r="K55" s="94">
        <v>4</v>
      </c>
      <c r="L55" s="95">
        <v>3.5</v>
      </c>
      <c r="M55" s="95">
        <f t="shared" si="0"/>
        <v>16</v>
      </c>
      <c r="N55" s="96"/>
      <c r="O55" s="67"/>
      <c r="P55" s="68"/>
      <c r="Q55" s="69"/>
      <c r="R55" s="70"/>
      <c r="S55" s="71"/>
      <c r="T55" s="72"/>
      <c r="U55" s="97"/>
      <c r="V55" s="42"/>
      <c r="W55" s="98"/>
    </row>
    <row r="56" spans="2:23" s="43" customFormat="1" ht="30" customHeight="1" x14ac:dyDescent="0.2">
      <c r="B56" s="58"/>
      <c r="C56" s="59"/>
      <c r="D56" s="99"/>
      <c r="E56" s="61"/>
      <c r="F56" s="61"/>
      <c r="G56" s="61"/>
      <c r="H56" s="92" t="s">
        <v>55</v>
      </c>
      <c r="I56" s="148" t="s">
        <v>270</v>
      </c>
      <c r="J56" s="94">
        <v>4</v>
      </c>
      <c r="K56" s="94">
        <v>2</v>
      </c>
      <c r="L56" s="95">
        <v>3.5</v>
      </c>
      <c r="M56" s="95">
        <f t="shared" si="0"/>
        <v>8</v>
      </c>
      <c r="N56" s="96"/>
      <c r="O56" s="67"/>
      <c r="P56" s="68" t="s">
        <v>269</v>
      </c>
      <c r="Q56" s="100" t="s">
        <v>95</v>
      </c>
      <c r="R56" s="70"/>
      <c r="S56" s="71"/>
      <c r="T56" s="72"/>
      <c r="U56" s="97"/>
      <c r="V56" s="42"/>
      <c r="W56" s="98"/>
    </row>
    <row r="57" spans="2:23" s="43" customFormat="1" ht="30" customHeight="1" x14ac:dyDescent="0.2">
      <c r="B57" s="58"/>
      <c r="C57" s="59"/>
      <c r="D57" s="99"/>
      <c r="E57" s="61"/>
      <c r="F57" s="61"/>
      <c r="G57" s="61"/>
      <c r="H57" s="92" t="s">
        <v>55</v>
      </c>
      <c r="I57" s="148" t="s">
        <v>301</v>
      </c>
      <c r="J57" s="94">
        <v>4</v>
      </c>
      <c r="K57" s="94">
        <v>3</v>
      </c>
      <c r="L57" s="95">
        <v>3.5</v>
      </c>
      <c r="M57" s="95">
        <f t="shared" si="0"/>
        <v>12</v>
      </c>
      <c r="N57" s="96"/>
      <c r="O57" s="67"/>
      <c r="P57" s="68" t="s">
        <v>269</v>
      </c>
      <c r="Q57" s="100" t="s">
        <v>95</v>
      </c>
      <c r="R57" s="70"/>
      <c r="S57" s="71"/>
      <c r="T57" s="72"/>
      <c r="U57" s="97"/>
      <c r="V57" s="42"/>
      <c r="W57" s="98"/>
    </row>
    <row r="58" spans="2:23" s="43" customFormat="1" ht="30" customHeight="1" x14ac:dyDescent="0.2">
      <c r="B58" s="58"/>
      <c r="C58" s="59"/>
      <c r="D58" s="99"/>
      <c r="E58" s="61"/>
      <c r="F58" s="61"/>
      <c r="G58" s="61"/>
      <c r="H58" s="92" t="s">
        <v>55</v>
      </c>
      <c r="I58" s="148" t="s">
        <v>66</v>
      </c>
      <c r="J58" s="94">
        <v>2</v>
      </c>
      <c r="K58" s="94">
        <v>3</v>
      </c>
      <c r="L58" s="95">
        <v>3.5</v>
      </c>
      <c r="M58" s="95">
        <f t="shared" si="0"/>
        <v>6</v>
      </c>
      <c r="N58" s="96"/>
      <c r="O58" s="67"/>
      <c r="P58" s="68"/>
      <c r="Q58" s="69"/>
      <c r="R58" s="70"/>
      <c r="S58" s="71"/>
      <c r="T58" s="72"/>
      <c r="U58" s="97"/>
      <c r="V58" s="42"/>
      <c r="W58" s="98"/>
    </row>
    <row r="59" spans="2:23" s="43" customFormat="1" ht="30" customHeight="1" x14ac:dyDescent="0.2">
      <c r="B59" s="58"/>
      <c r="C59" s="59"/>
      <c r="D59" s="99"/>
      <c r="E59" s="61"/>
      <c r="F59" s="61"/>
      <c r="G59" s="61"/>
      <c r="H59" s="92" t="s">
        <v>55</v>
      </c>
      <c r="I59" s="148" t="s">
        <v>159</v>
      </c>
      <c r="J59" s="94">
        <v>3</v>
      </c>
      <c r="K59" s="94">
        <v>9</v>
      </c>
      <c r="L59" s="95">
        <v>3.5</v>
      </c>
      <c r="M59" s="95">
        <f t="shared" si="0"/>
        <v>27</v>
      </c>
      <c r="N59" s="96"/>
      <c r="O59" s="67"/>
      <c r="P59" s="68"/>
      <c r="Q59" s="69"/>
      <c r="R59" s="70"/>
      <c r="S59" s="71"/>
      <c r="T59" s="72"/>
      <c r="U59" s="78" t="s">
        <v>160</v>
      </c>
      <c r="V59" s="42"/>
      <c r="W59" s="98"/>
    </row>
    <row r="60" spans="2:23" s="43" customFormat="1" ht="30" customHeight="1" x14ac:dyDescent="0.2">
      <c r="B60" s="58"/>
      <c r="C60" s="59"/>
      <c r="D60" s="99"/>
      <c r="E60" s="61"/>
      <c r="F60" s="61"/>
      <c r="G60" s="61"/>
      <c r="H60" s="92" t="s">
        <v>55</v>
      </c>
      <c r="I60" s="148" t="s">
        <v>273</v>
      </c>
      <c r="J60" s="94">
        <v>2</v>
      </c>
      <c r="K60" s="94">
        <v>6</v>
      </c>
      <c r="L60" s="95">
        <v>3.5</v>
      </c>
      <c r="M60" s="95">
        <f t="shared" si="0"/>
        <v>12</v>
      </c>
      <c r="N60" s="96"/>
      <c r="O60" s="67"/>
      <c r="P60" s="68"/>
      <c r="Q60" s="69"/>
      <c r="R60" s="70"/>
      <c r="S60" s="71"/>
      <c r="T60" s="72"/>
      <c r="U60" s="97"/>
      <c r="V60" s="42"/>
      <c r="W60" s="98"/>
    </row>
    <row r="61" spans="2:23" s="43" customFormat="1" ht="30" customHeight="1" x14ac:dyDescent="0.2">
      <c r="B61" s="44">
        <v>6</v>
      </c>
      <c r="C61" s="137"/>
      <c r="D61" s="46" t="s">
        <v>113</v>
      </c>
      <c r="E61" s="47" t="s">
        <v>302</v>
      </c>
      <c r="F61" s="47">
        <v>1</v>
      </c>
      <c r="G61" s="47">
        <v>1</v>
      </c>
      <c r="H61" s="83" t="s">
        <v>50</v>
      </c>
      <c r="I61" s="84"/>
      <c r="J61" s="49">
        <v>9</v>
      </c>
      <c r="K61" s="49">
        <v>18</v>
      </c>
      <c r="L61" s="138">
        <v>6</v>
      </c>
      <c r="M61" s="49">
        <f t="shared" si="0"/>
        <v>162</v>
      </c>
      <c r="N61" s="50">
        <f>M61*F61</f>
        <v>162</v>
      </c>
      <c r="O61" s="139"/>
      <c r="P61" s="140"/>
      <c r="Q61" s="141"/>
      <c r="R61" s="142"/>
      <c r="S61" s="143"/>
      <c r="T61" s="144" t="s">
        <v>115</v>
      </c>
      <c r="U61" s="90" t="s">
        <v>279</v>
      </c>
      <c r="V61" s="42"/>
    </row>
    <row r="62" spans="2:23" s="43" customFormat="1" ht="30" customHeight="1" x14ac:dyDescent="0.2">
      <c r="B62" s="145"/>
      <c r="C62" s="146"/>
      <c r="D62" s="60" t="s">
        <v>280</v>
      </c>
      <c r="E62" s="61"/>
      <c r="F62" s="61"/>
      <c r="G62" s="61"/>
      <c r="H62" s="147" t="s">
        <v>55</v>
      </c>
      <c r="I62" s="148" t="s">
        <v>303</v>
      </c>
      <c r="J62" s="95">
        <v>9</v>
      </c>
      <c r="K62" s="95">
        <v>18</v>
      </c>
      <c r="L62" s="95">
        <v>6</v>
      </c>
      <c r="M62" s="94">
        <f t="shared" si="0"/>
        <v>162</v>
      </c>
      <c r="N62" s="95"/>
      <c r="O62" s="149"/>
      <c r="P62" s="150"/>
      <c r="Q62" s="151"/>
      <c r="R62" s="152"/>
      <c r="S62" s="153"/>
      <c r="T62" s="154"/>
      <c r="U62" s="155" t="s">
        <v>304</v>
      </c>
      <c r="V62" s="42"/>
    </row>
    <row r="63" spans="2:23" s="43" customFormat="1" ht="30" customHeight="1" x14ac:dyDescent="0.2">
      <c r="B63" s="44">
        <v>7</v>
      </c>
      <c r="C63" s="137"/>
      <c r="D63" s="46" t="s">
        <v>303</v>
      </c>
      <c r="E63" s="47" t="s">
        <v>302</v>
      </c>
      <c r="F63" s="47">
        <v>1</v>
      </c>
      <c r="G63" s="47">
        <v>1</v>
      </c>
      <c r="H63" s="83" t="s">
        <v>50</v>
      </c>
      <c r="I63" s="84"/>
      <c r="J63" s="49">
        <v>9</v>
      </c>
      <c r="K63" s="49">
        <v>9</v>
      </c>
      <c r="L63" s="138">
        <v>6</v>
      </c>
      <c r="M63" s="49">
        <f t="shared" si="0"/>
        <v>81</v>
      </c>
      <c r="N63" s="50">
        <f>M63*F63</f>
        <v>81</v>
      </c>
      <c r="O63" s="139"/>
      <c r="P63" s="140"/>
      <c r="Q63" s="141"/>
      <c r="R63" s="142"/>
      <c r="S63" s="143"/>
      <c r="T63" s="144" t="s">
        <v>115</v>
      </c>
      <c r="U63" s="90" t="s">
        <v>279</v>
      </c>
      <c r="V63" s="42"/>
    </row>
    <row r="64" spans="2:23" s="43" customFormat="1" ht="30" customHeight="1" x14ac:dyDescent="0.2">
      <c r="B64" s="145"/>
      <c r="C64" s="146"/>
      <c r="D64" s="60" t="s">
        <v>124</v>
      </c>
      <c r="E64" s="61"/>
      <c r="F64" s="61"/>
      <c r="G64" s="61"/>
      <c r="H64" s="147" t="s">
        <v>55</v>
      </c>
      <c r="I64" s="148" t="s">
        <v>303</v>
      </c>
      <c r="J64" s="95">
        <v>9</v>
      </c>
      <c r="K64" s="95">
        <v>9</v>
      </c>
      <c r="L64" s="95">
        <v>6</v>
      </c>
      <c r="M64" s="94">
        <f t="shared" si="0"/>
        <v>81</v>
      </c>
      <c r="N64" s="95"/>
      <c r="O64" s="149"/>
      <c r="P64" s="150"/>
      <c r="Q64" s="151"/>
      <c r="R64" s="152"/>
      <c r="S64" s="153"/>
      <c r="T64" s="154"/>
      <c r="U64" s="155" t="s">
        <v>125</v>
      </c>
      <c r="V64" s="42"/>
    </row>
    <row r="65" spans="2:22" s="43" customFormat="1" ht="30" customHeight="1" x14ac:dyDescent="0.2">
      <c r="B65" s="44">
        <v>8</v>
      </c>
      <c r="C65" s="137"/>
      <c r="D65" s="46" t="s">
        <v>303</v>
      </c>
      <c r="E65" s="47" t="s">
        <v>122</v>
      </c>
      <c r="F65" s="47">
        <v>1</v>
      </c>
      <c r="G65" s="47">
        <v>1</v>
      </c>
      <c r="H65" s="83" t="s">
        <v>50</v>
      </c>
      <c r="I65" s="84"/>
      <c r="J65" s="49">
        <v>9</v>
      </c>
      <c r="K65" s="49">
        <v>9</v>
      </c>
      <c r="L65" s="138">
        <v>6</v>
      </c>
      <c r="M65" s="49">
        <f t="shared" si="0"/>
        <v>81</v>
      </c>
      <c r="N65" s="50">
        <f>M65*F65</f>
        <v>81</v>
      </c>
      <c r="O65" s="139"/>
      <c r="P65" s="140"/>
      <c r="Q65" s="141"/>
      <c r="R65" s="142"/>
      <c r="S65" s="143"/>
      <c r="T65" s="144" t="s">
        <v>305</v>
      </c>
      <c r="U65" s="90" t="s">
        <v>279</v>
      </c>
      <c r="V65" s="42"/>
    </row>
    <row r="66" spans="2:22" s="43" customFormat="1" ht="30" customHeight="1" x14ac:dyDescent="0.2">
      <c r="B66" s="145"/>
      <c r="C66" s="146"/>
      <c r="D66" s="60" t="s">
        <v>118</v>
      </c>
      <c r="E66" s="61"/>
      <c r="F66" s="61"/>
      <c r="G66" s="61"/>
      <c r="H66" s="147" t="s">
        <v>55</v>
      </c>
      <c r="I66" s="148" t="s">
        <v>113</v>
      </c>
      <c r="J66" s="95">
        <v>9</v>
      </c>
      <c r="K66" s="95">
        <v>9</v>
      </c>
      <c r="L66" s="95">
        <v>6</v>
      </c>
      <c r="M66" s="94">
        <f t="shared" si="0"/>
        <v>81</v>
      </c>
      <c r="N66" s="95"/>
      <c r="O66" s="149"/>
      <c r="P66" s="150"/>
      <c r="Q66" s="151"/>
      <c r="R66" s="152"/>
      <c r="S66" s="153"/>
      <c r="T66" s="154"/>
      <c r="U66" s="155" t="s">
        <v>125</v>
      </c>
      <c r="V66" s="42"/>
    </row>
    <row r="67" spans="2:22" s="43" customFormat="1" ht="30" customHeight="1" x14ac:dyDescent="0.2">
      <c r="B67" s="216" t="s">
        <v>306</v>
      </c>
      <c r="C67" s="217"/>
      <c r="D67" s="217"/>
      <c r="E67" s="217"/>
      <c r="F67" s="217"/>
      <c r="G67" s="217"/>
      <c r="H67" s="217"/>
      <c r="I67" s="217"/>
      <c r="J67" s="217"/>
      <c r="K67" s="217"/>
      <c r="L67" s="217"/>
      <c r="M67" s="217"/>
      <c r="N67" s="217"/>
      <c r="O67" s="217"/>
      <c r="P67" s="217"/>
      <c r="Q67" s="217"/>
      <c r="R67" s="217"/>
      <c r="S67" s="217"/>
      <c r="T67" s="217"/>
      <c r="U67" s="218"/>
      <c r="V67" s="42"/>
    </row>
    <row r="68" spans="2:22" s="43" customFormat="1" ht="30" customHeight="1" x14ac:dyDescent="0.2">
      <c r="B68" s="44">
        <v>1</v>
      </c>
      <c r="C68" s="45"/>
      <c r="D68" s="219" t="s">
        <v>164</v>
      </c>
      <c r="E68" s="47" t="s">
        <v>161</v>
      </c>
      <c r="F68" s="47">
        <v>1</v>
      </c>
      <c r="G68" s="47">
        <v>2</v>
      </c>
      <c r="H68" s="48" t="s">
        <v>181</v>
      </c>
      <c r="I68" s="48"/>
      <c r="J68" s="220">
        <f>19+2*2</f>
        <v>23</v>
      </c>
      <c r="K68" s="220">
        <f>33+2*2</f>
        <v>37</v>
      </c>
      <c r="L68" s="220">
        <v>8</v>
      </c>
      <c r="M68" s="220">
        <f>J68*K68</f>
        <v>851</v>
      </c>
      <c r="N68" s="221">
        <f>M69+M74</f>
        <v>1302.75</v>
      </c>
      <c r="O68" s="112"/>
      <c r="P68" s="52"/>
      <c r="Q68" s="53"/>
      <c r="R68" s="54"/>
      <c r="S68" s="55"/>
      <c r="T68" s="56" t="s">
        <v>145</v>
      </c>
      <c r="U68" s="222" t="s">
        <v>307</v>
      </c>
      <c r="V68" s="42"/>
    </row>
    <row r="69" spans="2:22" s="43" customFormat="1" ht="30" customHeight="1" x14ac:dyDescent="0.2">
      <c r="B69" s="58"/>
      <c r="C69" s="59"/>
      <c r="D69" s="99" t="s">
        <v>308</v>
      </c>
      <c r="E69" s="61"/>
      <c r="F69" s="61"/>
      <c r="G69" s="61"/>
      <c r="H69" s="277" t="s">
        <v>309</v>
      </c>
      <c r="I69" s="278"/>
      <c r="J69" s="225">
        <f>19+2*2</f>
        <v>23</v>
      </c>
      <c r="K69" s="225">
        <f>33+2*2</f>
        <v>37</v>
      </c>
      <c r="L69" s="225">
        <v>8</v>
      </c>
      <c r="M69" s="226">
        <f>J69*K69+(2.5*7)-(19*19)</f>
        <v>507.5</v>
      </c>
      <c r="N69" s="227"/>
      <c r="O69" s="228"/>
      <c r="P69" s="229"/>
      <c r="Q69" s="230"/>
      <c r="R69" s="231"/>
      <c r="S69" s="232"/>
      <c r="T69" s="233"/>
      <c r="U69" s="234" t="s">
        <v>310</v>
      </c>
      <c r="V69" s="42"/>
    </row>
    <row r="70" spans="2:22" s="43" customFormat="1" ht="30" customHeight="1" x14ac:dyDescent="0.2">
      <c r="B70" s="58"/>
      <c r="C70" s="59"/>
      <c r="D70" s="60"/>
      <c r="E70" s="61"/>
      <c r="F70" s="61"/>
      <c r="G70" s="61"/>
      <c r="H70" s="235"/>
      <c r="I70" s="235" t="s">
        <v>311</v>
      </c>
      <c r="J70" s="94"/>
      <c r="K70" s="94"/>
      <c r="L70" s="94"/>
      <c r="M70" s="236">
        <f t="shared" ref="M70:M73" si="4">J70*K70</f>
        <v>0</v>
      </c>
      <c r="N70" s="237"/>
      <c r="O70" s="67"/>
      <c r="P70" s="68"/>
      <c r="Q70" s="69"/>
      <c r="R70" s="70"/>
      <c r="S70" s="71"/>
      <c r="T70" s="72"/>
      <c r="U70" s="97" t="s">
        <v>312</v>
      </c>
      <c r="V70" s="42"/>
    </row>
    <row r="71" spans="2:22" s="43" customFormat="1" ht="30" customHeight="1" x14ac:dyDescent="0.2">
      <c r="B71" s="58"/>
      <c r="C71" s="59"/>
      <c r="D71" s="99"/>
      <c r="E71" s="61"/>
      <c r="F71" s="61"/>
      <c r="G71" s="61"/>
      <c r="H71" s="238"/>
      <c r="I71" s="239" t="s">
        <v>313</v>
      </c>
      <c r="J71" s="95"/>
      <c r="K71" s="95"/>
      <c r="L71" s="95"/>
      <c r="M71" s="82">
        <f t="shared" si="4"/>
        <v>0</v>
      </c>
      <c r="N71" s="237"/>
      <c r="O71" s="67"/>
      <c r="P71" s="68"/>
      <c r="Q71" s="69"/>
      <c r="R71" s="70"/>
      <c r="S71" s="71"/>
      <c r="T71" s="72"/>
      <c r="U71" s="97" t="s">
        <v>314</v>
      </c>
      <c r="V71" s="42"/>
    </row>
    <row r="72" spans="2:22" s="43" customFormat="1" ht="30" customHeight="1" x14ac:dyDescent="0.2">
      <c r="B72" s="58"/>
      <c r="C72" s="59"/>
      <c r="D72" s="99"/>
      <c r="E72" s="61"/>
      <c r="F72" s="61"/>
      <c r="G72" s="61"/>
      <c r="H72" s="238"/>
      <c r="I72" s="239" t="s">
        <v>277</v>
      </c>
      <c r="J72" s="95"/>
      <c r="K72" s="95"/>
      <c r="L72" s="95"/>
      <c r="M72" s="82">
        <f t="shared" si="4"/>
        <v>0</v>
      </c>
      <c r="N72" s="237"/>
      <c r="O72" s="67"/>
      <c r="P72" s="68"/>
      <c r="Q72" s="69"/>
      <c r="R72" s="70"/>
      <c r="S72" s="71"/>
      <c r="T72" s="72"/>
      <c r="U72" s="97" t="s">
        <v>312</v>
      </c>
      <c r="V72" s="42"/>
    </row>
    <row r="73" spans="2:22" s="43" customFormat="1" ht="30" customHeight="1" x14ac:dyDescent="0.2">
      <c r="B73" s="58"/>
      <c r="C73" s="59"/>
      <c r="D73" s="99"/>
      <c r="E73" s="61"/>
      <c r="F73" s="61"/>
      <c r="G73" s="61"/>
      <c r="H73" s="238"/>
      <c r="I73" s="240" t="s">
        <v>315</v>
      </c>
      <c r="J73" s="95"/>
      <c r="K73" s="95"/>
      <c r="L73" s="95"/>
      <c r="M73" s="82">
        <f t="shared" si="4"/>
        <v>0</v>
      </c>
      <c r="N73" s="237"/>
      <c r="O73" s="241"/>
      <c r="P73" s="242"/>
      <c r="Q73" s="243"/>
      <c r="R73" s="244"/>
      <c r="S73" s="245"/>
      <c r="T73" s="246"/>
      <c r="U73" s="247"/>
      <c r="V73" s="42"/>
    </row>
    <row r="74" spans="2:22" s="43" customFormat="1" ht="30" customHeight="1" x14ac:dyDescent="0.2">
      <c r="B74" s="58"/>
      <c r="C74" s="59"/>
      <c r="D74" s="99"/>
      <c r="E74" s="61"/>
      <c r="F74" s="61"/>
      <c r="G74" s="61"/>
      <c r="H74" s="223" t="s">
        <v>316</v>
      </c>
      <c r="I74" s="224"/>
      <c r="J74" s="226">
        <f>19+2*2</f>
        <v>23</v>
      </c>
      <c r="K74" s="226">
        <v>33</v>
      </c>
      <c r="L74" s="226" t="s">
        <v>245</v>
      </c>
      <c r="M74" s="226">
        <f>J74*K74+2.5*(5+5+4.5)</f>
        <v>795.25</v>
      </c>
      <c r="N74" s="227"/>
      <c r="O74" s="248"/>
      <c r="P74" s="249"/>
      <c r="Q74" s="250"/>
      <c r="R74" s="251"/>
      <c r="S74" s="252"/>
      <c r="T74" s="253"/>
      <c r="U74" s="254"/>
      <c r="V74" s="42"/>
    </row>
    <row r="75" spans="2:22" s="43" customFormat="1" ht="30" customHeight="1" x14ac:dyDescent="0.2">
      <c r="B75" s="58"/>
      <c r="C75" s="59"/>
      <c r="D75" s="99"/>
      <c r="E75" s="61"/>
      <c r="F75" s="61"/>
      <c r="G75" s="61"/>
      <c r="H75" s="62" t="s">
        <v>317</v>
      </c>
      <c r="I75" s="255" t="s">
        <v>318</v>
      </c>
      <c r="J75" s="95"/>
      <c r="K75" s="95"/>
      <c r="L75" s="95" t="s">
        <v>181</v>
      </c>
      <c r="M75" s="82">
        <f t="shared" ref="M75:M126" si="5">J75*K75</f>
        <v>0</v>
      </c>
      <c r="N75" s="66"/>
      <c r="O75" s="67"/>
      <c r="P75" s="68"/>
      <c r="Q75" s="69"/>
      <c r="R75" s="70"/>
      <c r="S75" s="71"/>
      <c r="T75" s="72"/>
      <c r="U75" s="97" t="s">
        <v>319</v>
      </c>
      <c r="V75" s="42"/>
    </row>
    <row r="76" spans="2:22" s="43" customFormat="1" ht="30" customHeight="1" x14ac:dyDescent="0.2">
      <c r="B76" s="58"/>
      <c r="C76" s="59"/>
      <c r="D76" s="99"/>
      <c r="E76" s="61"/>
      <c r="F76" s="61"/>
      <c r="G76" s="61"/>
      <c r="H76" s="74"/>
      <c r="I76" s="256" t="s">
        <v>320</v>
      </c>
      <c r="J76" s="81"/>
      <c r="K76" s="81"/>
      <c r="L76" s="81" t="s">
        <v>245</v>
      </c>
      <c r="M76" s="82">
        <f t="shared" si="5"/>
        <v>0</v>
      </c>
      <c r="N76" s="77"/>
      <c r="O76" s="67"/>
      <c r="P76" s="68"/>
      <c r="Q76" s="69"/>
      <c r="R76" s="70"/>
      <c r="S76" s="71"/>
      <c r="T76" s="72"/>
      <c r="U76" s="97" t="s">
        <v>319</v>
      </c>
      <c r="V76" s="42"/>
    </row>
    <row r="77" spans="2:22" s="43" customFormat="1" ht="30" customHeight="1" x14ac:dyDescent="0.2">
      <c r="B77" s="58"/>
      <c r="C77" s="59"/>
      <c r="D77" s="99"/>
      <c r="E77" s="61"/>
      <c r="F77" s="61"/>
      <c r="G77" s="61"/>
      <c r="H77" s="74"/>
      <c r="I77" s="256" t="s">
        <v>321</v>
      </c>
      <c r="J77" s="81"/>
      <c r="K77" s="81"/>
      <c r="L77" s="81" t="s">
        <v>181</v>
      </c>
      <c r="M77" s="82">
        <f t="shared" si="5"/>
        <v>0</v>
      </c>
      <c r="N77" s="77"/>
      <c r="O77" s="67"/>
      <c r="P77" s="68"/>
      <c r="Q77" s="69"/>
      <c r="R77" s="70"/>
      <c r="S77" s="71"/>
      <c r="T77" s="72"/>
      <c r="U77" s="97" t="s">
        <v>319</v>
      </c>
      <c r="V77" s="42"/>
    </row>
    <row r="78" spans="2:22" s="43" customFormat="1" ht="30" customHeight="1" x14ac:dyDescent="0.2">
      <c r="B78" s="58"/>
      <c r="C78" s="59"/>
      <c r="D78" s="99"/>
      <c r="E78" s="61"/>
      <c r="F78" s="61"/>
      <c r="G78" s="61"/>
      <c r="H78" s="74"/>
      <c r="I78" s="257" t="s">
        <v>322</v>
      </c>
      <c r="J78" s="81"/>
      <c r="K78" s="81"/>
      <c r="L78" s="81" t="s">
        <v>181</v>
      </c>
      <c r="M78" s="82">
        <f t="shared" si="5"/>
        <v>0</v>
      </c>
      <c r="N78" s="77"/>
      <c r="O78" s="67"/>
      <c r="P78" s="68"/>
      <c r="Q78" s="69"/>
      <c r="R78" s="70"/>
      <c r="S78" s="71"/>
      <c r="T78" s="72"/>
      <c r="U78" s="97" t="s">
        <v>314</v>
      </c>
      <c r="V78" s="42"/>
    </row>
    <row r="79" spans="2:22" s="43" customFormat="1" ht="30" customHeight="1" x14ac:dyDescent="0.2">
      <c r="B79" s="58"/>
      <c r="C79" s="59"/>
      <c r="D79" s="99"/>
      <c r="E79" s="61"/>
      <c r="F79" s="61"/>
      <c r="G79" s="61"/>
      <c r="H79" s="74"/>
      <c r="I79" s="256" t="s">
        <v>323</v>
      </c>
      <c r="J79" s="81"/>
      <c r="K79" s="81"/>
      <c r="L79" s="81" t="s">
        <v>324</v>
      </c>
      <c r="M79" s="82">
        <f t="shared" si="5"/>
        <v>0</v>
      </c>
      <c r="N79" s="77"/>
      <c r="O79" s="67"/>
      <c r="P79" s="68"/>
      <c r="Q79" s="69"/>
      <c r="R79" s="70"/>
      <c r="S79" s="71"/>
      <c r="T79" s="72"/>
      <c r="U79" s="97" t="s">
        <v>325</v>
      </c>
      <c r="V79" s="42"/>
    </row>
    <row r="80" spans="2:22" s="43" customFormat="1" ht="30" customHeight="1" x14ac:dyDescent="0.2">
      <c r="B80" s="58"/>
      <c r="C80" s="59"/>
      <c r="D80" s="99"/>
      <c r="E80" s="61"/>
      <c r="F80" s="61"/>
      <c r="G80" s="61"/>
      <c r="H80" s="74"/>
      <c r="I80" s="256" t="s">
        <v>184</v>
      </c>
      <c r="J80" s="81"/>
      <c r="K80" s="81"/>
      <c r="L80" s="81" t="s">
        <v>245</v>
      </c>
      <c r="M80" s="82">
        <f t="shared" si="5"/>
        <v>0</v>
      </c>
      <c r="N80" s="77"/>
      <c r="O80" s="67"/>
      <c r="P80" s="68"/>
      <c r="Q80" s="69"/>
      <c r="R80" s="70"/>
      <c r="S80" s="71"/>
      <c r="T80" s="72"/>
      <c r="U80" s="97"/>
      <c r="V80" s="42"/>
    </row>
    <row r="81" spans="2:22" s="43" customFormat="1" ht="30" customHeight="1" x14ac:dyDescent="0.2">
      <c r="B81" s="44">
        <v>2</v>
      </c>
      <c r="C81" s="45"/>
      <c r="D81" s="46" t="s">
        <v>213</v>
      </c>
      <c r="E81" s="47" t="s">
        <v>101</v>
      </c>
      <c r="F81" s="47">
        <v>1</v>
      </c>
      <c r="G81" s="47">
        <v>1</v>
      </c>
      <c r="H81" s="83" t="s">
        <v>50</v>
      </c>
      <c r="I81" s="84"/>
      <c r="J81" s="49">
        <v>27</v>
      </c>
      <c r="K81" s="49">
        <v>27</v>
      </c>
      <c r="L81" s="49">
        <v>3.5</v>
      </c>
      <c r="M81" s="49">
        <f>J81*K81</f>
        <v>729</v>
      </c>
      <c r="N81" s="50">
        <f>F81*(M81)</f>
        <v>729</v>
      </c>
      <c r="O81" s="112"/>
      <c r="P81" s="52"/>
      <c r="Q81" s="53"/>
      <c r="R81" s="54"/>
      <c r="S81" s="55"/>
      <c r="T81" s="56" t="s">
        <v>247</v>
      </c>
      <c r="U81" s="90" t="s">
        <v>162</v>
      </c>
      <c r="V81" s="42"/>
    </row>
    <row r="82" spans="2:22" s="43" customFormat="1" ht="30" customHeight="1" x14ac:dyDescent="0.2">
      <c r="B82" s="58"/>
      <c r="C82" s="59"/>
      <c r="D82" s="60" t="s">
        <v>326</v>
      </c>
      <c r="E82" s="61"/>
      <c r="F82" s="61"/>
      <c r="G82" s="61"/>
      <c r="H82" s="92" t="s">
        <v>109</v>
      </c>
      <c r="I82" s="93" t="s">
        <v>264</v>
      </c>
      <c r="J82" s="116">
        <v>9</v>
      </c>
      <c r="K82" s="116">
        <v>18</v>
      </c>
      <c r="L82" s="117">
        <v>3.5</v>
      </c>
      <c r="M82" s="117">
        <f>J82*K82-22</f>
        <v>140</v>
      </c>
      <c r="N82" s="96"/>
      <c r="O82" s="67"/>
      <c r="P82" s="68"/>
      <c r="Q82" s="69"/>
      <c r="R82" s="70"/>
      <c r="S82" s="71"/>
      <c r="T82" s="72"/>
      <c r="U82" s="97"/>
      <c r="V82" s="42"/>
    </row>
    <row r="83" spans="2:22" s="43" customFormat="1" ht="30" customHeight="1" x14ac:dyDescent="0.2">
      <c r="B83" s="58"/>
      <c r="C83" s="59"/>
      <c r="D83" s="99"/>
      <c r="E83" s="61"/>
      <c r="F83" s="61"/>
      <c r="G83" s="61"/>
      <c r="H83" s="92" t="s">
        <v>55</v>
      </c>
      <c r="I83" s="93" t="s">
        <v>327</v>
      </c>
      <c r="J83" s="116">
        <v>5.5</v>
      </c>
      <c r="K83" s="116">
        <v>7</v>
      </c>
      <c r="L83" s="117">
        <v>3.5</v>
      </c>
      <c r="M83" s="117">
        <f t="shared" ref="M83:M84" si="6">J83*K83</f>
        <v>38.5</v>
      </c>
      <c r="N83" s="96"/>
      <c r="O83" s="67"/>
      <c r="P83" s="68"/>
      <c r="Q83" s="69"/>
      <c r="R83" s="70"/>
      <c r="S83" s="71"/>
      <c r="T83" s="72"/>
      <c r="U83" s="97"/>
      <c r="V83" s="42"/>
    </row>
    <row r="84" spans="2:22" s="43" customFormat="1" ht="30" customHeight="1" x14ac:dyDescent="0.2">
      <c r="B84" s="58"/>
      <c r="C84" s="59"/>
      <c r="D84" s="99"/>
      <c r="E84" s="61"/>
      <c r="F84" s="61"/>
      <c r="G84" s="61"/>
      <c r="H84" s="92" t="s">
        <v>55</v>
      </c>
      <c r="I84" s="93" t="s">
        <v>254</v>
      </c>
      <c r="J84" s="116">
        <v>3.5</v>
      </c>
      <c r="K84" s="116">
        <v>7</v>
      </c>
      <c r="L84" s="117">
        <v>3.5</v>
      </c>
      <c r="M84" s="117">
        <f t="shared" si="6"/>
        <v>24.5</v>
      </c>
      <c r="N84" s="96"/>
      <c r="O84" s="67"/>
      <c r="P84" s="68"/>
      <c r="Q84" s="69"/>
      <c r="R84" s="70"/>
      <c r="S84" s="71"/>
      <c r="T84" s="72"/>
      <c r="U84" s="78" t="s">
        <v>328</v>
      </c>
      <c r="V84" s="42"/>
    </row>
    <row r="85" spans="2:22" s="43" customFormat="1" ht="30" customHeight="1" x14ac:dyDescent="0.2">
      <c r="B85" s="58"/>
      <c r="C85" s="59"/>
      <c r="D85" s="99"/>
      <c r="E85" s="61"/>
      <c r="F85" s="61"/>
      <c r="G85" s="61"/>
      <c r="H85" s="92" t="s">
        <v>55</v>
      </c>
      <c r="I85" s="93" t="s">
        <v>283</v>
      </c>
      <c r="J85" s="116">
        <v>9</v>
      </c>
      <c r="K85" s="116">
        <v>18</v>
      </c>
      <c r="L85" s="117">
        <v>3.5</v>
      </c>
      <c r="M85" s="117">
        <f>J85*K85-22</f>
        <v>140</v>
      </c>
      <c r="N85" s="96"/>
      <c r="O85" s="67"/>
      <c r="P85" s="68"/>
      <c r="Q85" s="69"/>
      <c r="R85" s="70"/>
      <c r="S85" s="71"/>
      <c r="T85" s="72"/>
      <c r="U85" s="97"/>
      <c r="V85" s="42"/>
    </row>
    <row r="86" spans="2:22" s="43" customFormat="1" ht="30" customHeight="1" x14ac:dyDescent="0.2">
      <c r="B86" s="58"/>
      <c r="C86" s="59"/>
      <c r="D86" s="99"/>
      <c r="E86" s="61"/>
      <c r="F86" s="61"/>
      <c r="G86" s="61"/>
      <c r="H86" s="92" t="s">
        <v>55</v>
      </c>
      <c r="I86" s="93" t="s">
        <v>284</v>
      </c>
      <c r="J86" s="116">
        <v>9</v>
      </c>
      <c r="K86" s="116">
        <v>9</v>
      </c>
      <c r="L86" s="117">
        <v>3.5</v>
      </c>
      <c r="M86" s="117">
        <f t="shared" ref="M86:M111" si="7">J86*K86</f>
        <v>81</v>
      </c>
      <c r="N86" s="96"/>
      <c r="O86" s="67"/>
      <c r="P86" s="68"/>
      <c r="Q86" s="69"/>
      <c r="R86" s="70"/>
      <c r="S86" s="71"/>
      <c r="T86" s="72"/>
      <c r="U86" s="97"/>
      <c r="V86" s="42"/>
    </row>
    <row r="87" spans="2:22" s="43" customFormat="1" ht="30" customHeight="1" x14ac:dyDescent="0.2">
      <c r="B87" s="58"/>
      <c r="C87" s="59"/>
      <c r="D87" s="99"/>
      <c r="E87" s="61"/>
      <c r="F87" s="61"/>
      <c r="G87" s="61"/>
      <c r="H87" s="92" t="s">
        <v>55</v>
      </c>
      <c r="I87" s="93" t="s">
        <v>87</v>
      </c>
      <c r="J87" s="116">
        <v>9</v>
      </c>
      <c r="K87" s="116">
        <v>9</v>
      </c>
      <c r="L87" s="117">
        <v>3.5</v>
      </c>
      <c r="M87" s="117">
        <f t="shared" si="7"/>
        <v>81</v>
      </c>
      <c r="N87" s="96"/>
      <c r="O87" s="67"/>
      <c r="P87" s="68"/>
      <c r="Q87" s="69"/>
      <c r="R87" s="70"/>
      <c r="S87" s="71"/>
      <c r="T87" s="72"/>
      <c r="U87" s="97"/>
      <c r="V87" s="42"/>
    </row>
    <row r="88" spans="2:22" s="43" customFormat="1" ht="30" customHeight="1" x14ac:dyDescent="0.2">
      <c r="B88" s="58"/>
      <c r="C88" s="59"/>
      <c r="D88" s="99"/>
      <c r="E88" s="61"/>
      <c r="F88" s="61"/>
      <c r="G88" s="61"/>
      <c r="H88" s="92" t="s">
        <v>55</v>
      </c>
      <c r="I88" s="93" t="s">
        <v>285</v>
      </c>
      <c r="J88" s="116">
        <v>4.5</v>
      </c>
      <c r="K88" s="116">
        <v>4.5</v>
      </c>
      <c r="L88" s="117">
        <v>3.5</v>
      </c>
      <c r="M88" s="117">
        <f t="shared" si="7"/>
        <v>20.25</v>
      </c>
      <c r="N88" s="96"/>
      <c r="O88" s="67"/>
      <c r="P88" s="68"/>
      <c r="Q88" s="69"/>
      <c r="R88" s="70"/>
      <c r="S88" s="71"/>
      <c r="T88" s="72"/>
      <c r="U88" s="97"/>
      <c r="V88" s="42"/>
    </row>
    <row r="89" spans="2:22" s="43" customFormat="1" ht="30" customHeight="1" x14ac:dyDescent="0.2">
      <c r="B89" s="58"/>
      <c r="C89" s="59"/>
      <c r="D89" s="99"/>
      <c r="E89" s="61"/>
      <c r="F89" s="61"/>
      <c r="G89" s="61"/>
      <c r="H89" s="92" t="s">
        <v>55</v>
      </c>
      <c r="I89" s="93" t="s">
        <v>329</v>
      </c>
      <c r="J89" s="116">
        <v>4.5</v>
      </c>
      <c r="K89" s="116">
        <v>9</v>
      </c>
      <c r="L89" s="117">
        <v>3.5</v>
      </c>
      <c r="M89" s="117">
        <f t="shared" si="7"/>
        <v>40.5</v>
      </c>
      <c r="N89" s="96"/>
      <c r="O89" s="67"/>
      <c r="P89" s="68"/>
      <c r="Q89" s="69"/>
      <c r="R89" s="70"/>
      <c r="S89" s="71"/>
      <c r="T89" s="72"/>
      <c r="U89" s="97"/>
      <c r="V89" s="42"/>
    </row>
    <row r="90" spans="2:22" s="43" customFormat="1" ht="30" customHeight="1" x14ac:dyDescent="0.2">
      <c r="B90" s="58"/>
      <c r="C90" s="59"/>
      <c r="D90" s="99"/>
      <c r="E90" s="61"/>
      <c r="F90" s="61"/>
      <c r="G90" s="61"/>
      <c r="H90" s="92" t="s">
        <v>55</v>
      </c>
      <c r="I90" s="93" t="s">
        <v>330</v>
      </c>
      <c r="J90" s="116">
        <v>5</v>
      </c>
      <c r="K90" s="116">
        <v>3.5</v>
      </c>
      <c r="L90" s="117">
        <v>3.5</v>
      </c>
      <c r="M90" s="117">
        <f t="shared" si="7"/>
        <v>17.5</v>
      </c>
      <c r="N90" s="96"/>
      <c r="O90" s="67"/>
      <c r="P90" s="68"/>
      <c r="Q90" s="69"/>
      <c r="R90" s="70" t="s">
        <v>95</v>
      </c>
      <c r="S90" s="71"/>
      <c r="T90" s="72"/>
      <c r="U90" s="97"/>
      <c r="V90" s="42"/>
    </row>
    <row r="91" spans="2:22" s="43" customFormat="1" ht="30" customHeight="1" x14ac:dyDescent="0.2">
      <c r="B91" s="58"/>
      <c r="C91" s="59"/>
      <c r="D91" s="99"/>
      <c r="E91" s="61"/>
      <c r="F91" s="61"/>
      <c r="G91" s="61"/>
      <c r="H91" s="92" t="s">
        <v>55</v>
      </c>
      <c r="I91" s="93" t="s">
        <v>287</v>
      </c>
      <c r="J91" s="116">
        <v>4</v>
      </c>
      <c r="K91" s="116">
        <v>3.5</v>
      </c>
      <c r="L91" s="117">
        <v>3.5</v>
      </c>
      <c r="M91" s="117">
        <f t="shared" si="7"/>
        <v>14</v>
      </c>
      <c r="N91" s="96"/>
      <c r="O91" s="67"/>
      <c r="P91" s="68"/>
      <c r="Q91" s="69"/>
      <c r="R91" s="70"/>
      <c r="S91" s="71"/>
      <c r="T91" s="72"/>
      <c r="U91" s="97"/>
      <c r="V91" s="42"/>
    </row>
    <row r="92" spans="2:22" s="43" customFormat="1" ht="30" customHeight="1" x14ac:dyDescent="0.2">
      <c r="B92" s="58"/>
      <c r="C92" s="59"/>
      <c r="D92" s="99"/>
      <c r="E92" s="61"/>
      <c r="F92" s="61"/>
      <c r="G92" s="61"/>
      <c r="H92" s="92" t="s">
        <v>55</v>
      </c>
      <c r="I92" s="93" t="s">
        <v>66</v>
      </c>
      <c r="J92" s="116">
        <v>1.5</v>
      </c>
      <c r="K92" s="116">
        <v>4</v>
      </c>
      <c r="L92" s="117">
        <v>3.5</v>
      </c>
      <c r="M92" s="117">
        <f t="shared" si="7"/>
        <v>6</v>
      </c>
      <c r="N92" s="96"/>
      <c r="O92" s="67"/>
      <c r="P92" s="68"/>
      <c r="Q92" s="69"/>
      <c r="R92" s="70"/>
      <c r="S92" s="71"/>
      <c r="T92" s="72"/>
      <c r="U92" s="97"/>
      <c r="V92" s="42"/>
    </row>
    <row r="93" spans="2:22" s="43" customFormat="1" ht="30" customHeight="1" x14ac:dyDescent="0.2">
      <c r="B93" s="58"/>
      <c r="C93" s="59"/>
      <c r="D93" s="99"/>
      <c r="E93" s="61"/>
      <c r="F93" s="61"/>
      <c r="G93" s="61"/>
      <c r="H93" s="92" t="s">
        <v>55</v>
      </c>
      <c r="I93" s="93" t="s">
        <v>331</v>
      </c>
      <c r="J93" s="116">
        <v>2.5</v>
      </c>
      <c r="K93" s="116">
        <v>4</v>
      </c>
      <c r="L93" s="117">
        <v>3.5</v>
      </c>
      <c r="M93" s="117">
        <f t="shared" si="7"/>
        <v>10</v>
      </c>
      <c r="N93" s="96"/>
      <c r="O93" s="67"/>
      <c r="P93" s="68" t="s">
        <v>332</v>
      </c>
      <c r="Q93" s="69"/>
      <c r="R93" s="70"/>
      <c r="S93" s="71"/>
      <c r="T93" s="72"/>
      <c r="U93" s="97"/>
      <c r="V93" s="42"/>
    </row>
    <row r="94" spans="2:22" s="43" customFormat="1" ht="30" customHeight="1" x14ac:dyDescent="0.2">
      <c r="B94" s="58"/>
      <c r="C94" s="59"/>
      <c r="D94" s="99"/>
      <c r="E94" s="61"/>
      <c r="F94" s="61"/>
      <c r="G94" s="61"/>
      <c r="H94" s="92" t="s">
        <v>55</v>
      </c>
      <c r="I94" s="93" t="s">
        <v>290</v>
      </c>
      <c r="J94" s="116">
        <v>3</v>
      </c>
      <c r="K94" s="116">
        <v>1.5</v>
      </c>
      <c r="L94" s="117">
        <v>3.5</v>
      </c>
      <c r="M94" s="117">
        <f t="shared" si="7"/>
        <v>4.5</v>
      </c>
      <c r="N94" s="96"/>
      <c r="O94" s="67"/>
      <c r="P94" s="68"/>
      <c r="Q94" s="69" t="s">
        <v>291</v>
      </c>
      <c r="R94" s="70"/>
      <c r="S94" s="71"/>
      <c r="T94" s="72"/>
      <c r="U94" s="97"/>
      <c r="V94" s="42"/>
    </row>
    <row r="95" spans="2:22" s="43" customFormat="1" ht="30" customHeight="1" x14ac:dyDescent="0.2">
      <c r="B95" s="58"/>
      <c r="C95" s="59"/>
      <c r="D95" s="99"/>
      <c r="E95" s="61"/>
      <c r="F95" s="61"/>
      <c r="G95" s="61"/>
      <c r="H95" s="92" t="s">
        <v>55</v>
      </c>
      <c r="I95" s="93" t="s">
        <v>62</v>
      </c>
      <c r="J95" s="116">
        <v>3</v>
      </c>
      <c r="K95" s="116">
        <v>2.5</v>
      </c>
      <c r="L95" s="117">
        <v>3.5</v>
      </c>
      <c r="M95" s="117">
        <f t="shared" si="7"/>
        <v>7.5</v>
      </c>
      <c r="N95" s="96"/>
      <c r="O95" s="67"/>
      <c r="P95" s="68" t="s">
        <v>95</v>
      </c>
      <c r="Q95" s="69" t="s">
        <v>95</v>
      </c>
      <c r="R95" s="70"/>
      <c r="S95" s="71"/>
      <c r="T95" s="72"/>
      <c r="U95" s="97"/>
      <c r="V95" s="42"/>
    </row>
    <row r="96" spans="2:22" s="43" customFormat="1" ht="30" customHeight="1" x14ac:dyDescent="0.2">
      <c r="B96" s="58"/>
      <c r="C96" s="59"/>
      <c r="D96" s="99"/>
      <c r="E96" s="61"/>
      <c r="F96" s="61"/>
      <c r="G96" s="61"/>
      <c r="H96" s="92" t="s">
        <v>55</v>
      </c>
      <c r="I96" s="93" t="s">
        <v>205</v>
      </c>
      <c r="J96" s="116">
        <v>4.5</v>
      </c>
      <c r="K96" s="116">
        <v>4.5</v>
      </c>
      <c r="L96" s="117">
        <v>3.5</v>
      </c>
      <c r="M96" s="117">
        <f t="shared" si="7"/>
        <v>20.25</v>
      </c>
      <c r="N96" s="96"/>
      <c r="O96" s="67"/>
      <c r="P96" s="68"/>
      <c r="Q96" s="69"/>
      <c r="R96" s="70"/>
      <c r="S96" s="71"/>
      <c r="T96" s="72"/>
      <c r="U96" s="97"/>
      <c r="V96" s="42"/>
    </row>
    <row r="97" spans="2:23" s="43" customFormat="1" ht="30" customHeight="1" x14ac:dyDescent="0.2">
      <c r="B97" s="58"/>
      <c r="C97" s="59"/>
      <c r="D97" s="99"/>
      <c r="E97" s="61"/>
      <c r="F97" s="61"/>
      <c r="G97" s="61"/>
      <c r="H97" s="92" t="s">
        <v>55</v>
      </c>
      <c r="I97" s="93" t="s">
        <v>99</v>
      </c>
      <c r="J97" s="116">
        <v>1.5</v>
      </c>
      <c r="K97" s="116">
        <v>9</v>
      </c>
      <c r="L97" s="117">
        <v>3.5</v>
      </c>
      <c r="M97" s="117">
        <f t="shared" si="7"/>
        <v>13.5</v>
      </c>
      <c r="N97" s="96"/>
      <c r="O97" s="67"/>
      <c r="P97" s="68"/>
      <c r="Q97" s="69"/>
      <c r="R97" s="70"/>
      <c r="S97" s="71"/>
      <c r="T97" s="72"/>
      <c r="U97" s="97"/>
      <c r="V97" s="42"/>
    </row>
    <row r="98" spans="2:23" s="43" customFormat="1" ht="30" customHeight="1" x14ac:dyDescent="0.2">
      <c r="B98" s="58"/>
      <c r="C98" s="59"/>
      <c r="D98" s="99"/>
      <c r="E98" s="61"/>
      <c r="F98" s="61"/>
      <c r="G98" s="61"/>
      <c r="H98" s="92" t="s">
        <v>55</v>
      </c>
      <c r="I98" s="93" t="s">
        <v>99</v>
      </c>
      <c r="J98" s="116">
        <v>2</v>
      </c>
      <c r="K98" s="116">
        <f>11+11+9+4</f>
        <v>35</v>
      </c>
      <c r="L98" s="117">
        <v>3.5</v>
      </c>
      <c r="M98" s="117">
        <f t="shared" si="7"/>
        <v>70</v>
      </c>
      <c r="N98" s="96"/>
      <c r="O98" s="67"/>
      <c r="P98" s="68"/>
      <c r="Q98" s="69"/>
      <c r="R98" s="70"/>
      <c r="S98" s="71"/>
      <c r="T98" s="72"/>
      <c r="U98" s="97"/>
      <c r="V98" s="42"/>
    </row>
    <row r="99" spans="2:23" s="43" customFormat="1" ht="30" customHeight="1" x14ac:dyDescent="0.2">
      <c r="B99" s="44">
        <v>3</v>
      </c>
      <c r="C99" s="45"/>
      <c r="D99" s="46" t="s">
        <v>333</v>
      </c>
      <c r="E99" s="47" t="s">
        <v>144</v>
      </c>
      <c r="F99" s="47">
        <v>1</v>
      </c>
      <c r="G99" s="47">
        <v>1</v>
      </c>
      <c r="H99" s="83" t="s">
        <v>50</v>
      </c>
      <c r="I99" s="84"/>
      <c r="J99" s="49">
        <v>9</v>
      </c>
      <c r="K99" s="49">
        <v>27</v>
      </c>
      <c r="L99" s="49">
        <v>3.5</v>
      </c>
      <c r="M99" s="49">
        <f t="shared" si="7"/>
        <v>243</v>
      </c>
      <c r="N99" s="50">
        <f>F99*(M99)</f>
        <v>243</v>
      </c>
      <c r="O99" s="112"/>
      <c r="P99" s="52"/>
      <c r="Q99" s="53"/>
      <c r="R99" s="54"/>
      <c r="S99" s="55"/>
      <c r="T99" s="56" t="s">
        <v>247</v>
      </c>
      <c r="U99" s="90" t="s">
        <v>162</v>
      </c>
      <c r="V99" s="42"/>
      <c r="W99" s="209"/>
    </row>
    <row r="100" spans="2:23" s="43" customFormat="1" ht="30" customHeight="1" x14ac:dyDescent="0.2">
      <c r="B100" s="58"/>
      <c r="C100" s="59"/>
      <c r="D100" s="60" t="s">
        <v>334</v>
      </c>
      <c r="E100" s="61"/>
      <c r="F100" s="61"/>
      <c r="G100" s="61"/>
      <c r="H100" s="92" t="s">
        <v>55</v>
      </c>
      <c r="I100" s="93" t="s">
        <v>299</v>
      </c>
      <c r="J100" s="94">
        <v>9</v>
      </c>
      <c r="K100" s="94">
        <v>9</v>
      </c>
      <c r="L100" s="95">
        <v>3.5</v>
      </c>
      <c r="M100" s="95">
        <f t="shared" si="7"/>
        <v>81</v>
      </c>
      <c r="N100" s="96"/>
      <c r="O100" s="67"/>
      <c r="P100" s="68"/>
      <c r="Q100" s="69"/>
      <c r="R100" s="70"/>
      <c r="S100" s="71"/>
      <c r="T100" s="72"/>
      <c r="U100" s="97"/>
      <c r="V100" s="42"/>
      <c r="W100" s="98"/>
    </row>
    <row r="101" spans="2:23" s="43" customFormat="1" ht="30" customHeight="1" x14ac:dyDescent="0.2">
      <c r="B101" s="58"/>
      <c r="C101" s="59"/>
      <c r="D101" s="60"/>
      <c r="E101" s="61"/>
      <c r="F101" s="61"/>
      <c r="G101" s="61"/>
      <c r="H101" s="92" t="s">
        <v>55</v>
      </c>
      <c r="I101" s="93" t="s">
        <v>335</v>
      </c>
      <c r="J101" s="94">
        <v>9</v>
      </c>
      <c r="K101" s="94">
        <v>4.5</v>
      </c>
      <c r="L101" s="95">
        <v>3.5</v>
      </c>
      <c r="M101" s="95">
        <f t="shared" si="7"/>
        <v>40.5</v>
      </c>
      <c r="N101" s="96"/>
      <c r="O101" s="67"/>
      <c r="P101" s="68"/>
      <c r="Q101" s="69"/>
      <c r="R101" s="70"/>
      <c r="S101" s="71"/>
      <c r="T101" s="72"/>
      <c r="U101" s="97"/>
      <c r="V101" s="42"/>
      <c r="W101" s="98"/>
    </row>
    <row r="102" spans="2:23" s="43" customFormat="1" ht="30" customHeight="1" x14ac:dyDescent="0.2">
      <c r="B102" s="58"/>
      <c r="C102" s="59"/>
      <c r="D102" s="99"/>
      <c r="E102" s="61"/>
      <c r="F102" s="61"/>
      <c r="G102" s="61"/>
      <c r="H102" s="92" t="s">
        <v>55</v>
      </c>
      <c r="I102" s="93" t="s">
        <v>336</v>
      </c>
      <c r="J102" s="94">
        <v>7</v>
      </c>
      <c r="K102" s="94">
        <v>4.5</v>
      </c>
      <c r="L102" s="95">
        <v>3.5</v>
      </c>
      <c r="M102" s="95">
        <f t="shared" si="7"/>
        <v>31.5</v>
      </c>
      <c r="N102" s="96"/>
      <c r="O102" s="67"/>
      <c r="P102" s="68"/>
      <c r="Q102" s="69"/>
      <c r="R102" s="70"/>
      <c r="S102" s="71"/>
      <c r="T102" s="72"/>
      <c r="U102" s="97"/>
      <c r="V102" s="42"/>
      <c r="W102" s="98"/>
    </row>
    <row r="103" spans="2:23" s="43" customFormat="1" ht="30" customHeight="1" x14ac:dyDescent="0.2">
      <c r="B103" s="58"/>
      <c r="C103" s="59"/>
      <c r="D103" s="99"/>
      <c r="E103" s="61"/>
      <c r="F103" s="61"/>
      <c r="G103" s="61"/>
      <c r="H103" s="92" t="s">
        <v>55</v>
      </c>
      <c r="I103" s="93" t="s">
        <v>267</v>
      </c>
      <c r="J103" s="94">
        <v>2</v>
      </c>
      <c r="K103" s="94">
        <v>4.5</v>
      </c>
      <c r="L103" s="95">
        <v>3.5</v>
      </c>
      <c r="M103" s="95">
        <f t="shared" si="7"/>
        <v>9</v>
      </c>
      <c r="N103" s="96"/>
      <c r="O103" s="67"/>
      <c r="P103" s="68"/>
      <c r="Q103" s="69"/>
      <c r="R103" s="70"/>
      <c r="S103" s="71"/>
      <c r="T103" s="72"/>
      <c r="U103" s="97"/>
      <c r="V103" s="42"/>
      <c r="W103" s="98"/>
    </row>
    <row r="104" spans="2:23" s="43" customFormat="1" ht="30" customHeight="1" x14ac:dyDescent="0.2">
      <c r="B104" s="58"/>
      <c r="C104" s="59"/>
      <c r="D104" s="99"/>
      <c r="E104" s="61"/>
      <c r="F104" s="61"/>
      <c r="G104" s="61"/>
      <c r="H104" s="92" t="s">
        <v>55</v>
      </c>
      <c r="I104" s="93" t="s">
        <v>268</v>
      </c>
      <c r="J104" s="94">
        <v>4</v>
      </c>
      <c r="K104" s="94">
        <v>4</v>
      </c>
      <c r="L104" s="95">
        <v>3.5</v>
      </c>
      <c r="M104" s="95">
        <f t="shared" si="7"/>
        <v>16</v>
      </c>
      <c r="N104" s="96"/>
      <c r="O104" s="67"/>
      <c r="P104" s="68"/>
      <c r="Q104" s="69"/>
      <c r="R104" s="70" t="s">
        <v>269</v>
      </c>
      <c r="S104" s="71"/>
      <c r="T104" s="72"/>
      <c r="U104" s="97"/>
      <c r="V104" s="42"/>
      <c r="W104" s="98"/>
    </row>
    <row r="105" spans="2:23" s="43" customFormat="1" ht="30" customHeight="1" x14ac:dyDescent="0.2">
      <c r="B105" s="58"/>
      <c r="C105" s="59"/>
      <c r="D105" s="99"/>
      <c r="E105" s="61"/>
      <c r="F105" s="61"/>
      <c r="G105" s="61"/>
      <c r="H105" s="92" t="s">
        <v>55</v>
      </c>
      <c r="I105" s="93" t="s">
        <v>62</v>
      </c>
      <c r="J105" s="94">
        <v>4</v>
      </c>
      <c r="K105" s="94">
        <v>2</v>
      </c>
      <c r="L105" s="95">
        <v>3.5</v>
      </c>
      <c r="M105" s="95">
        <f t="shared" si="7"/>
        <v>8</v>
      </c>
      <c r="N105" s="96"/>
      <c r="O105" s="67"/>
      <c r="P105" s="68" t="s">
        <v>95</v>
      </c>
      <c r="Q105" s="100" t="s">
        <v>95</v>
      </c>
      <c r="R105" s="70"/>
      <c r="S105" s="71"/>
      <c r="T105" s="72"/>
      <c r="U105" s="97"/>
      <c r="V105" s="42"/>
      <c r="W105" s="98"/>
    </row>
    <row r="106" spans="2:23" s="43" customFormat="1" ht="30" customHeight="1" x14ac:dyDescent="0.2">
      <c r="B106" s="58"/>
      <c r="C106" s="59"/>
      <c r="D106" s="99"/>
      <c r="E106" s="61"/>
      <c r="F106" s="61"/>
      <c r="G106" s="61"/>
      <c r="H106" s="92" t="s">
        <v>55</v>
      </c>
      <c r="I106" s="93" t="s">
        <v>158</v>
      </c>
      <c r="J106" s="94">
        <v>4</v>
      </c>
      <c r="K106" s="94">
        <v>3</v>
      </c>
      <c r="L106" s="95">
        <v>3.5</v>
      </c>
      <c r="M106" s="95">
        <f t="shared" si="7"/>
        <v>12</v>
      </c>
      <c r="N106" s="96"/>
      <c r="O106" s="67"/>
      <c r="P106" s="68" t="s">
        <v>95</v>
      </c>
      <c r="Q106" s="100" t="s">
        <v>95</v>
      </c>
      <c r="R106" s="70"/>
      <c r="S106" s="71"/>
      <c r="T106" s="72"/>
      <c r="U106" s="97"/>
      <c r="V106" s="42"/>
      <c r="W106" s="98"/>
    </row>
    <row r="107" spans="2:23" s="43" customFormat="1" ht="30" customHeight="1" x14ac:dyDescent="0.2">
      <c r="B107" s="58"/>
      <c r="C107" s="59"/>
      <c r="D107" s="99"/>
      <c r="E107" s="61"/>
      <c r="F107" s="61"/>
      <c r="G107" s="61"/>
      <c r="H107" s="92" t="s">
        <v>55</v>
      </c>
      <c r="I107" s="93" t="s">
        <v>272</v>
      </c>
      <c r="J107" s="94">
        <v>2</v>
      </c>
      <c r="K107" s="94">
        <v>3</v>
      </c>
      <c r="L107" s="95">
        <v>3.5</v>
      </c>
      <c r="M107" s="95">
        <f t="shared" si="7"/>
        <v>6</v>
      </c>
      <c r="N107" s="96"/>
      <c r="O107" s="67"/>
      <c r="P107" s="68"/>
      <c r="Q107" s="69"/>
      <c r="R107" s="70"/>
      <c r="S107" s="71"/>
      <c r="T107" s="72"/>
      <c r="U107" s="97"/>
      <c r="V107" s="42"/>
      <c r="W107" s="98"/>
    </row>
    <row r="108" spans="2:23" s="43" customFormat="1" ht="30" customHeight="1" x14ac:dyDescent="0.2">
      <c r="B108" s="58"/>
      <c r="C108" s="59"/>
      <c r="D108" s="99"/>
      <c r="E108" s="61"/>
      <c r="F108" s="61"/>
      <c r="G108" s="61"/>
      <c r="H108" s="92" t="s">
        <v>55</v>
      </c>
      <c r="I108" s="93" t="s">
        <v>159</v>
      </c>
      <c r="J108" s="94">
        <v>3</v>
      </c>
      <c r="K108" s="94">
        <v>9</v>
      </c>
      <c r="L108" s="95">
        <v>3.5</v>
      </c>
      <c r="M108" s="95">
        <f t="shared" si="7"/>
        <v>27</v>
      </c>
      <c r="N108" s="96"/>
      <c r="O108" s="67"/>
      <c r="P108" s="68"/>
      <c r="Q108" s="69"/>
      <c r="R108" s="70"/>
      <c r="S108" s="71"/>
      <c r="T108" s="72"/>
      <c r="U108" s="78" t="s">
        <v>337</v>
      </c>
      <c r="V108" s="42"/>
      <c r="W108" s="98"/>
    </row>
    <row r="109" spans="2:23" s="43" customFormat="1" ht="30" customHeight="1" x14ac:dyDescent="0.2">
      <c r="B109" s="58"/>
      <c r="C109" s="59"/>
      <c r="D109" s="99"/>
      <c r="E109" s="61"/>
      <c r="F109" s="61"/>
      <c r="G109" s="61"/>
      <c r="H109" s="92" t="s">
        <v>55</v>
      </c>
      <c r="I109" s="93" t="s">
        <v>273</v>
      </c>
      <c r="J109" s="94">
        <v>2</v>
      </c>
      <c r="K109" s="94">
        <v>6</v>
      </c>
      <c r="L109" s="95">
        <v>3.5</v>
      </c>
      <c r="M109" s="95">
        <f t="shared" si="7"/>
        <v>12</v>
      </c>
      <c r="N109" s="96"/>
      <c r="O109" s="67"/>
      <c r="P109" s="68"/>
      <c r="Q109" s="69"/>
      <c r="R109" s="70"/>
      <c r="S109" s="71"/>
      <c r="T109" s="72"/>
      <c r="U109" s="97"/>
      <c r="V109" s="42"/>
      <c r="W109" s="98"/>
    </row>
    <row r="110" spans="2:23" s="43" customFormat="1" ht="30" customHeight="1" x14ac:dyDescent="0.2">
      <c r="B110" s="44">
        <v>4</v>
      </c>
      <c r="C110" s="45"/>
      <c r="D110" s="46" t="s">
        <v>298</v>
      </c>
      <c r="E110" s="47" t="s">
        <v>144</v>
      </c>
      <c r="F110" s="47">
        <v>1</v>
      </c>
      <c r="G110" s="47">
        <v>1</v>
      </c>
      <c r="H110" s="83" t="s">
        <v>50</v>
      </c>
      <c r="I110" s="84"/>
      <c r="J110" s="49">
        <v>9</v>
      </c>
      <c r="K110" s="49">
        <v>27</v>
      </c>
      <c r="L110" s="49">
        <v>3.5</v>
      </c>
      <c r="M110" s="49">
        <f t="shared" si="7"/>
        <v>243</v>
      </c>
      <c r="N110" s="50">
        <f>F110*(M110)</f>
        <v>243</v>
      </c>
      <c r="O110" s="112"/>
      <c r="P110" s="52"/>
      <c r="Q110" s="53"/>
      <c r="R110" s="54"/>
      <c r="S110" s="55"/>
      <c r="T110" s="56" t="s">
        <v>145</v>
      </c>
      <c r="U110" s="90" t="s">
        <v>162</v>
      </c>
      <c r="V110" s="42"/>
      <c r="W110" s="209"/>
    </row>
    <row r="111" spans="2:23" s="43" customFormat="1" ht="30" customHeight="1" x14ac:dyDescent="0.2">
      <c r="B111" s="58"/>
      <c r="C111" s="59"/>
      <c r="D111" s="60" t="s">
        <v>118</v>
      </c>
      <c r="E111" s="61"/>
      <c r="F111" s="61"/>
      <c r="G111" s="61"/>
      <c r="H111" s="92" t="s">
        <v>55</v>
      </c>
      <c r="I111" s="148" t="s">
        <v>81</v>
      </c>
      <c r="J111" s="94">
        <v>9</v>
      </c>
      <c r="K111" s="94">
        <v>9</v>
      </c>
      <c r="L111" s="95">
        <v>3.5</v>
      </c>
      <c r="M111" s="95">
        <f t="shared" si="7"/>
        <v>81</v>
      </c>
      <c r="N111" s="96"/>
      <c r="O111" s="67"/>
      <c r="P111" s="68"/>
      <c r="Q111" s="69"/>
      <c r="R111" s="70"/>
      <c r="S111" s="71"/>
      <c r="T111" s="72"/>
      <c r="U111" s="97"/>
      <c r="V111" s="42"/>
      <c r="W111" s="98"/>
    </row>
    <row r="112" spans="2:23" s="43" customFormat="1" ht="30" customHeight="1" x14ac:dyDescent="0.2">
      <c r="B112" s="58"/>
      <c r="C112" s="59"/>
      <c r="D112" s="60"/>
      <c r="E112" s="61"/>
      <c r="F112" s="61"/>
      <c r="G112" s="61"/>
      <c r="H112" s="92" t="s">
        <v>55</v>
      </c>
      <c r="I112" s="148" t="s">
        <v>87</v>
      </c>
      <c r="J112" s="94">
        <v>4.5</v>
      </c>
      <c r="K112" s="94">
        <v>9</v>
      </c>
      <c r="L112" s="95">
        <v>3.5</v>
      </c>
      <c r="M112" s="95">
        <f>J112*K112+(2.5*4.5)</f>
        <v>51.75</v>
      </c>
      <c r="N112" s="96"/>
      <c r="O112" s="67"/>
      <c r="P112" s="68"/>
      <c r="Q112" s="69"/>
      <c r="R112" s="70"/>
      <c r="S112" s="71"/>
      <c r="T112" s="72"/>
      <c r="U112" s="97"/>
      <c r="V112" s="42"/>
      <c r="W112" s="98"/>
    </row>
    <row r="113" spans="2:23" s="43" customFormat="1" ht="30" customHeight="1" x14ac:dyDescent="0.2">
      <c r="B113" s="58"/>
      <c r="C113" s="59"/>
      <c r="D113" s="99"/>
      <c r="E113" s="61"/>
      <c r="F113" s="61"/>
      <c r="G113" s="61"/>
      <c r="H113" s="92" t="s">
        <v>55</v>
      </c>
      <c r="I113" s="148" t="s">
        <v>338</v>
      </c>
      <c r="J113" s="94">
        <v>4.5</v>
      </c>
      <c r="K113" s="94">
        <v>4.5</v>
      </c>
      <c r="L113" s="95">
        <v>3.5</v>
      </c>
      <c r="M113" s="95">
        <f t="shared" ref="M113:M120" si="8">J113*K113</f>
        <v>20.25</v>
      </c>
      <c r="N113" s="96"/>
      <c r="O113" s="67"/>
      <c r="P113" s="68"/>
      <c r="Q113" s="69"/>
      <c r="R113" s="70"/>
      <c r="S113" s="71"/>
      <c r="T113" s="72"/>
      <c r="U113" s="97"/>
      <c r="V113" s="42"/>
      <c r="W113" s="98"/>
    </row>
    <row r="114" spans="2:23" s="43" customFormat="1" ht="30" customHeight="1" x14ac:dyDescent="0.2">
      <c r="B114" s="58"/>
      <c r="C114" s="59"/>
      <c r="D114" s="99"/>
      <c r="E114" s="61"/>
      <c r="F114" s="61"/>
      <c r="G114" s="61"/>
      <c r="H114" s="92" t="s">
        <v>55</v>
      </c>
      <c r="I114" s="148" t="s">
        <v>205</v>
      </c>
      <c r="J114" s="94">
        <v>2</v>
      </c>
      <c r="K114" s="94">
        <v>4.5</v>
      </c>
      <c r="L114" s="95">
        <v>3.5</v>
      </c>
      <c r="M114" s="95">
        <f t="shared" si="8"/>
        <v>9</v>
      </c>
      <c r="N114" s="96"/>
      <c r="O114" s="67"/>
      <c r="P114" s="68"/>
      <c r="Q114" s="69"/>
      <c r="R114" s="70"/>
      <c r="S114" s="71"/>
      <c r="T114" s="72"/>
      <c r="U114" s="97"/>
      <c r="V114" s="42"/>
      <c r="W114" s="98"/>
    </row>
    <row r="115" spans="2:23" s="43" customFormat="1" ht="30" customHeight="1" x14ac:dyDescent="0.2">
      <c r="B115" s="58"/>
      <c r="C115" s="59"/>
      <c r="D115" s="99"/>
      <c r="E115" s="61"/>
      <c r="F115" s="61"/>
      <c r="G115" s="61"/>
      <c r="H115" s="92" t="s">
        <v>55</v>
      </c>
      <c r="I115" s="148" t="s">
        <v>300</v>
      </c>
      <c r="J115" s="94">
        <v>4</v>
      </c>
      <c r="K115" s="94">
        <v>4</v>
      </c>
      <c r="L115" s="95">
        <v>3.5</v>
      </c>
      <c r="M115" s="95">
        <f t="shared" si="8"/>
        <v>16</v>
      </c>
      <c r="N115" s="96"/>
      <c r="O115" s="67"/>
      <c r="P115" s="68"/>
      <c r="Q115" s="69"/>
      <c r="R115" s="70"/>
      <c r="S115" s="71"/>
      <c r="T115" s="72"/>
      <c r="U115" s="97"/>
      <c r="V115" s="42"/>
      <c r="W115" s="98"/>
    </row>
    <row r="116" spans="2:23" s="43" customFormat="1" ht="30" customHeight="1" x14ac:dyDescent="0.2">
      <c r="B116" s="58"/>
      <c r="C116" s="59"/>
      <c r="D116" s="99"/>
      <c r="E116" s="61"/>
      <c r="F116" s="61"/>
      <c r="G116" s="61"/>
      <c r="H116" s="92" t="s">
        <v>55</v>
      </c>
      <c r="I116" s="148" t="s">
        <v>157</v>
      </c>
      <c r="J116" s="94">
        <v>4</v>
      </c>
      <c r="K116" s="94">
        <v>2</v>
      </c>
      <c r="L116" s="95">
        <v>3.5</v>
      </c>
      <c r="M116" s="95">
        <f t="shared" si="8"/>
        <v>8</v>
      </c>
      <c r="N116" s="96"/>
      <c r="O116" s="67"/>
      <c r="P116" s="68" t="s">
        <v>291</v>
      </c>
      <c r="Q116" s="100" t="s">
        <v>269</v>
      </c>
      <c r="R116" s="70"/>
      <c r="S116" s="71"/>
      <c r="T116" s="72"/>
      <c r="U116" s="97"/>
      <c r="V116" s="42"/>
      <c r="W116" s="98"/>
    </row>
    <row r="117" spans="2:23" s="43" customFormat="1" ht="30" customHeight="1" x14ac:dyDescent="0.2">
      <c r="B117" s="58"/>
      <c r="C117" s="59"/>
      <c r="D117" s="99"/>
      <c r="E117" s="61"/>
      <c r="F117" s="61"/>
      <c r="G117" s="61"/>
      <c r="H117" s="92" t="s">
        <v>55</v>
      </c>
      <c r="I117" s="148" t="s">
        <v>301</v>
      </c>
      <c r="J117" s="94">
        <v>4</v>
      </c>
      <c r="K117" s="94">
        <v>3</v>
      </c>
      <c r="L117" s="95">
        <v>3.5</v>
      </c>
      <c r="M117" s="95">
        <f t="shared" si="8"/>
        <v>12</v>
      </c>
      <c r="N117" s="96"/>
      <c r="O117" s="67"/>
      <c r="P117" s="68" t="s">
        <v>269</v>
      </c>
      <c r="Q117" s="100" t="s">
        <v>291</v>
      </c>
      <c r="R117" s="70"/>
      <c r="S117" s="71"/>
      <c r="T117" s="72"/>
      <c r="U117" s="97"/>
      <c r="V117" s="42"/>
      <c r="W117" s="98"/>
    </row>
    <row r="118" spans="2:23" s="43" customFormat="1" ht="30" customHeight="1" x14ac:dyDescent="0.2">
      <c r="B118" s="58"/>
      <c r="C118" s="59"/>
      <c r="D118" s="99"/>
      <c r="E118" s="61"/>
      <c r="F118" s="61"/>
      <c r="G118" s="61"/>
      <c r="H118" s="92" t="s">
        <v>55</v>
      </c>
      <c r="I118" s="148" t="s">
        <v>272</v>
      </c>
      <c r="J118" s="94">
        <v>2</v>
      </c>
      <c r="K118" s="94">
        <v>3</v>
      </c>
      <c r="L118" s="95">
        <v>3.5</v>
      </c>
      <c r="M118" s="95">
        <f t="shared" si="8"/>
        <v>6</v>
      </c>
      <c r="N118" s="96"/>
      <c r="O118" s="67"/>
      <c r="P118" s="68"/>
      <c r="Q118" s="69"/>
      <c r="R118" s="70"/>
      <c r="S118" s="71"/>
      <c r="T118" s="72"/>
      <c r="U118" s="97"/>
      <c r="V118" s="42"/>
      <c r="W118" s="98"/>
    </row>
    <row r="119" spans="2:23" s="43" customFormat="1" ht="30" customHeight="1" x14ac:dyDescent="0.2">
      <c r="B119" s="58"/>
      <c r="C119" s="59"/>
      <c r="D119" s="99"/>
      <c r="E119" s="61"/>
      <c r="F119" s="61"/>
      <c r="G119" s="61"/>
      <c r="H119" s="92" t="s">
        <v>55</v>
      </c>
      <c r="I119" s="148" t="s">
        <v>339</v>
      </c>
      <c r="J119" s="94">
        <v>3</v>
      </c>
      <c r="K119" s="94">
        <v>9</v>
      </c>
      <c r="L119" s="95">
        <v>3.5</v>
      </c>
      <c r="M119" s="95">
        <f t="shared" si="8"/>
        <v>27</v>
      </c>
      <c r="N119" s="96"/>
      <c r="O119" s="67"/>
      <c r="P119" s="68"/>
      <c r="Q119" s="69"/>
      <c r="R119" s="70"/>
      <c r="S119" s="71"/>
      <c r="T119" s="72"/>
      <c r="U119" s="78" t="s">
        <v>160</v>
      </c>
      <c r="V119" s="42"/>
      <c r="W119" s="98"/>
    </row>
    <row r="120" spans="2:23" s="43" customFormat="1" ht="30" customHeight="1" x14ac:dyDescent="0.2">
      <c r="B120" s="58"/>
      <c r="C120" s="59"/>
      <c r="D120" s="99"/>
      <c r="E120" s="61"/>
      <c r="F120" s="61"/>
      <c r="G120" s="61"/>
      <c r="H120" s="92" t="s">
        <v>55</v>
      </c>
      <c r="I120" s="148" t="s">
        <v>99</v>
      </c>
      <c r="J120" s="94">
        <v>2</v>
      </c>
      <c r="K120" s="94">
        <v>6</v>
      </c>
      <c r="L120" s="95">
        <v>3.5</v>
      </c>
      <c r="M120" s="95">
        <f t="shared" si="8"/>
        <v>12</v>
      </c>
      <c r="N120" s="96"/>
      <c r="O120" s="67"/>
      <c r="P120" s="68"/>
      <c r="Q120" s="69"/>
      <c r="R120" s="70"/>
      <c r="S120" s="71"/>
      <c r="T120" s="72"/>
      <c r="U120" s="97"/>
      <c r="V120" s="42"/>
      <c r="W120" s="98"/>
    </row>
    <row r="121" spans="2:23" s="43" customFormat="1" ht="30" customHeight="1" x14ac:dyDescent="0.2">
      <c r="B121" s="44">
        <v>5</v>
      </c>
      <c r="C121" s="137"/>
      <c r="D121" s="46" t="s">
        <v>303</v>
      </c>
      <c r="E121" s="47" t="s">
        <v>161</v>
      </c>
      <c r="F121" s="47">
        <v>1</v>
      </c>
      <c r="G121" s="47">
        <v>1</v>
      </c>
      <c r="H121" s="83" t="s">
        <v>50</v>
      </c>
      <c r="I121" s="84"/>
      <c r="J121" s="49">
        <v>9</v>
      </c>
      <c r="K121" s="49">
        <v>18</v>
      </c>
      <c r="L121" s="138">
        <v>6</v>
      </c>
      <c r="M121" s="49">
        <f t="shared" si="5"/>
        <v>162</v>
      </c>
      <c r="N121" s="50">
        <f>M121*F121</f>
        <v>162</v>
      </c>
      <c r="O121" s="139"/>
      <c r="P121" s="140"/>
      <c r="Q121" s="141"/>
      <c r="R121" s="142"/>
      <c r="S121" s="143"/>
      <c r="T121" s="144" t="s">
        <v>305</v>
      </c>
      <c r="U121" s="90" t="s">
        <v>279</v>
      </c>
      <c r="V121" s="42"/>
    </row>
    <row r="122" spans="2:23" s="43" customFormat="1" ht="30" customHeight="1" x14ac:dyDescent="0.2">
      <c r="B122" s="145"/>
      <c r="C122" s="146"/>
      <c r="D122" s="60" t="s">
        <v>326</v>
      </c>
      <c r="E122" s="61"/>
      <c r="F122" s="61"/>
      <c r="G122" s="61"/>
      <c r="H122" s="147" t="s">
        <v>55</v>
      </c>
      <c r="I122" s="148" t="s">
        <v>119</v>
      </c>
      <c r="J122" s="95">
        <v>9</v>
      </c>
      <c r="K122" s="95">
        <v>18</v>
      </c>
      <c r="L122" s="95">
        <v>6</v>
      </c>
      <c r="M122" s="94">
        <f t="shared" si="5"/>
        <v>162</v>
      </c>
      <c r="N122" s="95"/>
      <c r="O122" s="149"/>
      <c r="P122" s="150"/>
      <c r="Q122" s="151"/>
      <c r="R122" s="152"/>
      <c r="S122" s="153"/>
      <c r="T122" s="154"/>
      <c r="U122" s="155" t="s">
        <v>120</v>
      </c>
      <c r="V122" s="42"/>
    </row>
    <row r="123" spans="2:23" s="43" customFormat="1" ht="30" customHeight="1" x14ac:dyDescent="0.2">
      <c r="B123" s="44">
        <v>6</v>
      </c>
      <c r="C123" s="137"/>
      <c r="D123" s="46" t="s">
        <v>113</v>
      </c>
      <c r="E123" s="47" t="s">
        <v>122</v>
      </c>
      <c r="F123" s="47">
        <v>1</v>
      </c>
      <c r="G123" s="47">
        <v>1</v>
      </c>
      <c r="H123" s="83" t="s">
        <v>50</v>
      </c>
      <c r="I123" s="84"/>
      <c r="J123" s="49">
        <v>9</v>
      </c>
      <c r="K123" s="49">
        <v>9</v>
      </c>
      <c r="L123" s="138">
        <v>6</v>
      </c>
      <c r="M123" s="49">
        <f t="shared" si="5"/>
        <v>81</v>
      </c>
      <c r="N123" s="50">
        <f>M123*F123</f>
        <v>81</v>
      </c>
      <c r="O123" s="139"/>
      <c r="P123" s="140"/>
      <c r="Q123" s="141"/>
      <c r="R123" s="142"/>
      <c r="S123" s="143"/>
      <c r="T123" s="144" t="s">
        <v>221</v>
      </c>
      <c r="U123" s="90" t="s">
        <v>279</v>
      </c>
      <c r="V123" s="42"/>
    </row>
    <row r="124" spans="2:23" s="43" customFormat="1" ht="30" customHeight="1" x14ac:dyDescent="0.2">
      <c r="B124" s="145"/>
      <c r="C124" s="146"/>
      <c r="D124" s="60" t="s">
        <v>219</v>
      </c>
      <c r="E124" s="61"/>
      <c r="F124" s="61"/>
      <c r="G124" s="61"/>
      <c r="H124" s="147" t="s">
        <v>55</v>
      </c>
      <c r="I124" s="148" t="s">
        <v>119</v>
      </c>
      <c r="J124" s="95">
        <v>9</v>
      </c>
      <c r="K124" s="95">
        <v>9</v>
      </c>
      <c r="L124" s="95">
        <v>6</v>
      </c>
      <c r="M124" s="94">
        <f t="shared" si="5"/>
        <v>81</v>
      </c>
      <c r="N124" s="95"/>
      <c r="O124" s="149"/>
      <c r="P124" s="150"/>
      <c r="Q124" s="151"/>
      <c r="R124" s="152"/>
      <c r="S124" s="153"/>
      <c r="T124" s="154"/>
      <c r="U124" s="155" t="s">
        <v>304</v>
      </c>
      <c r="V124" s="42"/>
    </row>
    <row r="125" spans="2:23" s="43" customFormat="1" ht="30" customHeight="1" x14ac:dyDescent="0.2">
      <c r="B125" s="44">
        <v>7</v>
      </c>
      <c r="C125" s="137"/>
      <c r="D125" s="46" t="s">
        <v>303</v>
      </c>
      <c r="E125" s="47" t="s">
        <v>161</v>
      </c>
      <c r="F125" s="47">
        <v>1</v>
      </c>
      <c r="G125" s="47">
        <v>1</v>
      </c>
      <c r="H125" s="83" t="s">
        <v>50</v>
      </c>
      <c r="I125" s="84"/>
      <c r="J125" s="49">
        <v>9</v>
      </c>
      <c r="K125" s="49">
        <v>9</v>
      </c>
      <c r="L125" s="138">
        <v>6</v>
      </c>
      <c r="M125" s="49">
        <f t="shared" si="5"/>
        <v>81</v>
      </c>
      <c r="N125" s="50">
        <f>M125*F125</f>
        <v>81</v>
      </c>
      <c r="O125" s="139"/>
      <c r="P125" s="140"/>
      <c r="Q125" s="141"/>
      <c r="R125" s="142"/>
      <c r="S125" s="143"/>
      <c r="T125" s="144" t="s">
        <v>115</v>
      </c>
      <c r="U125" s="90" t="s">
        <v>123</v>
      </c>
      <c r="V125" s="42"/>
    </row>
    <row r="126" spans="2:23" s="43" customFormat="1" ht="30" customHeight="1" x14ac:dyDescent="0.2">
      <c r="B126" s="145"/>
      <c r="C126" s="146"/>
      <c r="D126" s="60" t="s">
        <v>340</v>
      </c>
      <c r="E126" s="61"/>
      <c r="F126" s="61"/>
      <c r="G126" s="61"/>
      <c r="H126" s="147" t="s">
        <v>55</v>
      </c>
      <c r="I126" s="148" t="s">
        <v>303</v>
      </c>
      <c r="J126" s="95">
        <v>9</v>
      </c>
      <c r="K126" s="95">
        <v>9</v>
      </c>
      <c r="L126" s="95">
        <v>6</v>
      </c>
      <c r="M126" s="94">
        <f t="shared" si="5"/>
        <v>81</v>
      </c>
      <c r="N126" s="95"/>
      <c r="O126" s="149"/>
      <c r="P126" s="150"/>
      <c r="Q126" s="151"/>
      <c r="R126" s="152"/>
      <c r="S126" s="153"/>
      <c r="T126" s="154"/>
      <c r="U126" s="155" t="s">
        <v>120</v>
      </c>
      <c r="V126" s="42"/>
    </row>
    <row r="127" spans="2:23" s="43" customFormat="1" ht="30" customHeight="1" thickBot="1" x14ac:dyDescent="0.25">
      <c r="B127" s="156" t="s">
        <v>341</v>
      </c>
      <c r="C127" s="157"/>
      <c r="D127" s="157"/>
      <c r="E127" s="157"/>
      <c r="F127" s="157"/>
      <c r="G127" s="158"/>
      <c r="H127" s="159"/>
      <c r="I127" s="160"/>
      <c r="J127" s="161"/>
      <c r="K127" s="161"/>
      <c r="L127" s="161"/>
      <c r="M127" s="162"/>
      <c r="N127" s="163">
        <f>SUM(N7:N66)</f>
        <v>4034</v>
      </c>
      <c r="O127" s="164"/>
      <c r="P127" s="165"/>
      <c r="Q127" s="166"/>
      <c r="R127" s="167"/>
      <c r="S127" s="168"/>
      <c r="T127" s="169"/>
      <c r="U127" s="170"/>
      <c r="V127" s="42"/>
    </row>
    <row r="128" spans="2:23" ht="35.1" customHeight="1" x14ac:dyDescent="0.2">
      <c r="B128" s="171" t="s">
        <v>342</v>
      </c>
      <c r="C128" s="172" t="s">
        <v>343</v>
      </c>
      <c r="D128" s="172"/>
      <c r="E128" s="172"/>
      <c r="F128" s="172"/>
      <c r="G128" s="172"/>
      <c r="H128" s="172"/>
      <c r="I128" s="172"/>
      <c r="J128" s="172"/>
      <c r="K128" s="172"/>
      <c r="L128" s="172"/>
      <c r="M128" s="172"/>
      <c r="N128" s="172"/>
      <c r="O128" s="172"/>
      <c r="P128" s="172"/>
      <c r="Q128" s="172"/>
      <c r="R128" s="172"/>
      <c r="S128" s="172"/>
      <c r="T128" s="172"/>
      <c r="U128" s="172"/>
    </row>
    <row r="129" spans="2:31" x14ac:dyDescent="0.2">
      <c r="B129" s="173"/>
      <c r="C129" s="174"/>
      <c r="D129" s="174"/>
      <c r="E129" s="174"/>
      <c r="F129" s="174"/>
      <c r="G129" s="174"/>
      <c r="H129" s="174"/>
      <c r="I129" s="174"/>
      <c r="J129" s="174"/>
      <c r="K129" s="174"/>
      <c r="L129" s="174"/>
      <c r="M129" s="174"/>
      <c r="N129" s="174"/>
      <c r="O129" s="174"/>
      <c r="P129" s="174"/>
      <c r="Q129" s="174"/>
      <c r="R129" s="174"/>
      <c r="S129" s="174"/>
      <c r="T129" s="174"/>
      <c r="U129" s="174"/>
    </row>
    <row r="130" spans="2:31" x14ac:dyDescent="0.2">
      <c r="B130" s="175"/>
      <c r="C130" s="176"/>
      <c r="D130" s="176"/>
      <c r="E130" s="176"/>
      <c r="F130" s="176"/>
      <c r="G130" s="176"/>
      <c r="H130" s="176"/>
      <c r="I130" s="176"/>
      <c r="J130" s="176"/>
      <c r="K130" s="176"/>
      <c r="L130" s="176"/>
      <c r="M130" s="176"/>
      <c r="N130" s="176"/>
      <c r="O130" s="176"/>
      <c r="P130" s="176"/>
      <c r="Q130" s="176"/>
      <c r="R130" s="176"/>
      <c r="S130" s="176"/>
      <c r="T130" s="176"/>
      <c r="U130" s="176"/>
    </row>
    <row r="131" spans="2:31" x14ac:dyDescent="0.2">
      <c r="B131" s="177"/>
      <c r="C131" s="177"/>
      <c r="D131" s="178"/>
      <c r="E131" s="178"/>
      <c r="F131" s="178"/>
      <c r="G131" s="178"/>
      <c r="H131" s="177"/>
      <c r="I131" s="177"/>
      <c r="J131" s="177"/>
      <c r="K131" s="177"/>
      <c r="L131" s="177"/>
      <c r="M131" s="177"/>
      <c r="N131" s="177"/>
      <c r="O131" s="179"/>
      <c r="P131" s="177"/>
      <c r="Q131" s="177"/>
      <c r="R131" s="177"/>
      <c r="S131" s="177"/>
      <c r="T131" s="177"/>
      <c r="U131" s="177"/>
    </row>
    <row r="132" spans="2:31" s="2" customFormat="1" x14ac:dyDescent="0.2">
      <c r="B132" s="177"/>
      <c r="C132" s="177"/>
      <c r="D132" s="178"/>
      <c r="E132" s="178"/>
      <c r="F132" s="178"/>
      <c r="G132" s="178"/>
      <c r="H132" s="177"/>
      <c r="I132" s="177"/>
      <c r="J132" s="177"/>
      <c r="K132" s="177"/>
      <c r="L132" s="177"/>
      <c r="M132" s="177"/>
      <c r="N132" s="177"/>
      <c r="O132" s="179"/>
      <c r="P132" s="177"/>
      <c r="Q132" s="177"/>
      <c r="R132" s="177"/>
      <c r="S132" s="177"/>
      <c r="T132" s="177"/>
      <c r="U132" s="177"/>
      <c r="W132" s="3"/>
      <c r="X132" s="3"/>
      <c r="Y132" s="3"/>
      <c r="Z132" s="3"/>
      <c r="AA132" s="3"/>
      <c r="AB132" s="3"/>
      <c r="AC132" s="3"/>
      <c r="AD132" s="3"/>
      <c r="AE132" s="3"/>
    </row>
    <row r="133" spans="2:31" s="2" customFormat="1" ht="24" thickBot="1" x14ac:dyDescent="0.25">
      <c r="B133" s="180" t="s">
        <v>344</v>
      </c>
      <c r="C133" s="177"/>
      <c r="D133" s="178"/>
      <c r="E133" s="178"/>
      <c r="F133" s="178"/>
      <c r="G133" s="178"/>
      <c r="H133" s="177"/>
      <c r="I133" s="177"/>
      <c r="J133" s="177"/>
      <c r="K133" s="177"/>
      <c r="L133" s="177"/>
      <c r="M133" s="177"/>
      <c r="N133" s="177"/>
      <c r="O133" s="179"/>
      <c r="P133" s="177"/>
      <c r="Q133" s="177"/>
      <c r="R133" s="177"/>
      <c r="S133" s="177"/>
      <c r="T133" s="177"/>
      <c r="U133" s="177"/>
      <c r="W133" s="3"/>
      <c r="X133" s="3"/>
      <c r="Y133" s="3"/>
      <c r="Z133" s="3"/>
      <c r="AA133" s="3"/>
      <c r="AB133" s="3"/>
      <c r="AC133" s="3"/>
      <c r="AD133" s="3"/>
      <c r="AE133" s="3"/>
    </row>
    <row r="134" spans="2:31" s="2" customFormat="1" ht="30" customHeight="1" x14ac:dyDescent="0.2">
      <c r="B134" s="11" t="s">
        <v>130</v>
      </c>
      <c r="C134" s="12" t="s">
        <v>226</v>
      </c>
      <c r="D134" s="13" t="s">
        <v>345</v>
      </c>
      <c r="E134" s="14" t="s">
        <v>228</v>
      </c>
      <c r="F134" s="15" t="s">
        <v>132</v>
      </c>
      <c r="G134" s="15" t="s">
        <v>133</v>
      </c>
      <c r="H134" s="16" t="s">
        <v>346</v>
      </c>
      <c r="I134" s="17"/>
      <c r="J134" s="18" t="s">
        <v>10</v>
      </c>
      <c r="K134" s="19"/>
      <c r="L134" s="20"/>
      <c r="M134" s="21" t="s">
        <v>232</v>
      </c>
      <c r="N134" s="21" t="s">
        <v>233</v>
      </c>
      <c r="O134" s="22" t="s">
        <v>13</v>
      </c>
      <c r="P134" s="18" t="s">
        <v>234</v>
      </c>
      <c r="Q134" s="19"/>
      <c r="R134" s="20"/>
      <c r="S134" s="23" t="s">
        <v>347</v>
      </c>
      <c r="T134" s="24" t="s">
        <v>16</v>
      </c>
      <c r="U134" s="25" t="s">
        <v>236</v>
      </c>
      <c r="W134" s="3"/>
      <c r="X134" s="3"/>
      <c r="Y134" s="3"/>
      <c r="Z134" s="3"/>
      <c r="AA134" s="3"/>
      <c r="AB134" s="3"/>
      <c r="AC134" s="3"/>
      <c r="AD134" s="3"/>
      <c r="AE134" s="3"/>
    </row>
    <row r="135" spans="2:31" s="2" customFormat="1" ht="30" customHeight="1" x14ac:dyDescent="0.2">
      <c r="B135" s="181"/>
      <c r="C135" s="182"/>
      <c r="D135" s="183"/>
      <c r="E135" s="184"/>
      <c r="F135" s="185"/>
      <c r="G135" s="185"/>
      <c r="H135" s="186"/>
      <c r="I135" s="187"/>
      <c r="J135" s="188" t="s">
        <v>18</v>
      </c>
      <c r="K135" s="188" t="s">
        <v>19</v>
      </c>
      <c r="L135" s="189" t="s">
        <v>348</v>
      </c>
      <c r="M135" s="188" t="s">
        <v>238</v>
      </c>
      <c r="N135" s="188" t="s">
        <v>139</v>
      </c>
      <c r="O135" s="189" t="s">
        <v>22</v>
      </c>
      <c r="P135" s="190" t="s">
        <v>239</v>
      </c>
      <c r="Q135" s="191" t="s">
        <v>141</v>
      </c>
      <c r="R135" s="192" t="s">
        <v>241</v>
      </c>
      <c r="S135" s="183"/>
      <c r="T135" s="183"/>
      <c r="U135" s="193"/>
      <c r="W135" s="3"/>
      <c r="X135" s="3"/>
      <c r="Y135" s="3"/>
      <c r="Z135" s="3"/>
      <c r="AA135" s="3"/>
      <c r="AB135" s="3"/>
      <c r="AC135" s="3"/>
      <c r="AD135" s="3"/>
      <c r="AE135" s="3"/>
    </row>
    <row r="136" spans="2:31" s="2" customFormat="1" ht="30" customHeight="1" x14ac:dyDescent="0.2">
      <c r="B136" s="44">
        <v>2</v>
      </c>
      <c r="C136" s="45"/>
      <c r="D136" s="194" t="s">
        <v>143</v>
      </c>
      <c r="E136" s="47" t="s">
        <v>144</v>
      </c>
      <c r="F136" s="47">
        <v>1</v>
      </c>
      <c r="G136" s="47">
        <v>1</v>
      </c>
      <c r="H136" s="83" t="s">
        <v>50</v>
      </c>
      <c r="I136" s="84"/>
      <c r="J136" s="195">
        <v>10</v>
      </c>
      <c r="K136" s="195">
        <v>20</v>
      </c>
      <c r="L136" s="195">
        <v>3.5</v>
      </c>
      <c r="M136" s="195">
        <f t="shared" ref="M136:M141" si="9">J136*K136</f>
        <v>200</v>
      </c>
      <c r="N136" s="196">
        <f>F136*(M136)</f>
        <v>200</v>
      </c>
      <c r="O136" s="51"/>
      <c r="P136" s="85"/>
      <c r="Q136" s="86"/>
      <c r="R136" s="87"/>
      <c r="S136" s="88"/>
      <c r="T136" s="89" t="s">
        <v>349</v>
      </c>
      <c r="U136" s="197" t="s">
        <v>146</v>
      </c>
      <c r="W136" s="3"/>
      <c r="X136" s="3"/>
      <c r="Y136" s="3"/>
      <c r="Z136" s="3"/>
      <c r="AA136" s="3"/>
      <c r="AB136" s="3"/>
      <c r="AC136" s="3"/>
      <c r="AD136" s="3"/>
      <c r="AE136" s="3"/>
    </row>
    <row r="137" spans="2:31" s="2" customFormat="1" ht="30" customHeight="1" x14ac:dyDescent="0.2">
      <c r="B137" s="58"/>
      <c r="C137" s="59"/>
      <c r="D137" s="198"/>
      <c r="E137" s="61"/>
      <c r="F137" s="61"/>
      <c r="G137" s="61"/>
      <c r="H137" s="92" t="s">
        <v>55</v>
      </c>
      <c r="I137" s="93" t="s">
        <v>350</v>
      </c>
      <c r="J137" s="199">
        <v>5</v>
      </c>
      <c r="K137" s="199">
        <v>8</v>
      </c>
      <c r="L137" s="200">
        <v>3.5</v>
      </c>
      <c r="M137" s="200">
        <f t="shared" si="9"/>
        <v>40</v>
      </c>
      <c r="N137" s="104"/>
      <c r="O137" s="201"/>
      <c r="P137" s="202"/>
      <c r="Q137" s="203"/>
      <c r="R137" s="204"/>
      <c r="S137" s="205"/>
      <c r="T137" s="110"/>
      <c r="U137" s="78" t="s">
        <v>351</v>
      </c>
      <c r="W137" s="3"/>
      <c r="X137" s="3"/>
      <c r="Y137" s="3"/>
      <c r="Z137" s="3"/>
      <c r="AA137" s="3"/>
      <c r="AB137" s="3"/>
      <c r="AC137" s="3"/>
      <c r="AD137" s="3"/>
      <c r="AE137" s="3"/>
    </row>
    <row r="138" spans="2:31" s="2" customFormat="1" ht="30" customHeight="1" x14ac:dyDescent="0.2">
      <c r="B138" s="58"/>
      <c r="C138" s="59"/>
      <c r="D138" s="60"/>
      <c r="E138" s="61"/>
      <c r="F138" s="61"/>
      <c r="G138" s="61"/>
      <c r="H138" s="92" t="s">
        <v>55</v>
      </c>
      <c r="I138" s="93" t="s">
        <v>81</v>
      </c>
      <c r="J138" s="199">
        <v>5</v>
      </c>
      <c r="K138" s="199">
        <v>5</v>
      </c>
      <c r="L138" s="200">
        <v>3.5</v>
      </c>
      <c r="M138" s="200">
        <f t="shared" si="9"/>
        <v>25</v>
      </c>
      <c r="N138" s="104"/>
      <c r="O138" s="201"/>
      <c r="P138" s="202"/>
      <c r="Q138" s="203"/>
      <c r="R138" s="204"/>
      <c r="S138" s="205"/>
      <c r="T138" s="110"/>
      <c r="U138" s="78" t="s">
        <v>150</v>
      </c>
      <c r="W138" s="3"/>
      <c r="X138" s="3"/>
      <c r="Y138" s="3"/>
      <c r="Z138" s="3"/>
      <c r="AA138" s="3"/>
      <c r="AB138" s="3"/>
      <c r="AC138" s="3"/>
      <c r="AD138" s="3"/>
      <c r="AE138" s="3"/>
    </row>
    <row r="139" spans="2:31" s="2" customFormat="1" ht="30" customHeight="1" x14ac:dyDescent="0.2">
      <c r="B139" s="58"/>
      <c r="C139" s="59"/>
      <c r="D139" s="99"/>
      <c r="E139" s="61"/>
      <c r="F139" s="61"/>
      <c r="G139" s="61"/>
      <c r="H139" s="92" t="s">
        <v>55</v>
      </c>
      <c r="I139" s="93" t="s">
        <v>352</v>
      </c>
      <c r="J139" s="199">
        <v>5</v>
      </c>
      <c r="K139" s="199">
        <v>7</v>
      </c>
      <c r="L139" s="200">
        <v>3.5</v>
      </c>
      <c r="M139" s="200">
        <f t="shared" si="9"/>
        <v>35</v>
      </c>
      <c r="N139" s="104"/>
      <c r="O139" s="201"/>
      <c r="P139" s="202"/>
      <c r="Q139" s="203"/>
      <c r="R139" s="204"/>
      <c r="S139" s="205"/>
      <c r="T139" s="110"/>
      <c r="U139" s="78" t="s">
        <v>353</v>
      </c>
      <c r="W139" s="3"/>
      <c r="X139" s="3"/>
      <c r="Y139" s="3"/>
      <c r="Z139" s="3"/>
      <c r="AA139" s="3"/>
      <c r="AB139" s="3"/>
      <c r="AC139" s="3"/>
      <c r="AD139" s="3"/>
      <c r="AE139" s="3"/>
    </row>
    <row r="140" spans="2:31" s="2" customFormat="1" ht="30" customHeight="1" x14ac:dyDescent="0.2">
      <c r="B140" s="58"/>
      <c r="C140" s="59"/>
      <c r="D140" s="99"/>
      <c r="E140" s="61"/>
      <c r="F140" s="61"/>
      <c r="G140" s="61"/>
      <c r="H140" s="92" t="s">
        <v>55</v>
      </c>
      <c r="I140" s="93" t="s">
        <v>354</v>
      </c>
      <c r="J140" s="199">
        <v>5</v>
      </c>
      <c r="K140" s="199">
        <v>15</v>
      </c>
      <c r="L140" s="200">
        <v>3.5</v>
      </c>
      <c r="M140" s="200">
        <f t="shared" si="9"/>
        <v>75</v>
      </c>
      <c r="N140" s="104"/>
      <c r="O140" s="201"/>
      <c r="P140" s="202"/>
      <c r="Q140" s="203"/>
      <c r="R140" s="204"/>
      <c r="S140" s="205"/>
      <c r="T140" s="110"/>
      <c r="U140" s="78" t="s">
        <v>353</v>
      </c>
      <c r="W140" s="3"/>
      <c r="X140" s="3"/>
      <c r="Y140" s="3"/>
      <c r="Z140" s="3"/>
      <c r="AA140" s="3"/>
      <c r="AB140" s="3"/>
      <c r="AC140" s="3"/>
      <c r="AD140" s="3"/>
      <c r="AE140" s="3"/>
    </row>
    <row r="141" spans="2:31" s="2" customFormat="1" ht="30" customHeight="1" x14ac:dyDescent="0.2">
      <c r="B141" s="58"/>
      <c r="C141" s="59"/>
      <c r="D141" s="99"/>
      <c r="E141" s="61"/>
      <c r="F141" s="61"/>
      <c r="G141" s="61"/>
      <c r="H141" s="92" t="s">
        <v>55</v>
      </c>
      <c r="I141" s="93" t="s">
        <v>355</v>
      </c>
      <c r="J141" s="199">
        <v>5</v>
      </c>
      <c r="K141" s="199">
        <v>5</v>
      </c>
      <c r="L141" s="200">
        <v>3.5</v>
      </c>
      <c r="M141" s="200">
        <f t="shared" si="9"/>
        <v>25</v>
      </c>
      <c r="N141" s="104"/>
      <c r="O141" s="201"/>
      <c r="P141" s="202"/>
      <c r="Q141" s="203"/>
      <c r="R141" s="204"/>
      <c r="S141" s="205"/>
      <c r="T141" s="110"/>
      <c r="U141" s="78"/>
      <c r="W141" s="3"/>
      <c r="X141" s="3"/>
      <c r="Y141" s="3"/>
      <c r="Z141" s="3"/>
      <c r="AA141" s="3"/>
      <c r="AB141" s="3"/>
      <c r="AC141" s="3"/>
      <c r="AD141" s="3"/>
      <c r="AE141" s="3"/>
    </row>
  </sheetData>
  <mergeCells count="50">
    <mergeCell ref="J134:L134"/>
    <mergeCell ref="P134:R134"/>
    <mergeCell ref="S134:S135"/>
    <mergeCell ref="T134:T135"/>
    <mergeCell ref="U134:U135"/>
    <mergeCell ref="H136:I136"/>
    <mergeCell ref="B127:G127"/>
    <mergeCell ref="B128:B129"/>
    <mergeCell ref="C128:U129"/>
    <mergeCell ref="B134:B135"/>
    <mergeCell ref="C134:C135"/>
    <mergeCell ref="D134:D135"/>
    <mergeCell ref="E134:E135"/>
    <mergeCell ref="F134:F135"/>
    <mergeCell ref="G134:G135"/>
    <mergeCell ref="H134:I135"/>
    <mergeCell ref="H81:I81"/>
    <mergeCell ref="H99:I99"/>
    <mergeCell ref="H110:I110"/>
    <mergeCell ref="H121:I121"/>
    <mergeCell ref="H123:I123"/>
    <mergeCell ref="H125:I125"/>
    <mergeCell ref="H63:I63"/>
    <mergeCell ref="H65:I65"/>
    <mergeCell ref="B67:U67"/>
    <mergeCell ref="H68:I68"/>
    <mergeCell ref="H69:I69"/>
    <mergeCell ref="H74:I74"/>
    <mergeCell ref="H14:I14"/>
    <mergeCell ref="W14:AE14"/>
    <mergeCell ref="H28:I28"/>
    <mergeCell ref="H46:I46"/>
    <mergeCell ref="H50:I50"/>
    <mergeCell ref="H61:I61"/>
    <mergeCell ref="P4:R4"/>
    <mergeCell ref="S4:S5"/>
    <mergeCell ref="T4:T5"/>
    <mergeCell ref="U4:U5"/>
    <mergeCell ref="B6:U6"/>
    <mergeCell ref="H7:I7"/>
    <mergeCell ref="B1:U1"/>
    <mergeCell ref="B2:U2"/>
    <mergeCell ref="B4:B5"/>
    <mergeCell ref="C4:C5"/>
    <mergeCell ref="D4:D5"/>
    <mergeCell ref="E4:E5"/>
    <mergeCell ref="F4:F5"/>
    <mergeCell ref="G4:G5"/>
    <mergeCell ref="H4:I5"/>
    <mergeCell ref="J4:L4"/>
  </mergeCells>
  <phoneticPr fontId="3" type="noConversion"/>
  <printOptions horizontalCentered="1"/>
  <pageMargins left="0.27559055118110237" right="0.11811023622047245" top="0.31496062992125984" bottom="0.39370078740157483" header="0.70866141732283472" footer="0.39370078740157483"/>
  <pageSetup paperSize="8" scale="46" fitToHeight="0" orientation="portrait" verticalDpi="1200" r:id="rId1"/>
  <headerFooter alignWithMargins="0">
    <oddFooter>&amp;C&amp;14&amp;P /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B1:AE138"/>
  <sheetViews>
    <sheetView view="pageBreakPreview" zoomScale="65" zoomScaleNormal="75" zoomScaleSheetLayoutView="65" workbookViewId="0">
      <pane xSplit="7" ySplit="5" topLeftCell="H15" activePane="bottomRight" state="frozen"/>
      <selection activeCell="T3" sqref="T3"/>
      <selection pane="topRight" activeCell="T3" sqref="T3"/>
      <selection pane="bottomLeft" activeCell="T3" sqref="T3"/>
      <selection pane="bottomRight" activeCell="T3" sqref="T3"/>
    </sheetView>
  </sheetViews>
  <sheetFormatPr defaultColWidth="9" defaultRowHeight="14.25" x14ac:dyDescent="0.2"/>
  <cols>
    <col min="1" max="1" width="2.375" style="3" customWidth="1"/>
    <col min="2" max="3" width="6.625" style="3" customWidth="1"/>
    <col min="4" max="4" width="28.75" style="258" bestFit="1" customWidth="1"/>
    <col min="5" max="5" width="7.125" style="258" customWidth="1"/>
    <col min="6" max="7" width="6.625" style="258" customWidth="1"/>
    <col min="8" max="8" width="15.625" style="3" customWidth="1"/>
    <col min="9" max="9" width="20.625" style="3" customWidth="1"/>
    <col min="10" max="12" width="11.625" style="3" customWidth="1"/>
    <col min="13" max="13" width="15.375" style="3" customWidth="1"/>
    <col min="14" max="14" width="13.625" style="3" customWidth="1"/>
    <col min="15" max="15" width="16.25" style="259" customWidth="1"/>
    <col min="16" max="20" width="11.625" style="3" customWidth="1"/>
    <col min="21" max="21" width="47" style="3" customWidth="1"/>
    <col min="22" max="22" width="1.625" style="2" customWidth="1"/>
    <col min="23" max="23" width="9" style="3" customWidth="1"/>
    <col min="24" max="26" width="9" style="3"/>
    <col min="27" max="27" width="10" style="3" bestFit="1" customWidth="1"/>
    <col min="28" max="28" width="11.125" style="3" bestFit="1" customWidth="1"/>
    <col min="29" max="29" width="9.125" style="3" bestFit="1" customWidth="1"/>
    <col min="30" max="30" width="10" style="3" bestFit="1" customWidth="1"/>
    <col min="31" max="31" width="11.125" style="3" bestFit="1" customWidth="1"/>
    <col min="32" max="16384" width="9" style="3"/>
  </cols>
  <sheetData>
    <row r="1" spans="2:31" ht="27.75" customHeight="1" x14ac:dyDescent="0.2">
      <c r="B1" s="1" t="s">
        <v>356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2:31" ht="15.75" x14ac:dyDescent="0.2">
      <c r="B2" s="4" t="s">
        <v>223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</row>
    <row r="3" spans="2:31" ht="15.75" customHeight="1" thickBot="1" x14ac:dyDescent="0.25">
      <c r="B3" s="5"/>
      <c r="C3" s="5"/>
      <c r="D3" s="6"/>
      <c r="E3" s="6"/>
      <c r="F3" s="6"/>
      <c r="G3" s="6"/>
      <c r="H3" s="5"/>
      <c r="O3" s="7"/>
      <c r="P3" s="7"/>
      <c r="Q3" s="8"/>
      <c r="R3" s="8"/>
      <c r="S3" s="8"/>
      <c r="T3" s="9" t="s">
        <v>357</v>
      </c>
      <c r="U3" s="10">
        <v>44489</v>
      </c>
    </row>
    <row r="4" spans="2:31" ht="24.95" customHeight="1" x14ac:dyDescent="0.2">
      <c r="B4" s="11" t="s">
        <v>225</v>
      </c>
      <c r="C4" s="12" t="s">
        <v>226</v>
      </c>
      <c r="D4" s="13" t="s">
        <v>227</v>
      </c>
      <c r="E4" s="14" t="s">
        <v>358</v>
      </c>
      <c r="F4" s="15" t="s">
        <v>359</v>
      </c>
      <c r="G4" s="15" t="s">
        <v>360</v>
      </c>
      <c r="H4" s="16" t="s">
        <v>361</v>
      </c>
      <c r="I4" s="17"/>
      <c r="J4" s="18" t="s">
        <v>10</v>
      </c>
      <c r="K4" s="19"/>
      <c r="L4" s="20"/>
      <c r="M4" s="21" t="s">
        <v>232</v>
      </c>
      <c r="N4" s="21" t="s">
        <v>233</v>
      </c>
      <c r="O4" s="22" t="s">
        <v>13</v>
      </c>
      <c r="P4" s="18" t="s">
        <v>234</v>
      </c>
      <c r="Q4" s="19"/>
      <c r="R4" s="20"/>
      <c r="S4" s="23" t="s">
        <v>235</v>
      </c>
      <c r="T4" s="24" t="s">
        <v>16</v>
      </c>
      <c r="U4" s="25" t="s">
        <v>236</v>
      </c>
    </row>
    <row r="5" spans="2:31" ht="48.75" customHeight="1" thickBot="1" x14ac:dyDescent="0.25">
      <c r="B5" s="26"/>
      <c r="C5" s="27"/>
      <c r="D5" s="28"/>
      <c r="E5" s="29"/>
      <c r="F5" s="30"/>
      <c r="G5" s="30"/>
      <c r="H5" s="31"/>
      <c r="I5" s="32"/>
      <c r="J5" s="33" t="s">
        <v>18</v>
      </c>
      <c r="K5" s="33" t="s">
        <v>19</v>
      </c>
      <c r="L5" s="34" t="s">
        <v>237</v>
      </c>
      <c r="M5" s="33" t="s">
        <v>238</v>
      </c>
      <c r="N5" s="33" t="s">
        <v>362</v>
      </c>
      <c r="O5" s="34" t="s">
        <v>22</v>
      </c>
      <c r="P5" s="35" t="s">
        <v>239</v>
      </c>
      <c r="Q5" s="36" t="s">
        <v>363</v>
      </c>
      <c r="R5" s="37" t="s">
        <v>364</v>
      </c>
      <c r="S5" s="28"/>
      <c r="T5" s="28"/>
      <c r="U5" s="38"/>
    </row>
    <row r="6" spans="2:31" s="43" customFormat="1" ht="30" customHeight="1" thickTop="1" x14ac:dyDescent="0.2">
      <c r="B6" s="39" t="s">
        <v>242</v>
      </c>
      <c r="C6" s="40"/>
      <c r="D6" s="40"/>
      <c r="E6" s="40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1"/>
      <c r="V6" s="42"/>
    </row>
    <row r="7" spans="2:31" s="43" customFormat="1" ht="30" customHeight="1" x14ac:dyDescent="0.2">
      <c r="B7" s="44">
        <v>1</v>
      </c>
      <c r="C7" s="45"/>
      <c r="D7" s="260" t="s">
        <v>243</v>
      </c>
      <c r="E7" s="47" t="s">
        <v>244</v>
      </c>
      <c r="F7" s="47">
        <v>1</v>
      </c>
      <c r="G7" s="47">
        <v>1</v>
      </c>
      <c r="H7" s="48" t="s">
        <v>245</v>
      </c>
      <c r="I7" s="48"/>
      <c r="J7" s="49">
        <v>42</v>
      </c>
      <c r="K7" s="49">
        <v>30</v>
      </c>
      <c r="L7" s="49">
        <v>10</v>
      </c>
      <c r="M7" s="49">
        <f>J7*K7</f>
        <v>1260</v>
      </c>
      <c r="N7" s="50">
        <f>F7*(M7)</f>
        <v>1260</v>
      </c>
      <c r="O7" s="51" t="s">
        <v>365</v>
      </c>
      <c r="P7" s="52"/>
      <c r="Q7" s="53"/>
      <c r="R7" s="54"/>
      <c r="S7" s="55"/>
      <c r="T7" s="56" t="s">
        <v>145</v>
      </c>
      <c r="U7" s="279" t="s">
        <v>248</v>
      </c>
      <c r="V7" s="42"/>
    </row>
    <row r="8" spans="2:31" s="43" customFormat="1" ht="30" customHeight="1" x14ac:dyDescent="0.2">
      <c r="B8" s="58"/>
      <c r="C8" s="59"/>
      <c r="D8" s="115" t="s">
        <v>366</v>
      </c>
      <c r="E8" s="61"/>
      <c r="F8" s="61"/>
      <c r="G8" s="61"/>
      <c r="H8" s="83" t="s">
        <v>50</v>
      </c>
      <c r="I8" s="84"/>
      <c r="J8" s="226">
        <v>42</v>
      </c>
      <c r="K8" s="226">
        <v>30</v>
      </c>
      <c r="L8" s="226">
        <v>10</v>
      </c>
      <c r="M8" s="226">
        <f>J8*K8</f>
        <v>1260</v>
      </c>
      <c r="N8" s="227"/>
      <c r="O8" s="248"/>
      <c r="P8" s="249"/>
      <c r="Q8" s="250"/>
      <c r="R8" s="251"/>
      <c r="S8" s="252"/>
      <c r="T8" s="253"/>
      <c r="U8" s="254"/>
      <c r="V8" s="42"/>
    </row>
    <row r="9" spans="2:31" s="43" customFormat="1" ht="30" customHeight="1" x14ac:dyDescent="0.2">
      <c r="B9" s="58"/>
      <c r="C9" s="59"/>
      <c r="D9" s="60"/>
      <c r="E9" s="61"/>
      <c r="F9" s="61"/>
      <c r="G9" s="61"/>
      <c r="H9" s="62" t="s">
        <v>367</v>
      </c>
      <c r="I9" s="280" t="s">
        <v>368</v>
      </c>
      <c r="J9" s="95">
        <v>14</v>
      </c>
      <c r="K9" s="95">
        <v>22.5</v>
      </c>
      <c r="L9" s="95">
        <v>10</v>
      </c>
      <c r="M9" s="82">
        <f t="shared" ref="M9:M63" si="0">J9*K9</f>
        <v>315</v>
      </c>
      <c r="N9" s="66"/>
      <c r="O9" s="67"/>
      <c r="P9" s="68"/>
      <c r="Q9" s="69"/>
      <c r="R9" s="70"/>
      <c r="S9" s="71"/>
      <c r="T9" s="72"/>
      <c r="U9" s="78" t="s">
        <v>369</v>
      </c>
      <c r="V9" s="42"/>
    </row>
    <row r="10" spans="2:31" s="43" customFormat="1" ht="30" customHeight="1" x14ac:dyDescent="0.2">
      <c r="B10" s="58"/>
      <c r="C10" s="59"/>
      <c r="D10" s="60"/>
      <c r="E10" s="61"/>
      <c r="F10" s="61"/>
      <c r="G10" s="61"/>
      <c r="H10" s="74" t="s">
        <v>189</v>
      </c>
      <c r="I10" s="273" t="s">
        <v>254</v>
      </c>
      <c r="J10" s="274">
        <v>3</v>
      </c>
      <c r="K10" s="274">
        <v>7.5</v>
      </c>
      <c r="L10" s="274">
        <v>10</v>
      </c>
      <c r="M10" s="271">
        <f t="shared" si="0"/>
        <v>22.5</v>
      </c>
      <c r="N10" s="77"/>
      <c r="O10" s="67"/>
      <c r="P10" s="68"/>
      <c r="Q10" s="69"/>
      <c r="R10" s="70"/>
      <c r="S10" s="71"/>
      <c r="T10" s="72"/>
      <c r="U10" s="281" t="s">
        <v>370</v>
      </c>
      <c r="V10" s="42"/>
    </row>
    <row r="11" spans="2:31" s="43" customFormat="1" ht="30" customHeight="1" x14ac:dyDescent="0.2">
      <c r="B11" s="58"/>
      <c r="C11" s="59"/>
      <c r="D11" s="60"/>
      <c r="E11" s="61"/>
      <c r="F11" s="61"/>
      <c r="G11" s="61"/>
      <c r="H11" s="74" t="s">
        <v>253</v>
      </c>
      <c r="I11" s="276" t="s">
        <v>256</v>
      </c>
      <c r="J11" s="274">
        <v>11</v>
      </c>
      <c r="K11" s="81">
        <v>7.5</v>
      </c>
      <c r="L11" s="81">
        <v>10</v>
      </c>
      <c r="M11" s="82">
        <f t="shared" si="0"/>
        <v>82.5</v>
      </c>
      <c r="N11" s="77"/>
      <c r="O11" s="67"/>
      <c r="P11" s="68"/>
      <c r="Q11" s="69"/>
      <c r="R11" s="70"/>
      <c r="S11" s="71"/>
      <c r="T11" s="72"/>
      <c r="U11" s="78"/>
      <c r="V11" s="42"/>
    </row>
    <row r="12" spans="2:31" s="43" customFormat="1" ht="30" customHeight="1" x14ac:dyDescent="0.2">
      <c r="B12" s="58"/>
      <c r="C12" s="59"/>
      <c r="D12" s="60"/>
      <c r="E12" s="61"/>
      <c r="F12" s="61"/>
      <c r="G12" s="61"/>
      <c r="H12" s="74" t="s">
        <v>253</v>
      </c>
      <c r="I12" s="80" t="s">
        <v>257</v>
      </c>
      <c r="J12" s="81">
        <v>14</v>
      </c>
      <c r="K12" s="81">
        <v>15</v>
      </c>
      <c r="L12" s="81">
        <v>10</v>
      </c>
      <c r="M12" s="82">
        <f t="shared" si="0"/>
        <v>210</v>
      </c>
      <c r="N12" s="77"/>
      <c r="O12" s="67"/>
      <c r="P12" s="68"/>
      <c r="Q12" s="69"/>
      <c r="R12" s="70"/>
      <c r="S12" s="71"/>
      <c r="T12" s="72"/>
      <c r="U12" s="78"/>
      <c r="V12" s="42"/>
    </row>
    <row r="13" spans="2:31" s="43" customFormat="1" ht="30" customHeight="1" x14ac:dyDescent="0.2">
      <c r="B13" s="58"/>
      <c r="C13" s="59"/>
      <c r="D13" s="60"/>
      <c r="E13" s="61"/>
      <c r="F13" s="61"/>
      <c r="G13" s="61"/>
      <c r="H13" s="74" t="s">
        <v>40</v>
      </c>
      <c r="I13" s="80" t="s">
        <v>371</v>
      </c>
      <c r="J13" s="81">
        <v>14</v>
      </c>
      <c r="K13" s="81">
        <v>15</v>
      </c>
      <c r="L13" s="81">
        <v>10</v>
      </c>
      <c r="M13" s="82">
        <f t="shared" si="0"/>
        <v>210</v>
      </c>
      <c r="N13" s="77"/>
      <c r="O13" s="67"/>
      <c r="P13" s="68"/>
      <c r="Q13" s="69"/>
      <c r="R13" s="70"/>
      <c r="S13" s="71"/>
      <c r="T13" s="72"/>
      <c r="U13" s="78"/>
      <c r="V13" s="42"/>
    </row>
    <row r="14" spans="2:31" s="43" customFormat="1" ht="30" customHeight="1" x14ac:dyDescent="0.2">
      <c r="B14" s="58"/>
      <c r="C14" s="59"/>
      <c r="D14" s="60"/>
      <c r="E14" s="61"/>
      <c r="F14" s="61"/>
      <c r="G14" s="61"/>
      <c r="H14" s="74" t="s">
        <v>80</v>
      </c>
      <c r="I14" s="80" t="s">
        <v>259</v>
      </c>
      <c r="J14" s="81">
        <v>14</v>
      </c>
      <c r="K14" s="81">
        <v>30</v>
      </c>
      <c r="L14" s="81">
        <v>10</v>
      </c>
      <c r="M14" s="82">
        <f t="shared" si="0"/>
        <v>420</v>
      </c>
      <c r="N14" s="77"/>
      <c r="O14" s="67"/>
      <c r="P14" s="68"/>
      <c r="Q14" s="69"/>
      <c r="R14" s="70"/>
      <c r="S14" s="71"/>
      <c r="T14" s="72"/>
      <c r="U14" s="78" t="s">
        <v>372</v>
      </c>
      <c r="V14" s="42"/>
    </row>
    <row r="15" spans="2:31" s="43" customFormat="1" ht="30" customHeight="1" x14ac:dyDescent="0.2">
      <c r="B15" s="44">
        <v>2</v>
      </c>
      <c r="C15" s="45"/>
      <c r="D15" s="260" t="s">
        <v>260</v>
      </c>
      <c r="E15" s="47" t="s">
        <v>244</v>
      </c>
      <c r="F15" s="47">
        <v>1</v>
      </c>
      <c r="G15" s="47">
        <v>1</v>
      </c>
      <c r="H15" s="83" t="s">
        <v>50</v>
      </c>
      <c r="I15" s="84"/>
      <c r="J15" s="263">
        <v>14</v>
      </c>
      <c r="K15" s="49">
        <v>27</v>
      </c>
      <c r="L15" s="49">
        <v>3.5</v>
      </c>
      <c r="M15" s="263">
        <f t="shared" si="0"/>
        <v>378</v>
      </c>
      <c r="N15" s="264">
        <f>F15*(M15)</f>
        <v>378</v>
      </c>
      <c r="O15" s="112"/>
      <c r="P15" s="52"/>
      <c r="Q15" s="53"/>
      <c r="R15" s="54"/>
      <c r="S15" s="55"/>
      <c r="T15" s="56" t="s">
        <v>247</v>
      </c>
      <c r="U15" s="282" t="s">
        <v>261</v>
      </c>
      <c r="V15" s="42"/>
      <c r="W15" s="114" t="s">
        <v>373</v>
      </c>
      <c r="X15" s="114"/>
      <c r="Y15" s="114"/>
      <c r="Z15" s="114"/>
      <c r="AA15" s="114"/>
      <c r="AB15" s="114"/>
      <c r="AC15" s="114"/>
      <c r="AD15" s="114"/>
      <c r="AE15" s="114"/>
    </row>
    <row r="16" spans="2:31" s="43" customFormat="1" ht="30" customHeight="1" x14ac:dyDescent="0.2">
      <c r="B16" s="58"/>
      <c r="C16" s="59"/>
      <c r="D16" s="115" t="s">
        <v>366</v>
      </c>
      <c r="E16" s="61"/>
      <c r="F16" s="61"/>
      <c r="G16" s="61"/>
      <c r="H16" s="92" t="s">
        <v>55</v>
      </c>
      <c r="I16" s="93" t="s">
        <v>264</v>
      </c>
      <c r="J16" s="94">
        <v>9</v>
      </c>
      <c r="K16" s="94">
        <v>9</v>
      </c>
      <c r="L16" s="95">
        <v>3.5</v>
      </c>
      <c r="M16" s="95">
        <f t="shared" si="0"/>
        <v>81</v>
      </c>
      <c r="N16" s="96"/>
      <c r="O16" s="67"/>
      <c r="P16" s="68"/>
      <c r="Q16" s="69"/>
      <c r="R16" s="70"/>
      <c r="S16" s="71"/>
      <c r="T16" s="72"/>
      <c r="U16" s="97"/>
      <c r="V16" s="42"/>
      <c r="W16" s="98"/>
    </row>
    <row r="17" spans="2:23" s="43" customFormat="1" ht="30" customHeight="1" x14ac:dyDescent="0.2">
      <c r="B17" s="58"/>
      <c r="C17" s="59"/>
      <c r="D17" s="60"/>
      <c r="E17" s="61"/>
      <c r="F17" s="61"/>
      <c r="G17" s="61"/>
      <c r="H17" s="92" t="s">
        <v>55</v>
      </c>
      <c r="I17" s="93" t="s">
        <v>374</v>
      </c>
      <c r="J17" s="94">
        <v>9</v>
      </c>
      <c r="K17" s="94">
        <v>4.5</v>
      </c>
      <c r="L17" s="95">
        <v>3.5</v>
      </c>
      <c r="M17" s="95">
        <f t="shared" si="0"/>
        <v>40.5</v>
      </c>
      <c r="N17" s="96"/>
      <c r="O17" s="67"/>
      <c r="P17" s="68"/>
      <c r="Q17" s="69"/>
      <c r="R17" s="70"/>
      <c r="S17" s="71"/>
      <c r="T17" s="72"/>
      <c r="U17" s="97"/>
      <c r="V17" s="42"/>
      <c r="W17" s="98"/>
    </row>
    <row r="18" spans="2:23" s="43" customFormat="1" ht="30" customHeight="1" x14ac:dyDescent="0.2">
      <c r="B18" s="58"/>
      <c r="C18" s="59"/>
      <c r="D18" s="99"/>
      <c r="E18" s="61"/>
      <c r="F18" s="61"/>
      <c r="G18" s="61"/>
      <c r="H18" s="92" t="s">
        <v>55</v>
      </c>
      <c r="I18" s="93" t="s">
        <v>266</v>
      </c>
      <c r="J18" s="94">
        <v>7</v>
      </c>
      <c r="K18" s="94">
        <v>4.5</v>
      </c>
      <c r="L18" s="95">
        <v>3.5</v>
      </c>
      <c r="M18" s="95">
        <f t="shared" si="0"/>
        <v>31.5</v>
      </c>
      <c r="N18" s="96"/>
      <c r="O18" s="67"/>
      <c r="P18" s="68"/>
      <c r="Q18" s="69"/>
      <c r="R18" s="70"/>
      <c r="S18" s="71"/>
      <c r="T18" s="72"/>
      <c r="U18" s="97"/>
      <c r="V18" s="42"/>
      <c r="W18" s="98"/>
    </row>
    <row r="19" spans="2:23" s="43" customFormat="1" ht="30" customHeight="1" x14ac:dyDescent="0.2">
      <c r="B19" s="58"/>
      <c r="C19" s="59"/>
      <c r="D19" s="99"/>
      <c r="E19" s="61"/>
      <c r="F19" s="61"/>
      <c r="G19" s="61"/>
      <c r="H19" s="92" t="s">
        <v>55</v>
      </c>
      <c r="I19" s="93" t="s">
        <v>267</v>
      </c>
      <c r="J19" s="94">
        <v>2</v>
      </c>
      <c r="K19" s="94">
        <v>4.5</v>
      </c>
      <c r="L19" s="95">
        <v>3.5</v>
      </c>
      <c r="M19" s="95">
        <f t="shared" si="0"/>
        <v>9</v>
      </c>
      <c r="N19" s="96"/>
      <c r="O19" s="67"/>
      <c r="P19" s="68"/>
      <c r="Q19" s="69"/>
      <c r="R19" s="70"/>
      <c r="S19" s="71"/>
      <c r="T19" s="72"/>
      <c r="U19" s="97"/>
      <c r="V19" s="42"/>
      <c r="W19" s="98"/>
    </row>
    <row r="20" spans="2:23" s="43" customFormat="1" ht="30" customHeight="1" x14ac:dyDescent="0.2">
      <c r="B20" s="58"/>
      <c r="C20" s="59"/>
      <c r="D20" s="99"/>
      <c r="E20" s="61"/>
      <c r="F20" s="61"/>
      <c r="G20" s="61"/>
      <c r="H20" s="92" t="s">
        <v>55</v>
      </c>
      <c r="I20" s="93" t="s">
        <v>268</v>
      </c>
      <c r="J20" s="94">
        <v>4</v>
      </c>
      <c r="K20" s="94">
        <v>4</v>
      </c>
      <c r="L20" s="95">
        <v>3.5</v>
      </c>
      <c r="M20" s="95">
        <f t="shared" si="0"/>
        <v>16</v>
      </c>
      <c r="N20" s="96"/>
      <c r="O20" s="67"/>
      <c r="P20" s="68"/>
      <c r="Q20" s="69"/>
      <c r="R20" s="70" t="s">
        <v>269</v>
      </c>
      <c r="S20" s="71"/>
      <c r="T20" s="72"/>
      <c r="U20" s="97"/>
      <c r="V20" s="42"/>
      <c r="W20" s="98"/>
    </row>
    <row r="21" spans="2:23" s="43" customFormat="1" ht="30" customHeight="1" x14ac:dyDescent="0.2">
      <c r="B21" s="58"/>
      <c r="C21" s="59"/>
      <c r="D21" s="99"/>
      <c r="E21" s="61"/>
      <c r="F21" s="61"/>
      <c r="G21" s="61"/>
      <c r="H21" s="92" t="s">
        <v>55</v>
      </c>
      <c r="I21" s="93" t="s">
        <v>270</v>
      </c>
      <c r="J21" s="94">
        <v>4</v>
      </c>
      <c r="K21" s="94">
        <v>2</v>
      </c>
      <c r="L21" s="95">
        <v>3.5</v>
      </c>
      <c r="M21" s="95">
        <f t="shared" si="0"/>
        <v>8</v>
      </c>
      <c r="N21" s="96"/>
      <c r="O21" s="67"/>
      <c r="P21" s="68" t="s">
        <v>269</v>
      </c>
      <c r="Q21" s="100" t="s">
        <v>269</v>
      </c>
      <c r="R21" s="70"/>
      <c r="S21" s="71"/>
      <c r="T21" s="72"/>
      <c r="U21" s="97"/>
      <c r="V21" s="42"/>
      <c r="W21" s="98"/>
    </row>
    <row r="22" spans="2:23" s="43" customFormat="1" ht="30" customHeight="1" x14ac:dyDescent="0.2">
      <c r="B22" s="58"/>
      <c r="C22" s="59"/>
      <c r="D22" s="99"/>
      <c r="E22" s="61"/>
      <c r="F22" s="61"/>
      <c r="G22" s="61"/>
      <c r="H22" s="92" t="s">
        <v>55</v>
      </c>
      <c r="I22" s="93" t="s">
        <v>271</v>
      </c>
      <c r="J22" s="94">
        <v>4</v>
      </c>
      <c r="K22" s="94">
        <v>3</v>
      </c>
      <c r="L22" s="95">
        <v>3.5</v>
      </c>
      <c r="M22" s="95">
        <f t="shared" si="0"/>
        <v>12</v>
      </c>
      <c r="N22" s="96"/>
      <c r="O22" s="67"/>
      <c r="P22" s="68" t="s">
        <v>269</v>
      </c>
      <c r="Q22" s="100" t="s">
        <v>95</v>
      </c>
      <c r="R22" s="70"/>
      <c r="S22" s="71"/>
      <c r="T22" s="72"/>
      <c r="U22" s="97"/>
      <c r="V22" s="42"/>
      <c r="W22" s="98"/>
    </row>
    <row r="23" spans="2:23" s="43" customFormat="1" ht="30" customHeight="1" x14ac:dyDescent="0.2">
      <c r="B23" s="58"/>
      <c r="C23" s="59"/>
      <c r="D23" s="99"/>
      <c r="E23" s="61"/>
      <c r="F23" s="61"/>
      <c r="G23" s="61"/>
      <c r="H23" s="92" t="s">
        <v>55</v>
      </c>
      <c r="I23" s="93" t="s">
        <v>272</v>
      </c>
      <c r="J23" s="94">
        <v>2</v>
      </c>
      <c r="K23" s="94">
        <v>3</v>
      </c>
      <c r="L23" s="95">
        <v>3.5</v>
      </c>
      <c r="M23" s="95">
        <f t="shared" si="0"/>
        <v>6</v>
      </c>
      <c r="N23" s="96"/>
      <c r="O23" s="67"/>
      <c r="P23" s="68"/>
      <c r="Q23" s="69"/>
      <c r="R23" s="70"/>
      <c r="S23" s="71"/>
      <c r="T23" s="72"/>
      <c r="U23" s="97"/>
      <c r="V23" s="42"/>
      <c r="W23" s="98"/>
    </row>
    <row r="24" spans="2:23" s="43" customFormat="1" ht="30" customHeight="1" x14ac:dyDescent="0.2">
      <c r="B24" s="58"/>
      <c r="C24" s="59"/>
      <c r="D24" s="99"/>
      <c r="E24" s="61"/>
      <c r="F24" s="61"/>
      <c r="G24" s="61"/>
      <c r="H24" s="92" t="s">
        <v>55</v>
      </c>
      <c r="I24" s="93" t="s">
        <v>254</v>
      </c>
      <c r="J24" s="94">
        <v>3</v>
      </c>
      <c r="K24" s="94">
        <v>9</v>
      </c>
      <c r="L24" s="95">
        <v>3.5</v>
      </c>
      <c r="M24" s="95">
        <f t="shared" si="0"/>
        <v>27</v>
      </c>
      <c r="N24" s="96"/>
      <c r="O24" s="67"/>
      <c r="P24" s="68"/>
      <c r="Q24" s="69"/>
      <c r="R24" s="70"/>
      <c r="S24" s="71"/>
      <c r="T24" s="72"/>
      <c r="U24" s="281" t="s">
        <v>375</v>
      </c>
      <c r="V24" s="42"/>
      <c r="W24" s="98"/>
    </row>
    <row r="25" spans="2:23" s="43" customFormat="1" ht="30" customHeight="1" x14ac:dyDescent="0.2">
      <c r="B25" s="58"/>
      <c r="C25" s="59"/>
      <c r="D25" s="99"/>
      <c r="E25" s="61"/>
      <c r="F25" s="61"/>
      <c r="G25" s="61"/>
      <c r="H25" s="92" t="s">
        <v>55</v>
      </c>
      <c r="I25" s="93" t="s">
        <v>273</v>
      </c>
      <c r="J25" s="94">
        <v>2</v>
      </c>
      <c r="K25" s="94">
        <v>6</v>
      </c>
      <c r="L25" s="95">
        <v>3.5</v>
      </c>
      <c r="M25" s="95">
        <f t="shared" si="0"/>
        <v>12</v>
      </c>
      <c r="N25" s="96"/>
      <c r="O25" s="67"/>
      <c r="P25" s="68"/>
      <c r="Q25" s="69"/>
      <c r="R25" s="70"/>
      <c r="S25" s="71"/>
      <c r="T25" s="72"/>
      <c r="U25" s="97"/>
      <c r="V25" s="42"/>
      <c r="W25" s="98"/>
    </row>
    <row r="26" spans="2:23" s="43" customFormat="1" ht="30" customHeight="1" x14ac:dyDescent="0.2">
      <c r="B26" s="58"/>
      <c r="C26" s="59"/>
      <c r="D26" s="99"/>
      <c r="E26" s="61"/>
      <c r="F26" s="61"/>
      <c r="G26" s="61"/>
      <c r="H26" s="92" t="s">
        <v>55</v>
      </c>
      <c r="I26" s="283" t="s">
        <v>274</v>
      </c>
      <c r="J26" s="284">
        <v>5</v>
      </c>
      <c r="K26" s="284">
        <v>15</v>
      </c>
      <c r="L26" s="95">
        <v>3.5</v>
      </c>
      <c r="M26" s="95">
        <f t="shared" si="0"/>
        <v>75</v>
      </c>
      <c r="N26" s="96"/>
      <c r="O26" s="67"/>
      <c r="P26" s="68"/>
      <c r="Q26" s="69"/>
      <c r="R26" s="70"/>
      <c r="S26" s="71"/>
      <c r="T26" s="72"/>
      <c r="U26" s="281" t="s">
        <v>376</v>
      </c>
      <c r="V26" s="42"/>
      <c r="W26" s="98"/>
    </row>
    <row r="27" spans="2:23" s="43" customFormat="1" ht="30" customHeight="1" x14ac:dyDescent="0.2">
      <c r="B27" s="58"/>
      <c r="C27" s="59"/>
      <c r="D27" s="99"/>
      <c r="E27" s="61"/>
      <c r="F27" s="61"/>
      <c r="G27" s="61"/>
      <c r="H27" s="92" t="s">
        <v>55</v>
      </c>
      <c r="I27" s="283" t="s">
        <v>276</v>
      </c>
      <c r="J27" s="284">
        <v>5</v>
      </c>
      <c r="K27" s="284">
        <v>7</v>
      </c>
      <c r="L27" s="95">
        <v>3.5</v>
      </c>
      <c r="M27" s="95">
        <f t="shared" si="0"/>
        <v>35</v>
      </c>
      <c r="N27" s="96"/>
      <c r="O27" s="67"/>
      <c r="P27" s="68"/>
      <c r="Q27" s="69"/>
      <c r="R27" s="70"/>
      <c r="S27" s="71"/>
      <c r="T27" s="72"/>
      <c r="U27" s="281" t="s">
        <v>376</v>
      </c>
      <c r="V27" s="42"/>
      <c r="W27" s="98"/>
    </row>
    <row r="28" spans="2:23" s="43" customFormat="1" ht="30" customHeight="1" x14ac:dyDescent="0.2">
      <c r="B28" s="58"/>
      <c r="C28" s="59"/>
      <c r="D28" s="99"/>
      <c r="E28" s="61"/>
      <c r="F28" s="61"/>
      <c r="G28" s="61"/>
      <c r="H28" s="92" t="s">
        <v>55</v>
      </c>
      <c r="I28" s="283" t="s">
        <v>73</v>
      </c>
      <c r="J28" s="284">
        <v>5</v>
      </c>
      <c r="K28" s="284">
        <v>5</v>
      </c>
      <c r="L28" s="95">
        <v>3.5</v>
      </c>
      <c r="M28" s="95">
        <f t="shared" si="0"/>
        <v>25</v>
      </c>
      <c r="N28" s="96"/>
      <c r="O28" s="67"/>
      <c r="P28" s="68"/>
      <c r="Q28" s="69"/>
      <c r="R28" s="70"/>
      <c r="S28" s="71"/>
      <c r="T28" s="72"/>
      <c r="U28" s="281" t="s">
        <v>376</v>
      </c>
      <c r="V28" s="42"/>
      <c r="W28" s="98"/>
    </row>
    <row r="29" spans="2:23" s="43" customFormat="1" ht="30" customHeight="1" x14ac:dyDescent="0.2">
      <c r="B29" s="44">
        <v>3</v>
      </c>
      <c r="C29" s="45"/>
      <c r="D29" s="46" t="s">
        <v>298</v>
      </c>
      <c r="E29" s="47" t="s">
        <v>244</v>
      </c>
      <c r="F29" s="47">
        <v>1</v>
      </c>
      <c r="G29" s="47">
        <v>1</v>
      </c>
      <c r="H29" s="83" t="s">
        <v>50</v>
      </c>
      <c r="I29" s="84"/>
      <c r="J29" s="49">
        <v>27</v>
      </c>
      <c r="K29" s="49">
        <v>27</v>
      </c>
      <c r="L29" s="49">
        <v>3.5</v>
      </c>
      <c r="M29" s="49">
        <f>J29*K29</f>
        <v>729</v>
      </c>
      <c r="N29" s="50">
        <f>F29*(M29)</f>
        <v>729</v>
      </c>
      <c r="O29" s="112"/>
      <c r="P29" s="52"/>
      <c r="Q29" s="53"/>
      <c r="R29" s="54"/>
      <c r="S29" s="55"/>
      <c r="T29" s="56" t="s">
        <v>247</v>
      </c>
      <c r="U29" s="113" t="s">
        <v>279</v>
      </c>
      <c r="V29" s="42"/>
    </row>
    <row r="30" spans="2:23" s="43" customFormat="1" ht="30" customHeight="1" x14ac:dyDescent="0.2">
      <c r="B30" s="58"/>
      <c r="C30" s="59"/>
      <c r="D30" s="60" t="s">
        <v>188</v>
      </c>
      <c r="E30" s="61"/>
      <c r="F30" s="61"/>
      <c r="G30" s="61"/>
      <c r="H30" s="92" t="s">
        <v>111</v>
      </c>
      <c r="I30" s="93" t="s">
        <v>264</v>
      </c>
      <c r="J30" s="116">
        <v>9</v>
      </c>
      <c r="K30" s="116">
        <v>18</v>
      </c>
      <c r="L30" s="117">
        <v>3.5</v>
      </c>
      <c r="M30" s="117">
        <f>J30*K30-22</f>
        <v>140</v>
      </c>
      <c r="N30" s="96"/>
      <c r="O30" s="67"/>
      <c r="P30" s="68"/>
      <c r="Q30" s="69"/>
      <c r="R30" s="70"/>
      <c r="S30" s="71"/>
      <c r="T30" s="72"/>
      <c r="U30" s="97"/>
      <c r="V30" s="42"/>
    </row>
    <row r="31" spans="2:23" s="43" customFormat="1" ht="30" customHeight="1" x14ac:dyDescent="0.2">
      <c r="B31" s="58"/>
      <c r="C31" s="59"/>
      <c r="D31" s="99"/>
      <c r="E31" s="61"/>
      <c r="F31" s="61"/>
      <c r="G31" s="61"/>
      <c r="H31" s="92" t="s">
        <v>55</v>
      </c>
      <c r="I31" s="93" t="s">
        <v>377</v>
      </c>
      <c r="J31" s="116">
        <v>5.5</v>
      </c>
      <c r="K31" s="116">
        <v>7</v>
      </c>
      <c r="L31" s="117">
        <v>3.5</v>
      </c>
      <c r="M31" s="117">
        <f t="shared" ref="M31:M35" si="1">J31*K31</f>
        <v>38.5</v>
      </c>
      <c r="N31" s="96"/>
      <c r="O31" s="67"/>
      <c r="P31" s="68"/>
      <c r="Q31" s="69"/>
      <c r="R31" s="70"/>
      <c r="S31" s="71"/>
      <c r="T31" s="72"/>
      <c r="U31" s="97"/>
      <c r="V31" s="42"/>
    </row>
    <row r="32" spans="2:23" s="43" customFormat="1" ht="30" customHeight="1" x14ac:dyDescent="0.2">
      <c r="B32" s="58"/>
      <c r="C32" s="59"/>
      <c r="D32" s="99"/>
      <c r="E32" s="61"/>
      <c r="F32" s="61"/>
      <c r="G32" s="61"/>
      <c r="H32" s="92" t="s">
        <v>55</v>
      </c>
      <c r="I32" s="93" t="s">
        <v>254</v>
      </c>
      <c r="J32" s="116">
        <v>3.5</v>
      </c>
      <c r="K32" s="116">
        <v>7</v>
      </c>
      <c r="L32" s="117">
        <v>3.5</v>
      </c>
      <c r="M32" s="117">
        <f t="shared" si="1"/>
        <v>24.5</v>
      </c>
      <c r="N32" s="96"/>
      <c r="O32" s="67"/>
      <c r="P32" s="68"/>
      <c r="Q32" s="69"/>
      <c r="R32" s="70"/>
      <c r="S32" s="71"/>
      <c r="T32" s="72"/>
      <c r="U32" s="281" t="s">
        <v>193</v>
      </c>
      <c r="V32" s="42"/>
    </row>
    <row r="33" spans="2:23" s="43" customFormat="1" ht="30" customHeight="1" x14ac:dyDescent="0.2">
      <c r="B33" s="58"/>
      <c r="C33" s="59"/>
      <c r="D33" s="99"/>
      <c r="E33" s="61"/>
      <c r="F33" s="61"/>
      <c r="G33" s="61"/>
      <c r="H33" s="92" t="s">
        <v>55</v>
      </c>
      <c r="I33" s="93" t="s">
        <v>283</v>
      </c>
      <c r="J33" s="116">
        <v>9</v>
      </c>
      <c r="K33" s="116">
        <v>18</v>
      </c>
      <c r="L33" s="117">
        <v>3.5</v>
      </c>
      <c r="M33" s="117">
        <f>J33*K33-22</f>
        <v>140</v>
      </c>
      <c r="N33" s="96"/>
      <c r="O33" s="67"/>
      <c r="P33" s="68"/>
      <c r="Q33" s="69"/>
      <c r="R33" s="70"/>
      <c r="S33" s="71"/>
      <c r="T33" s="72"/>
      <c r="U33" s="97"/>
      <c r="V33" s="42"/>
    </row>
    <row r="34" spans="2:23" s="43" customFormat="1" ht="30" customHeight="1" x14ac:dyDescent="0.2">
      <c r="B34" s="58"/>
      <c r="C34" s="59"/>
      <c r="D34" s="99"/>
      <c r="E34" s="61"/>
      <c r="F34" s="61"/>
      <c r="G34" s="61"/>
      <c r="H34" s="92" t="s">
        <v>55</v>
      </c>
      <c r="I34" s="93" t="s">
        <v>378</v>
      </c>
      <c r="J34" s="116">
        <v>9</v>
      </c>
      <c r="K34" s="116">
        <v>9</v>
      </c>
      <c r="L34" s="117">
        <v>3.5</v>
      </c>
      <c r="M34" s="117">
        <f t="shared" ref="M34" si="2">J34*K34</f>
        <v>81</v>
      </c>
      <c r="N34" s="96"/>
      <c r="O34" s="67"/>
      <c r="P34" s="68"/>
      <c r="Q34" s="69"/>
      <c r="R34" s="70"/>
      <c r="S34" s="71"/>
      <c r="T34" s="72"/>
      <c r="U34" s="97"/>
      <c r="V34" s="42"/>
    </row>
    <row r="35" spans="2:23" s="43" customFormat="1" ht="30" customHeight="1" x14ac:dyDescent="0.2">
      <c r="B35" s="58"/>
      <c r="C35" s="59"/>
      <c r="D35" s="99"/>
      <c r="E35" s="61"/>
      <c r="F35" s="61"/>
      <c r="G35" s="61"/>
      <c r="H35" s="92" t="s">
        <v>55</v>
      </c>
      <c r="I35" s="93" t="s">
        <v>87</v>
      </c>
      <c r="J35" s="116">
        <v>9</v>
      </c>
      <c r="K35" s="116">
        <v>9</v>
      </c>
      <c r="L35" s="117">
        <v>3.5</v>
      </c>
      <c r="M35" s="117">
        <f t="shared" si="1"/>
        <v>81</v>
      </c>
      <c r="N35" s="96"/>
      <c r="O35" s="67"/>
      <c r="P35" s="68"/>
      <c r="Q35" s="69"/>
      <c r="R35" s="70"/>
      <c r="S35" s="71"/>
      <c r="T35" s="72"/>
      <c r="U35" s="97"/>
      <c r="V35" s="42"/>
    </row>
    <row r="36" spans="2:23" s="43" customFormat="1" ht="30" customHeight="1" x14ac:dyDescent="0.2">
      <c r="B36" s="58"/>
      <c r="C36" s="59"/>
      <c r="D36" s="99"/>
      <c r="E36" s="61"/>
      <c r="F36" s="61"/>
      <c r="G36" s="61"/>
      <c r="H36" s="92" t="s">
        <v>55</v>
      </c>
      <c r="I36" s="93" t="s">
        <v>338</v>
      </c>
      <c r="J36" s="116">
        <v>4.5</v>
      </c>
      <c r="K36" s="116">
        <v>4.5</v>
      </c>
      <c r="L36" s="117">
        <v>3.5</v>
      </c>
      <c r="M36" s="117">
        <f t="shared" si="0"/>
        <v>20.25</v>
      </c>
      <c r="N36" s="96"/>
      <c r="O36" s="67"/>
      <c r="P36" s="68"/>
      <c r="Q36" s="69"/>
      <c r="R36" s="70"/>
      <c r="S36" s="71"/>
      <c r="T36" s="72"/>
      <c r="U36" s="97"/>
      <c r="V36" s="42"/>
    </row>
    <row r="37" spans="2:23" s="43" customFormat="1" ht="30" customHeight="1" x14ac:dyDescent="0.2">
      <c r="B37" s="58"/>
      <c r="C37" s="59"/>
      <c r="D37" s="99"/>
      <c r="E37" s="61"/>
      <c r="F37" s="61"/>
      <c r="G37" s="61"/>
      <c r="H37" s="92" t="s">
        <v>55</v>
      </c>
      <c r="I37" s="93" t="s">
        <v>286</v>
      </c>
      <c r="J37" s="116">
        <v>4.5</v>
      </c>
      <c r="K37" s="116">
        <v>9</v>
      </c>
      <c r="L37" s="117">
        <v>3.5</v>
      </c>
      <c r="M37" s="117">
        <f t="shared" si="0"/>
        <v>40.5</v>
      </c>
      <c r="N37" s="96"/>
      <c r="O37" s="67"/>
      <c r="P37" s="68"/>
      <c r="Q37" s="69"/>
      <c r="R37" s="70"/>
      <c r="S37" s="71"/>
      <c r="T37" s="72"/>
      <c r="U37" s="97"/>
      <c r="V37" s="42"/>
    </row>
    <row r="38" spans="2:23" s="43" customFormat="1" ht="30" customHeight="1" x14ac:dyDescent="0.2">
      <c r="B38" s="58"/>
      <c r="C38" s="59"/>
      <c r="D38" s="99"/>
      <c r="E38" s="61"/>
      <c r="F38" s="61"/>
      <c r="G38" s="61"/>
      <c r="H38" s="92" t="s">
        <v>55</v>
      </c>
      <c r="I38" s="93" t="s">
        <v>199</v>
      </c>
      <c r="J38" s="116">
        <v>5</v>
      </c>
      <c r="K38" s="116">
        <v>3.5</v>
      </c>
      <c r="L38" s="117">
        <v>3.5</v>
      </c>
      <c r="M38" s="117">
        <f t="shared" si="0"/>
        <v>17.5</v>
      </c>
      <c r="N38" s="96"/>
      <c r="O38" s="67"/>
      <c r="P38" s="68"/>
      <c r="Q38" s="69"/>
      <c r="R38" s="70" t="s">
        <v>269</v>
      </c>
      <c r="S38" s="71"/>
      <c r="T38" s="72"/>
      <c r="U38" s="97"/>
      <c r="V38" s="42"/>
    </row>
    <row r="39" spans="2:23" s="43" customFormat="1" ht="30" customHeight="1" x14ac:dyDescent="0.2">
      <c r="B39" s="58"/>
      <c r="C39" s="59"/>
      <c r="D39" s="99"/>
      <c r="E39" s="61"/>
      <c r="F39" s="61"/>
      <c r="G39" s="61"/>
      <c r="H39" s="92" t="s">
        <v>55</v>
      </c>
      <c r="I39" s="93" t="s">
        <v>287</v>
      </c>
      <c r="J39" s="116">
        <v>4</v>
      </c>
      <c r="K39" s="116">
        <v>3.5</v>
      </c>
      <c r="L39" s="117">
        <v>3.5</v>
      </c>
      <c r="M39" s="117">
        <f t="shared" si="0"/>
        <v>14</v>
      </c>
      <c r="N39" s="96"/>
      <c r="O39" s="67"/>
      <c r="P39" s="68"/>
      <c r="Q39" s="69"/>
      <c r="R39" s="70"/>
      <c r="S39" s="71"/>
      <c r="T39" s="72"/>
      <c r="U39" s="97"/>
      <c r="V39" s="42"/>
    </row>
    <row r="40" spans="2:23" s="43" customFormat="1" ht="30" customHeight="1" x14ac:dyDescent="0.2">
      <c r="B40" s="58"/>
      <c r="C40" s="59"/>
      <c r="D40" s="99"/>
      <c r="E40" s="61"/>
      <c r="F40" s="61"/>
      <c r="G40" s="61"/>
      <c r="H40" s="92" t="s">
        <v>55</v>
      </c>
      <c r="I40" s="93" t="s">
        <v>272</v>
      </c>
      <c r="J40" s="116">
        <v>1.5</v>
      </c>
      <c r="K40" s="116">
        <v>4</v>
      </c>
      <c r="L40" s="117">
        <v>3.5</v>
      </c>
      <c r="M40" s="117">
        <f t="shared" si="0"/>
        <v>6</v>
      </c>
      <c r="N40" s="96"/>
      <c r="O40" s="67"/>
      <c r="P40" s="68"/>
      <c r="Q40" s="69"/>
      <c r="R40" s="70"/>
      <c r="S40" s="71"/>
      <c r="T40" s="72"/>
      <c r="U40" s="97"/>
      <c r="V40" s="42"/>
    </row>
    <row r="41" spans="2:23" s="43" customFormat="1" ht="30" customHeight="1" x14ac:dyDescent="0.2">
      <c r="B41" s="58"/>
      <c r="C41" s="59"/>
      <c r="D41" s="99"/>
      <c r="E41" s="61"/>
      <c r="F41" s="61"/>
      <c r="G41" s="61"/>
      <c r="H41" s="92" t="s">
        <v>55</v>
      </c>
      <c r="I41" s="93" t="s">
        <v>203</v>
      </c>
      <c r="J41" s="116">
        <v>2.5</v>
      </c>
      <c r="K41" s="116">
        <v>4</v>
      </c>
      <c r="L41" s="117">
        <v>3.5</v>
      </c>
      <c r="M41" s="117">
        <f t="shared" si="0"/>
        <v>10</v>
      </c>
      <c r="N41" s="96"/>
      <c r="O41" s="67"/>
      <c r="P41" s="68" t="s">
        <v>200</v>
      </c>
      <c r="Q41" s="69"/>
      <c r="R41" s="70"/>
      <c r="S41" s="71"/>
      <c r="T41" s="72"/>
      <c r="U41" s="97"/>
      <c r="V41" s="42"/>
    </row>
    <row r="42" spans="2:23" s="43" customFormat="1" ht="30" customHeight="1" x14ac:dyDescent="0.2">
      <c r="B42" s="58"/>
      <c r="C42" s="59"/>
      <c r="D42" s="99"/>
      <c r="E42" s="61"/>
      <c r="F42" s="61"/>
      <c r="G42" s="61"/>
      <c r="H42" s="92" t="s">
        <v>55</v>
      </c>
      <c r="I42" s="93" t="s">
        <v>379</v>
      </c>
      <c r="J42" s="116">
        <v>3</v>
      </c>
      <c r="K42" s="116">
        <v>1.5</v>
      </c>
      <c r="L42" s="117">
        <v>3.5</v>
      </c>
      <c r="M42" s="117">
        <f t="shared" si="0"/>
        <v>4.5</v>
      </c>
      <c r="N42" s="96"/>
      <c r="O42" s="67"/>
      <c r="P42" s="68"/>
      <c r="Q42" s="69" t="s">
        <v>269</v>
      </c>
      <c r="R42" s="70"/>
      <c r="S42" s="71"/>
      <c r="T42" s="72"/>
      <c r="U42" s="97"/>
      <c r="V42" s="42"/>
    </row>
    <row r="43" spans="2:23" s="43" customFormat="1" ht="30" customHeight="1" x14ac:dyDescent="0.2">
      <c r="B43" s="58"/>
      <c r="C43" s="59"/>
      <c r="D43" s="99"/>
      <c r="E43" s="61"/>
      <c r="F43" s="61"/>
      <c r="G43" s="61"/>
      <c r="H43" s="92" t="s">
        <v>55</v>
      </c>
      <c r="I43" s="93" t="s">
        <v>270</v>
      </c>
      <c r="J43" s="116">
        <v>3</v>
      </c>
      <c r="K43" s="116">
        <v>2.5</v>
      </c>
      <c r="L43" s="117">
        <v>3.5</v>
      </c>
      <c r="M43" s="117">
        <f t="shared" si="0"/>
        <v>7.5</v>
      </c>
      <c r="N43" s="96"/>
      <c r="O43" s="67"/>
      <c r="P43" s="68" t="s">
        <v>95</v>
      </c>
      <c r="Q43" s="69" t="s">
        <v>269</v>
      </c>
      <c r="R43" s="70"/>
      <c r="S43" s="71"/>
      <c r="T43" s="72"/>
      <c r="U43" s="97"/>
      <c r="V43" s="42"/>
    </row>
    <row r="44" spans="2:23" s="43" customFormat="1" ht="30" customHeight="1" x14ac:dyDescent="0.2">
      <c r="B44" s="58"/>
      <c r="C44" s="59"/>
      <c r="D44" s="99"/>
      <c r="E44" s="61"/>
      <c r="F44" s="61"/>
      <c r="G44" s="61"/>
      <c r="H44" s="92" t="s">
        <v>55</v>
      </c>
      <c r="I44" s="93" t="s">
        <v>380</v>
      </c>
      <c r="J44" s="116">
        <v>4.5</v>
      </c>
      <c r="K44" s="116">
        <v>4.5</v>
      </c>
      <c r="L44" s="117">
        <v>3.5</v>
      </c>
      <c r="M44" s="117">
        <f t="shared" si="0"/>
        <v>20.25</v>
      </c>
      <c r="N44" s="96"/>
      <c r="O44" s="67"/>
      <c r="P44" s="68"/>
      <c r="Q44" s="69"/>
      <c r="R44" s="70"/>
      <c r="S44" s="71"/>
      <c r="T44" s="72"/>
      <c r="U44" s="97"/>
      <c r="V44" s="42"/>
    </row>
    <row r="45" spans="2:23" s="43" customFormat="1" ht="30" customHeight="1" x14ac:dyDescent="0.2">
      <c r="B45" s="58"/>
      <c r="C45" s="59"/>
      <c r="D45" s="99"/>
      <c r="E45" s="61"/>
      <c r="F45" s="61"/>
      <c r="G45" s="61"/>
      <c r="H45" s="92" t="s">
        <v>55</v>
      </c>
      <c r="I45" s="93" t="s">
        <v>273</v>
      </c>
      <c r="J45" s="116">
        <v>1.5</v>
      </c>
      <c r="K45" s="116">
        <v>9</v>
      </c>
      <c r="L45" s="117">
        <v>3.5</v>
      </c>
      <c r="M45" s="117">
        <f t="shared" si="0"/>
        <v>13.5</v>
      </c>
      <c r="N45" s="96"/>
      <c r="O45" s="67"/>
      <c r="P45" s="68"/>
      <c r="Q45" s="69"/>
      <c r="R45" s="70"/>
      <c r="S45" s="71"/>
      <c r="T45" s="72"/>
      <c r="U45" s="97"/>
      <c r="V45" s="42"/>
    </row>
    <row r="46" spans="2:23" s="43" customFormat="1" ht="30" customHeight="1" x14ac:dyDescent="0.2">
      <c r="B46" s="58"/>
      <c r="C46" s="59"/>
      <c r="D46" s="99"/>
      <c r="E46" s="61"/>
      <c r="F46" s="61"/>
      <c r="G46" s="61"/>
      <c r="H46" s="92" t="s">
        <v>55</v>
      </c>
      <c r="I46" s="93" t="s">
        <v>99</v>
      </c>
      <c r="J46" s="116">
        <v>2</v>
      </c>
      <c r="K46" s="116">
        <f>11+11+9+4</f>
        <v>35</v>
      </c>
      <c r="L46" s="117">
        <v>3.5</v>
      </c>
      <c r="M46" s="117">
        <f t="shared" si="0"/>
        <v>70</v>
      </c>
      <c r="N46" s="96"/>
      <c r="O46" s="67"/>
      <c r="P46" s="68"/>
      <c r="Q46" s="69"/>
      <c r="R46" s="70"/>
      <c r="S46" s="71"/>
      <c r="T46" s="72"/>
      <c r="U46" s="97"/>
      <c r="V46" s="42"/>
    </row>
    <row r="47" spans="2:23" s="43" customFormat="1" ht="30" customHeight="1" x14ac:dyDescent="0.2">
      <c r="B47" s="44">
        <v>4</v>
      </c>
      <c r="C47" s="45"/>
      <c r="D47" s="46" t="s">
        <v>185</v>
      </c>
      <c r="E47" s="47" t="s">
        <v>186</v>
      </c>
      <c r="F47" s="47">
        <v>1</v>
      </c>
      <c r="G47" s="47">
        <v>1</v>
      </c>
      <c r="H47" s="83" t="s">
        <v>50</v>
      </c>
      <c r="I47" s="84"/>
      <c r="J47" s="49">
        <v>9</v>
      </c>
      <c r="K47" s="49">
        <v>27</v>
      </c>
      <c r="L47" s="49">
        <v>3.5</v>
      </c>
      <c r="M47" s="49">
        <f t="shared" si="0"/>
        <v>243</v>
      </c>
      <c r="N47" s="50">
        <f>F47*(M47)</f>
        <v>243</v>
      </c>
      <c r="O47" s="112"/>
      <c r="P47" s="52"/>
      <c r="Q47" s="53"/>
      <c r="R47" s="54"/>
      <c r="S47" s="55"/>
      <c r="T47" s="56" t="s">
        <v>247</v>
      </c>
      <c r="U47" s="90" t="s">
        <v>279</v>
      </c>
      <c r="V47" s="42"/>
      <c r="W47" s="209"/>
    </row>
    <row r="48" spans="2:23" s="43" customFormat="1" ht="30" customHeight="1" x14ac:dyDescent="0.2">
      <c r="B48" s="58"/>
      <c r="C48" s="59"/>
      <c r="D48" s="60" t="s">
        <v>295</v>
      </c>
      <c r="E48" s="61"/>
      <c r="F48" s="61"/>
      <c r="G48" s="61"/>
      <c r="H48" s="92" t="s">
        <v>55</v>
      </c>
      <c r="I48" s="148" t="s">
        <v>299</v>
      </c>
      <c r="J48" s="94">
        <v>9</v>
      </c>
      <c r="K48" s="94">
        <v>9</v>
      </c>
      <c r="L48" s="95">
        <v>3.5</v>
      </c>
      <c r="M48" s="95">
        <f t="shared" si="0"/>
        <v>81</v>
      </c>
      <c r="N48" s="96"/>
      <c r="O48" s="67"/>
      <c r="P48" s="68"/>
      <c r="Q48" s="69"/>
      <c r="R48" s="70"/>
      <c r="S48" s="71"/>
      <c r="T48" s="72"/>
      <c r="U48" s="97"/>
      <c r="V48" s="42"/>
      <c r="W48" s="98"/>
    </row>
    <row r="49" spans="2:23" s="43" customFormat="1" ht="30" customHeight="1" x14ac:dyDescent="0.2">
      <c r="B49" s="58"/>
      <c r="C49" s="59"/>
      <c r="D49" s="60"/>
      <c r="E49" s="61"/>
      <c r="F49" s="61"/>
      <c r="G49" s="61"/>
      <c r="H49" s="92" t="s">
        <v>55</v>
      </c>
      <c r="I49" s="148" t="s">
        <v>265</v>
      </c>
      <c r="J49" s="94">
        <v>4.5</v>
      </c>
      <c r="K49" s="94">
        <v>9</v>
      </c>
      <c r="L49" s="95">
        <v>3.5</v>
      </c>
      <c r="M49" s="95">
        <f>J49*K49+(2.5*4.5)</f>
        <v>51.75</v>
      </c>
      <c r="N49" s="96"/>
      <c r="O49" s="67"/>
      <c r="P49" s="68"/>
      <c r="Q49" s="69"/>
      <c r="R49" s="70"/>
      <c r="S49" s="71"/>
      <c r="T49" s="72"/>
      <c r="U49" s="97"/>
      <c r="V49" s="42"/>
      <c r="W49" s="98"/>
    </row>
    <row r="50" spans="2:23" s="43" customFormat="1" ht="30" customHeight="1" x14ac:dyDescent="0.2">
      <c r="B50" s="58"/>
      <c r="C50" s="59"/>
      <c r="D50" s="99"/>
      <c r="E50" s="61"/>
      <c r="F50" s="61"/>
      <c r="G50" s="61"/>
      <c r="H50" s="92" t="s">
        <v>55</v>
      </c>
      <c r="I50" s="148" t="s">
        <v>155</v>
      </c>
      <c r="J50" s="94">
        <v>4.5</v>
      </c>
      <c r="K50" s="94">
        <v>4.5</v>
      </c>
      <c r="L50" s="95">
        <v>3.5</v>
      </c>
      <c r="M50" s="95">
        <f t="shared" si="0"/>
        <v>20.25</v>
      </c>
      <c r="N50" s="96"/>
      <c r="O50" s="67"/>
      <c r="P50" s="68"/>
      <c r="Q50" s="69"/>
      <c r="R50" s="70"/>
      <c r="S50" s="71"/>
      <c r="T50" s="72"/>
      <c r="U50" s="97"/>
      <c r="V50" s="42"/>
      <c r="W50" s="98"/>
    </row>
    <row r="51" spans="2:23" s="43" customFormat="1" ht="30" customHeight="1" x14ac:dyDescent="0.2">
      <c r="B51" s="58"/>
      <c r="C51" s="59"/>
      <c r="D51" s="99"/>
      <c r="E51" s="61"/>
      <c r="F51" s="61"/>
      <c r="G51" s="61"/>
      <c r="H51" s="92" t="s">
        <v>55</v>
      </c>
      <c r="I51" s="148" t="s">
        <v>267</v>
      </c>
      <c r="J51" s="94">
        <v>2</v>
      </c>
      <c r="K51" s="94">
        <v>4.5</v>
      </c>
      <c r="L51" s="95">
        <v>3.5</v>
      </c>
      <c r="M51" s="95">
        <f t="shared" si="0"/>
        <v>9</v>
      </c>
      <c r="N51" s="96"/>
      <c r="O51" s="67"/>
      <c r="P51" s="68"/>
      <c r="Q51" s="69"/>
      <c r="R51" s="70"/>
      <c r="S51" s="71"/>
      <c r="T51" s="72"/>
      <c r="U51" s="97"/>
      <c r="V51" s="42"/>
      <c r="W51" s="98"/>
    </row>
    <row r="52" spans="2:23" s="43" customFormat="1" ht="30" customHeight="1" x14ac:dyDescent="0.2">
      <c r="B52" s="58"/>
      <c r="C52" s="59"/>
      <c r="D52" s="99"/>
      <c r="E52" s="61"/>
      <c r="F52" s="61"/>
      <c r="G52" s="61"/>
      <c r="H52" s="92" t="s">
        <v>55</v>
      </c>
      <c r="I52" s="148" t="s">
        <v>300</v>
      </c>
      <c r="J52" s="94">
        <v>4</v>
      </c>
      <c r="K52" s="94">
        <v>4</v>
      </c>
      <c r="L52" s="95">
        <v>3.5</v>
      </c>
      <c r="M52" s="95">
        <f t="shared" si="0"/>
        <v>16</v>
      </c>
      <c r="N52" s="96"/>
      <c r="O52" s="67"/>
      <c r="P52" s="68"/>
      <c r="Q52" s="69"/>
      <c r="R52" s="70"/>
      <c r="S52" s="71"/>
      <c r="T52" s="72"/>
      <c r="U52" s="97"/>
      <c r="V52" s="42"/>
      <c r="W52" s="98"/>
    </row>
    <row r="53" spans="2:23" s="43" customFormat="1" ht="30" customHeight="1" x14ac:dyDescent="0.2">
      <c r="B53" s="58"/>
      <c r="C53" s="59"/>
      <c r="D53" s="99"/>
      <c r="E53" s="61"/>
      <c r="F53" s="61"/>
      <c r="G53" s="61"/>
      <c r="H53" s="92" t="s">
        <v>55</v>
      </c>
      <c r="I53" s="148" t="s">
        <v>270</v>
      </c>
      <c r="J53" s="94">
        <v>4</v>
      </c>
      <c r="K53" s="94">
        <v>2</v>
      </c>
      <c r="L53" s="95">
        <v>3.5</v>
      </c>
      <c r="M53" s="95">
        <f t="shared" si="0"/>
        <v>8</v>
      </c>
      <c r="N53" s="96"/>
      <c r="O53" s="67"/>
      <c r="P53" s="68" t="s">
        <v>291</v>
      </c>
      <c r="Q53" s="100" t="s">
        <v>269</v>
      </c>
      <c r="R53" s="70"/>
      <c r="S53" s="71"/>
      <c r="T53" s="72"/>
      <c r="U53" s="97"/>
      <c r="V53" s="42"/>
      <c r="W53" s="98"/>
    </row>
    <row r="54" spans="2:23" s="43" customFormat="1" ht="30" customHeight="1" x14ac:dyDescent="0.2">
      <c r="B54" s="58"/>
      <c r="C54" s="59"/>
      <c r="D54" s="99"/>
      <c r="E54" s="61"/>
      <c r="F54" s="61"/>
      <c r="G54" s="61"/>
      <c r="H54" s="92" t="s">
        <v>55</v>
      </c>
      <c r="I54" s="148" t="s">
        <v>271</v>
      </c>
      <c r="J54" s="94">
        <v>4</v>
      </c>
      <c r="K54" s="94">
        <v>3</v>
      </c>
      <c r="L54" s="95">
        <v>3.5</v>
      </c>
      <c r="M54" s="95">
        <f t="shared" si="0"/>
        <v>12</v>
      </c>
      <c r="N54" s="96"/>
      <c r="O54" s="67"/>
      <c r="P54" s="68" t="s">
        <v>269</v>
      </c>
      <c r="Q54" s="100" t="s">
        <v>269</v>
      </c>
      <c r="R54" s="70"/>
      <c r="S54" s="71"/>
      <c r="T54" s="72"/>
      <c r="U54" s="97"/>
      <c r="V54" s="42"/>
      <c r="W54" s="98"/>
    </row>
    <row r="55" spans="2:23" s="43" customFormat="1" ht="30" customHeight="1" x14ac:dyDescent="0.2">
      <c r="B55" s="58"/>
      <c r="C55" s="59"/>
      <c r="D55" s="99"/>
      <c r="E55" s="61"/>
      <c r="F55" s="61"/>
      <c r="G55" s="61"/>
      <c r="H55" s="92" t="s">
        <v>55</v>
      </c>
      <c r="I55" s="148" t="s">
        <v>272</v>
      </c>
      <c r="J55" s="94">
        <v>2</v>
      </c>
      <c r="K55" s="94">
        <v>3</v>
      </c>
      <c r="L55" s="95">
        <v>3.5</v>
      </c>
      <c r="M55" s="95">
        <f t="shared" si="0"/>
        <v>6</v>
      </c>
      <c r="N55" s="96"/>
      <c r="O55" s="67"/>
      <c r="P55" s="68"/>
      <c r="Q55" s="69"/>
      <c r="R55" s="70"/>
      <c r="S55" s="71"/>
      <c r="T55" s="72"/>
      <c r="U55" s="97"/>
      <c r="V55" s="42"/>
      <c r="W55" s="98"/>
    </row>
    <row r="56" spans="2:23" s="43" customFormat="1" ht="30" customHeight="1" x14ac:dyDescent="0.2">
      <c r="B56" s="58"/>
      <c r="C56" s="59"/>
      <c r="D56" s="99"/>
      <c r="E56" s="61"/>
      <c r="F56" s="61"/>
      <c r="G56" s="61"/>
      <c r="H56" s="92" t="s">
        <v>55</v>
      </c>
      <c r="I56" s="148" t="s">
        <v>159</v>
      </c>
      <c r="J56" s="94">
        <v>3</v>
      </c>
      <c r="K56" s="94">
        <v>9</v>
      </c>
      <c r="L56" s="95">
        <v>3.5</v>
      </c>
      <c r="M56" s="95">
        <f t="shared" si="0"/>
        <v>27</v>
      </c>
      <c r="N56" s="96"/>
      <c r="O56" s="67"/>
      <c r="P56" s="68"/>
      <c r="Q56" s="69"/>
      <c r="R56" s="70"/>
      <c r="S56" s="71"/>
      <c r="T56" s="72"/>
      <c r="U56" s="281" t="s">
        <v>381</v>
      </c>
      <c r="V56" s="42"/>
      <c r="W56" s="98"/>
    </row>
    <row r="57" spans="2:23" s="43" customFormat="1" ht="30" customHeight="1" x14ac:dyDescent="0.2">
      <c r="B57" s="58"/>
      <c r="C57" s="59"/>
      <c r="D57" s="99"/>
      <c r="E57" s="61"/>
      <c r="F57" s="61"/>
      <c r="G57" s="61"/>
      <c r="H57" s="92" t="s">
        <v>55</v>
      </c>
      <c r="I57" s="148" t="s">
        <v>206</v>
      </c>
      <c r="J57" s="94">
        <v>2</v>
      </c>
      <c r="K57" s="94">
        <v>6</v>
      </c>
      <c r="L57" s="95">
        <v>3.5</v>
      </c>
      <c r="M57" s="95">
        <f t="shared" si="0"/>
        <v>12</v>
      </c>
      <c r="N57" s="96"/>
      <c r="O57" s="67"/>
      <c r="P57" s="68"/>
      <c r="Q57" s="69"/>
      <c r="R57" s="70"/>
      <c r="S57" s="71"/>
      <c r="T57" s="72"/>
      <c r="U57" s="97"/>
      <c r="V57" s="42"/>
      <c r="W57" s="98"/>
    </row>
    <row r="58" spans="2:23" s="43" customFormat="1" ht="30" customHeight="1" x14ac:dyDescent="0.2">
      <c r="B58" s="44">
        <v>5</v>
      </c>
      <c r="C58" s="137"/>
      <c r="D58" s="46" t="s">
        <v>303</v>
      </c>
      <c r="E58" s="47" t="s">
        <v>382</v>
      </c>
      <c r="F58" s="47">
        <v>1</v>
      </c>
      <c r="G58" s="47">
        <v>1</v>
      </c>
      <c r="H58" s="83" t="s">
        <v>50</v>
      </c>
      <c r="I58" s="84"/>
      <c r="J58" s="49">
        <v>9</v>
      </c>
      <c r="K58" s="49">
        <v>18</v>
      </c>
      <c r="L58" s="138">
        <v>6</v>
      </c>
      <c r="M58" s="49">
        <f t="shared" si="0"/>
        <v>162</v>
      </c>
      <c r="N58" s="50">
        <f>M58*F58</f>
        <v>162</v>
      </c>
      <c r="O58" s="139"/>
      <c r="P58" s="140"/>
      <c r="Q58" s="141"/>
      <c r="R58" s="142"/>
      <c r="S58" s="143"/>
      <c r="T58" s="144" t="s">
        <v>115</v>
      </c>
      <c r="U58" s="90" t="s">
        <v>162</v>
      </c>
      <c r="V58" s="42"/>
    </row>
    <row r="59" spans="2:23" s="43" customFormat="1" ht="30" customHeight="1" x14ac:dyDescent="0.2">
      <c r="B59" s="145"/>
      <c r="C59" s="146"/>
      <c r="D59" s="60" t="s">
        <v>326</v>
      </c>
      <c r="E59" s="61"/>
      <c r="F59" s="61"/>
      <c r="G59" s="61"/>
      <c r="H59" s="147" t="s">
        <v>55</v>
      </c>
      <c r="I59" s="148" t="s">
        <v>303</v>
      </c>
      <c r="J59" s="95">
        <v>9</v>
      </c>
      <c r="K59" s="95">
        <v>18</v>
      </c>
      <c r="L59" s="95">
        <v>6</v>
      </c>
      <c r="M59" s="94">
        <f t="shared" si="0"/>
        <v>162</v>
      </c>
      <c r="N59" s="95"/>
      <c r="O59" s="149"/>
      <c r="P59" s="150"/>
      <c r="Q59" s="151"/>
      <c r="R59" s="152"/>
      <c r="S59" s="153"/>
      <c r="T59" s="154"/>
      <c r="U59" s="155" t="s">
        <v>304</v>
      </c>
      <c r="V59" s="42"/>
    </row>
    <row r="60" spans="2:23" s="43" customFormat="1" ht="30" customHeight="1" x14ac:dyDescent="0.2">
      <c r="B60" s="44">
        <v>6</v>
      </c>
      <c r="C60" s="137"/>
      <c r="D60" s="46" t="s">
        <v>113</v>
      </c>
      <c r="E60" s="47" t="s">
        <v>161</v>
      </c>
      <c r="F60" s="47">
        <v>1</v>
      </c>
      <c r="G60" s="47">
        <v>1</v>
      </c>
      <c r="H60" s="83" t="s">
        <v>50</v>
      </c>
      <c r="I60" s="84"/>
      <c r="J60" s="49">
        <v>9</v>
      </c>
      <c r="K60" s="49">
        <v>9</v>
      </c>
      <c r="L60" s="138">
        <v>6</v>
      </c>
      <c r="M60" s="49">
        <f t="shared" si="0"/>
        <v>81</v>
      </c>
      <c r="N60" s="50">
        <f>M60*F60</f>
        <v>81</v>
      </c>
      <c r="O60" s="139"/>
      <c r="P60" s="140"/>
      <c r="Q60" s="141"/>
      <c r="R60" s="142"/>
      <c r="S60" s="143"/>
      <c r="T60" s="144" t="s">
        <v>217</v>
      </c>
      <c r="U60" s="90" t="s">
        <v>279</v>
      </c>
      <c r="V60" s="42"/>
    </row>
    <row r="61" spans="2:23" s="43" customFormat="1" ht="30" customHeight="1" x14ac:dyDescent="0.2">
      <c r="B61" s="145"/>
      <c r="C61" s="146"/>
      <c r="D61" s="115" t="s">
        <v>366</v>
      </c>
      <c r="E61" s="61"/>
      <c r="F61" s="61"/>
      <c r="G61" s="61"/>
      <c r="H61" s="147" t="s">
        <v>55</v>
      </c>
      <c r="I61" s="148" t="s">
        <v>113</v>
      </c>
      <c r="J61" s="95">
        <v>9</v>
      </c>
      <c r="K61" s="95">
        <v>9</v>
      </c>
      <c r="L61" s="95">
        <v>6</v>
      </c>
      <c r="M61" s="94">
        <f t="shared" si="0"/>
        <v>81</v>
      </c>
      <c r="N61" s="95"/>
      <c r="O61" s="149"/>
      <c r="P61" s="150"/>
      <c r="Q61" s="151"/>
      <c r="R61" s="152"/>
      <c r="S61" s="153"/>
      <c r="T61" s="154"/>
      <c r="U61" s="155" t="s">
        <v>383</v>
      </c>
      <c r="V61" s="42"/>
    </row>
    <row r="62" spans="2:23" s="43" customFormat="1" ht="30" customHeight="1" x14ac:dyDescent="0.2">
      <c r="B62" s="44">
        <v>7</v>
      </c>
      <c r="C62" s="137"/>
      <c r="D62" s="46" t="s">
        <v>384</v>
      </c>
      <c r="E62" s="47" t="s">
        <v>161</v>
      </c>
      <c r="F62" s="47">
        <v>1</v>
      </c>
      <c r="G62" s="47">
        <v>1</v>
      </c>
      <c r="H62" s="83" t="s">
        <v>50</v>
      </c>
      <c r="I62" s="84"/>
      <c r="J62" s="49">
        <v>9</v>
      </c>
      <c r="K62" s="49">
        <v>9</v>
      </c>
      <c r="L62" s="138">
        <v>6</v>
      </c>
      <c r="M62" s="49">
        <f t="shared" si="0"/>
        <v>81</v>
      </c>
      <c r="N62" s="50">
        <f>M62*F62</f>
        <v>81</v>
      </c>
      <c r="O62" s="139"/>
      <c r="P62" s="140"/>
      <c r="Q62" s="141"/>
      <c r="R62" s="142"/>
      <c r="S62" s="143"/>
      <c r="T62" s="144" t="s">
        <v>221</v>
      </c>
      <c r="U62" s="90" t="s">
        <v>279</v>
      </c>
      <c r="V62" s="42"/>
    </row>
    <row r="63" spans="2:23" s="43" customFormat="1" ht="30" customHeight="1" x14ac:dyDescent="0.2">
      <c r="B63" s="145"/>
      <c r="C63" s="146"/>
      <c r="D63" s="60" t="s">
        <v>214</v>
      </c>
      <c r="E63" s="61"/>
      <c r="F63" s="61"/>
      <c r="G63" s="61"/>
      <c r="H63" s="147" t="s">
        <v>55</v>
      </c>
      <c r="I63" s="148" t="s">
        <v>113</v>
      </c>
      <c r="J63" s="95">
        <v>9</v>
      </c>
      <c r="K63" s="95">
        <v>9</v>
      </c>
      <c r="L63" s="95">
        <v>6</v>
      </c>
      <c r="M63" s="94">
        <f t="shared" si="0"/>
        <v>81</v>
      </c>
      <c r="N63" s="95"/>
      <c r="O63" s="149"/>
      <c r="P63" s="150"/>
      <c r="Q63" s="151"/>
      <c r="R63" s="152"/>
      <c r="S63" s="153"/>
      <c r="T63" s="154"/>
      <c r="U63" s="155" t="s">
        <v>125</v>
      </c>
      <c r="V63" s="42"/>
    </row>
    <row r="64" spans="2:23" s="43" customFormat="1" ht="30" customHeight="1" x14ac:dyDescent="0.2">
      <c r="B64" s="216" t="s">
        <v>163</v>
      </c>
      <c r="C64" s="217"/>
      <c r="D64" s="217"/>
      <c r="E64" s="217"/>
      <c r="F64" s="217"/>
      <c r="G64" s="217"/>
      <c r="H64" s="217"/>
      <c r="I64" s="217"/>
      <c r="J64" s="217"/>
      <c r="K64" s="217"/>
      <c r="L64" s="217"/>
      <c r="M64" s="217"/>
      <c r="N64" s="217"/>
      <c r="O64" s="217"/>
      <c r="P64" s="217"/>
      <c r="Q64" s="217"/>
      <c r="R64" s="217"/>
      <c r="S64" s="217"/>
      <c r="T64" s="217"/>
      <c r="U64" s="218"/>
      <c r="V64" s="42"/>
    </row>
    <row r="65" spans="2:22" s="43" customFormat="1" ht="30" customHeight="1" x14ac:dyDescent="0.2">
      <c r="B65" s="44">
        <v>1</v>
      </c>
      <c r="C65" s="45"/>
      <c r="D65" s="219" t="s">
        <v>385</v>
      </c>
      <c r="E65" s="47" t="s">
        <v>302</v>
      </c>
      <c r="F65" s="47">
        <v>1</v>
      </c>
      <c r="G65" s="47">
        <v>2</v>
      </c>
      <c r="H65" s="48" t="s">
        <v>181</v>
      </c>
      <c r="I65" s="48"/>
      <c r="J65" s="220">
        <f>19+2*2</f>
        <v>23</v>
      </c>
      <c r="K65" s="220">
        <f>33+2*2</f>
        <v>37</v>
      </c>
      <c r="L65" s="220">
        <v>8</v>
      </c>
      <c r="M65" s="220">
        <f>J65*K65</f>
        <v>851</v>
      </c>
      <c r="N65" s="221">
        <f>M66+M71</f>
        <v>1302.75</v>
      </c>
      <c r="O65" s="112"/>
      <c r="P65" s="52"/>
      <c r="Q65" s="53"/>
      <c r="R65" s="54"/>
      <c r="S65" s="55"/>
      <c r="T65" s="56" t="s">
        <v>145</v>
      </c>
      <c r="U65" s="222" t="s">
        <v>307</v>
      </c>
      <c r="V65" s="42"/>
    </row>
    <row r="66" spans="2:22" s="43" customFormat="1" ht="30" customHeight="1" x14ac:dyDescent="0.2">
      <c r="B66" s="58"/>
      <c r="C66" s="59"/>
      <c r="D66" s="99" t="s">
        <v>308</v>
      </c>
      <c r="E66" s="61"/>
      <c r="F66" s="61"/>
      <c r="G66" s="61"/>
      <c r="H66" s="277" t="s">
        <v>386</v>
      </c>
      <c r="I66" s="278"/>
      <c r="J66" s="225">
        <f>19+2*2</f>
        <v>23</v>
      </c>
      <c r="K66" s="225">
        <f>33+2*2</f>
        <v>37</v>
      </c>
      <c r="L66" s="225">
        <v>8</v>
      </c>
      <c r="M66" s="226">
        <f>J66*K66+(2.5*7)-(19*19)</f>
        <v>507.5</v>
      </c>
      <c r="N66" s="227"/>
      <c r="O66" s="228"/>
      <c r="P66" s="229"/>
      <c r="Q66" s="230"/>
      <c r="R66" s="231"/>
      <c r="S66" s="232"/>
      <c r="T66" s="233"/>
      <c r="U66" s="234" t="s">
        <v>387</v>
      </c>
      <c r="V66" s="42"/>
    </row>
    <row r="67" spans="2:22" s="43" customFormat="1" ht="30" customHeight="1" x14ac:dyDescent="0.2">
      <c r="B67" s="58"/>
      <c r="C67" s="59"/>
      <c r="D67" s="60"/>
      <c r="E67" s="61"/>
      <c r="F67" s="61"/>
      <c r="G67" s="61"/>
      <c r="H67" s="235"/>
      <c r="I67" s="235" t="s">
        <v>388</v>
      </c>
      <c r="J67" s="94"/>
      <c r="K67" s="94"/>
      <c r="L67" s="94"/>
      <c r="M67" s="236">
        <f t="shared" ref="M67:M70" si="3">J67*K67</f>
        <v>0</v>
      </c>
      <c r="N67" s="237"/>
      <c r="O67" s="67"/>
      <c r="P67" s="68"/>
      <c r="Q67" s="69"/>
      <c r="R67" s="70"/>
      <c r="S67" s="71"/>
      <c r="T67" s="72"/>
      <c r="U67" s="97" t="s">
        <v>319</v>
      </c>
      <c r="V67" s="42"/>
    </row>
    <row r="68" spans="2:22" s="43" customFormat="1" ht="30" customHeight="1" x14ac:dyDescent="0.2">
      <c r="B68" s="58"/>
      <c r="C68" s="59"/>
      <c r="D68" s="99"/>
      <c r="E68" s="61"/>
      <c r="F68" s="61"/>
      <c r="G68" s="61"/>
      <c r="H68" s="238"/>
      <c r="I68" s="239" t="s">
        <v>389</v>
      </c>
      <c r="J68" s="95"/>
      <c r="K68" s="95"/>
      <c r="L68" s="95"/>
      <c r="M68" s="82">
        <f t="shared" si="3"/>
        <v>0</v>
      </c>
      <c r="N68" s="237"/>
      <c r="O68" s="67"/>
      <c r="P68" s="68"/>
      <c r="Q68" s="69"/>
      <c r="R68" s="70"/>
      <c r="S68" s="71"/>
      <c r="T68" s="72"/>
      <c r="U68" s="97" t="s">
        <v>312</v>
      </c>
      <c r="V68" s="42"/>
    </row>
    <row r="69" spans="2:22" s="43" customFormat="1" ht="30" customHeight="1" x14ac:dyDescent="0.2">
      <c r="B69" s="58"/>
      <c r="C69" s="59"/>
      <c r="D69" s="99"/>
      <c r="E69" s="61"/>
      <c r="F69" s="61"/>
      <c r="G69" s="61"/>
      <c r="H69" s="238"/>
      <c r="I69" s="239" t="s">
        <v>174</v>
      </c>
      <c r="J69" s="95"/>
      <c r="K69" s="95"/>
      <c r="L69" s="95"/>
      <c r="M69" s="82">
        <f t="shared" si="3"/>
        <v>0</v>
      </c>
      <c r="N69" s="237"/>
      <c r="O69" s="67"/>
      <c r="P69" s="68"/>
      <c r="Q69" s="69"/>
      <c r="R69" s="70"/>
      <c r="S69" s="71"/>
      <c r="T69" s="72"/>
      <c r="U69" s="97" t="s">
        <v>319</v>
      </c>
      <c r="V69" s="42"/>
    </row>
    <row r="70" spans="2:22" s="43" customFormat="1" ht="30" customHeight="1" x14ac:dyDescent="0.2">
      <c r="B70" s="58"/>
      <c r="C70" s="59"/>
      <c r="D70" s="99"/>
      <c r="E70" s="61"/>
      <c r="F70" s="61"/>
      <c r="G70" s="61"/>
      <c r="H70" s="238"/>
      <c r="I70" s="240" t="s">
        <v>184</v>
      </c>
      <c r="J70" s="95"/>
      <c r="K70" s="95"/>
      <c r="L70" s="95"/>
      <c r="M70" s="82">
        <f t="shared" si="3"/>
        <v>0</v>
      </c>
      <c r="N70" s="237"/>
      <c r="O70" s="241"/>
      <c r="P70" s="242"/>
      <c r="Q70" s="243"/>
      <c r="R70" s="244"/>
      <c r="S70" s="245"/>
      <c r="T70" s="246"/>
      <c r="U70" s="247"/>
      <c r="V70" s="42"/>
    </row>
    <row r="71" spans="2:22" s="43" customFormat="1" ht="30" customHeight="1" x14ac:dyDescent="0.2">
      <c r="B71" s="58"/>
      <c r="C71" s="59"/>
      <c r="D71" s="99"/>
      <c r="E71" s="61"/>
      <c r="F71" s="61"/>
      <c r="G71" s="61"/>
      <c r="H71" s="223" t="s">
        <v>176</v>
      </c>
      <c r="I71" s="224"/>
      <c r="J71" s="226">
        <f>19+2*2</f>
        <v>23</v>
      </c>
      <c r="K71" s="226">
        <v>33</v>
      </c>
      <c r="L71" s="226" t="s">
        <v>245</v>
      </c>
      <c r="M71" s="226">
        <f>J71*K71+2.5*(5+5+4.5)</f>
        <v>795.25</v>
      </c>
      <c r="N71" s="227"/>
      <c r="O71" s="248"/>
      <c r="P71" s="249"/>
      <c r="Q71" s="250"/>
      <c r="R71" s="251"/>
      <c r="S71" s="252"/>
      <c r="T71" s="253"/>
      <c r="U71" s="254"/>
      <c r="V71" s="42"/>
    </row>
    <row r="72" spans="2:22" s="43" customFormat="1" ht="30" customHeight="1" x14ac:dyDescent="0.2">
      <c r="B72" s="58"/>
      <c r="C72" s="59"/>
      <c r="D72" s="99"/>
      <c r="E72" s="61"/>
      <c r="F72" s="61"/>
      <c r="G72" s="61"/>
      <c r="H72" s="62" t="s">
        <v>390</v>
      </c>
      <c r="I72" s="255" t="s">
        <v>391</v>
      </c>
      <c r="J72" s="95"/>
      <c r="K72" s="95"/>
      <c r="L72" s="95" t="s">
        <v>392</v>
      </c>
      <c r="M72" s="82">
        <f t="shared" ref="M72:M123" si="4">J72*K72</f>
        <v>0</v>
      </c>
      <c r="N72" s="66"/>
      <c r="O72" s="67"/>
      <c r="P72" s="68"/>
      <c r="Q72" s="69"/>
      <c r="R72" s="70"/>
      <c r="S72" s="71"/>
      <c r="T72" s="72"/>
      <c r="U72" s="97" t="s">
        <v>319</v>
      </c>
      <c r="V72" s="42"/>
    </row>
    <row r="73" spans="2:22" s="43" customFormat="1" ht="30" customHeight="1" x14ac:dyDescent="0.2">
      <c r="B73" s="58"/>
      <c r="C73" s="59"/>
      <c r="D73" s="99"/>
      <c r="E73" s="61"/>
      <c r="F73" s="61"/>
      <c r="G73" s="61"/>
      <c r="H73" s="74"/>
      <c r="I73" s="256" t="s">
        <v>320</v>
      </c>
      <c r="J73" s="81"/>
      <c r="K73" s="81"/>
      <c r="L73" s="81" t="s">
        <v>165</v>
      </c>
      <c r="M73" s="82">
        <f t="shared" si="4"/>
        <v>0</v>
      </c>
      <c r="N73" s="77"/>
      <c r="O73" s="67"/>
      <c r="P73" s="68"/>
      <c r="Q73" s="69"/>
      <c r="R73" s="70"/>
      <c r="S73" s="71"/>
      <c r="T73" s="72"/>
      <c r="U73" s="97" t="s">
        <v>393</v>
      </c>
      <c r="V73" s="42"/>
    </row>
    <row r="74" spans="2:22" s="43" customFormat="1" ht="30" customHeight="1" x14ac:dyDescent="0.2">
      <c r="B74" s="58"/>
      <c r="C74" s="59"/>
      <c r="D74" s="99"/>
      <c r="E74" s="61"/>
      <c r="F74" s="61"/>
      <c r="G74" s="61"/>
      <c r="H74" s="74"/>
      <c r="I74" s="256" t="s">
        <v>394</v>
      </c>
      <c r="J74" s="81"/>
      <c r="K74" s="81"/>
      <c r="L74" s="81" t="s">
        <v>181</v>
      </c>
      <c r="M74" s="82">
        <f t="shared" si="4"/>
        <v>0</v>
      </c>
      <c r="N74" s="77"/>
      <c r="O74" s="67"/>
      <c r="P74" s="68"/>
      <c r="Q74" s="69"/>
      <c r="R74" s="70"/>
      <c r="S74" s="71"/>
      <c r="T74" s="72"/>
      <c r="U74" s="97" t="s">
        <v>319</v>
      </c>
      <c r="V74" s="42"/>
    </row>
    <row r="75" spans="2:22" s="43" customFormat="1" ht="30" customHeight="1" x14ac:dyDescent="0.2">
      <c r="B75" s="58"/>
      <c r="C75" s="59"/>
      <c r="D75" s="99"/>
      <c r="E75" s="61"/>
      <c r="F75" s="61"/>
      <c r="G75" s="61"/>
      <c r="H75" s="74"/>
      <c r="I75" s="257" t="s">
        <v>322</v>
      </c>
      <c r="J75" s="81"/>
      <c r="K75" s="81"/>
      <c r="L75" s="81" t="s">
        <v>245</v>
      </c>
      <c r="M75" s="82">
        <f t="shared" si="4"/>
        <v>0</v>
      </c>
      <c r="N75" s="77"/>
      <c r="O75" s="67"/>
      <c r="P75" s="68"/>
      <c r="Q75" s="69"/>
      <c r="R75" s="70"/>
      <c r="S75" s="71"/>
      <c r="T75" s="72"/>
      <c r="U75" s="97" t="s">
        <v>319</v>
      </c>
      <c r="V75" s="42"/>
    </row>
    <row r="76" spans="2:22" s="43" customFormat="1" ht="30" customHeight="1" x14ac:dyDescent="0.2">
      <c r="B76" s="58"/>
      <c r="C76" s="59"/>
      <c r="D76" s="99"/>
      <c r="E76" s="61"/>
      <c r="F76" s="61"/>
      <c r="G76" s="61"/>
      <c r="H76" s="74"/>
      <c r="I76" s="256" t="s">
        <v>395</v>
      </c>
      <c r="J76" s="81"/>
      <c r="K76" s="81"/>
      <c r="L76" s="81" t="s">
        <v>245</v>
      </c>
      <c r="M76" s="82">
        <f t="shared" si="4"/>
        <v>0</v>
      </c>
      <c r="N76" s="77"/>
      <c r="O76" s="67"/>
      <c r="P76" s="68"/>
      <c r="Q76" s="69"/>
      <c r="R76" s="70"/>
      <c r="S76" s="71"/>
      <c r="T76" s="72"/>
      <c r="U76" s="97" t="s">
        <v>312</v>
      </c>
      <c r="V76" s="42"/>
    </row>
    <row r="77" spans="2:22" s="43" customFormat="1" ht="30" customHeight="1" x14ac:dyDescent="0.2">
      <c r="B77" s="58"/>
      <c r="C77" s="59"/>
      <c r="D77" s="99"/>
      <c r="E77" s="61"/>
      <c r="F77" s="61"/>
      <c r="G77" s="61"/>
      <c r="H77" s="74"/>
      <c r="I77" s="256" t="s">
        <v>175</v>
      </c>
      <c r="J77" s="81"/>
      <c r="K77" s="81"/>
      <c r="L77" s="81" t="s">
        <v>245</v>
      </c>
      <c r="M77" s="82">
        <f t="shared" si="4"/>
        <v>0</v>
      </c>
      <c r="N77" s="77"/>
      <c r="O77" s="67"/>
      <c r="P77" s="68"/>
      <c r="Q77" s="69"/>
      <c r="R77" s="70"/>
      <c r="S77" s="71"/>
      <c r="T77" s="72"/>
      <c r="U77" s="97"/>
      <c r="V77" s="42"/>
    </row>
    <row r="78" spans="2:22" s="43" customFormat="1" ht="30" customHeight="1" x14ac:dyDescent="0.2">
      <c r="B78" s="44">
        <v>2</v>
      </c>
      <c r="C78" s="45"/>
      <c r="D78" s="46" t="s">
        <v>213</v>
      </c>
      <c r="E78" s="47" t="s">
        <v>244</v>
      </c>
      <c r="F78" s="47">
        <v>1</v>
      </c>
      <c r="G78" s="47">
        <v>1</v>
      </c>
      <c r="H78" s="83" t="s">
        <v>50</v>
      </c>
      <c r="I78" s="84"/>
      <c r="J78" s="49">
        <v>27</v>
      </c>
      <c r="K78" s="49">
        <v>27</v>
      </c>
      <c r="L78" s="49">
        <v>3.5</v>
      </c>
      <c r="M78" s="49">
        <f>J78*K78</f>
        <v>729</v>
      </c>
      <c r="N78" s="50">
        <f>F78*(M78)</f>
        <v>729</v>
      </c>
      <c r="O78" s="112"/>
      <c r="P78" s="52"/>
      <c r="Q78" s="53"/>
      <c r="R78" s="54"/>
      <c r="S78" s="55"/>
      <c r="T78" s="56" t="s">
        <v>247</v>
      </c>
      <c r="U78" s="90" t="s">
        <v>187</v>
      </c>
      <c r="V78" s="42"/>
    </row>
    <row r="79" spans="2:22" s="43" customFormat="1" ht="30" customHeight="1" x14ac:dyDescent="0.2">
      <c r="B79" s="58"/>
      <c r="C79" s="59"/>
      <c r="D79" s="60" t="s">
        <v>280</v>
      </c>
      <c r="E79" s="61"/>
      <c r="F79" s="61"/>
      <c r="G79" s="61"/>
      <c r="H79" s="92" t="s">
        <v>253</v>
      </c>
      <c r="I79" s="93" t="s">
        <v>396</v>
      </c>
      <c r="J79" s="116">
        <v>9</v>
      </c>
      <c r="K79" s="116">
        <v>18</v>
      </c>
      <c r="L79" s="117">
        <v>3.5</v>
      </c>
      <c r="M79" s="117">
        <f>J79*K79-22</f>
        <v>140</v>
      </c>
      <c r="N79" s="96"/>
      <c r="O79" s="67"/>
      <c r="P79" s="68"/>
      <c r="Q79" s="69"/>
      <c r="R79" s="70"/>
      <c r="S79" s="71"/>
      <c r="T79" s="72"/>
      <c r="U79" s="97"/>
      <c r="V79" s="42"/>
    </row>
    <row r="80" spans="2:22" s="43" customFormat="1" ht="30" customHeight="1" x14ac:dyDescent="0.2">
      <c r="B80" s="58"/>
      <c r="C80" s="59"/>
      <c r="D80" s="99"/>
      <c r="E80" s="61"/>
      <c r="F80" s="61"/>
      <c r="G80" s="61"/>
      <c r="H80" s="92" t="s">
        <v>55</v>
      </c>
      <c r="I80" s="93" t="s">
        <v>281</v>
      </c>
      <c r="J80" s="116">
        <v>5.5</v>
      </c>
      <c r="K80" s="116">
        <v>7</v>
      </c>
      <c r="L80" s="117">
        <v>3.5</v>
      </c>
      <c r="M80" s="117">
        <f t="shared" ref="M80:M81" si="5">J80*K80</f>
        <v>38.5</v>
      </c>
      <c r="N80" s="96"/>
      <c r="O80" s="67"/>
      <c r="P80" s="68"/>
      <c r="Q80" s="69"/>
      <c r="R80" s="70"/>
      <c r="S80" s="71"/>
      <c r="T80" s="72"/>
      <c r="U80" s="97"/>
      <c r="V80" s="42"/>
    </row>
    <row r="81" spans="2:23" s="43" customFormat="1" ht="30" customHeight="1" x14ac:dyDescent="0.2">
      <c r="B81" s="58"/>
      <c r="C81" s="59"/>
      <c r="D81" s="99"/>
      <c r="E81" s="61"/>
      <c r="F81" s="61"/>
      <c r="G81" s="61"/>
      <c r="H81" s="92" t="s">
        <v>55</v>
      </c>
      <c r="I81" s="93" t="s">
        <v>254</v>
      </c>
      <c r="J81" s="116">
        <v>3.5</v>
      </c>
      <c r="K81" s="116">
        <v>7</v>
      </c>
      <c r="L81" s="117">
        <v>3.5</v>
      </c>
      <c r="M81" s="117">
        <f t="shared" si="5"/>
        <v>24.5</v>
      </c>
      <c r="N81" s="96"/>
      <c r="O81" s="67"/>
      <c r="P81" s="68"/>
      <c r="Q81" s="69"/>
      <c r="R81" s="70"/>
      <c r="S81" s="71"/>
      <c r="T81" s="72"/>
      <c r="U81" s="281" t="s">
        <v>397</v>
      </c>
      <c r="V81" s="42"/>
    </row>
    <row r="82" spans="2:23" s="43" customFormat="1" ht="30" customHeight="1" x14ac:dyDescent="0.2">
      <c r="B82" s="58"/>
      <c r="C82" s="59"/>
      <c r="D82" s="99"/>
      <c r="E82" s="61"/>
      <c r="F82" s="61"/>
      <c r="G82" s="61"/>
      <c r="H82" s="92" t="s">
        <v>55</v>
      </c>
      <c r="I82" s="93" t="s">
        <v>194</v>
      </c>
      <c r="J82" s="116">
        <v>9</v>
      </c>
      <c r="K82" s="116">
        <v>18</v>
      </c>
      <c r="L82" s="117">
        <v>3.5</v>
      </c>
      <c r="M82" s="117">
        <f>J82*K82-22</f>
        <v>140</v>
      </c>
      <c r="N82" s="96"/>
      <c r="O82" s="67"/>
      <c r="P82" s="68"/>
      <c r="Q82" s="69"/>
      <c r="R82" s="70"/>
      <c r="S82" s="71"/>
      <c r="T82" s="72"/>
      <c r="U82" s="97"/>
      <c r="V82" s="42"/>
    </row>
    <row r="83" spans="2:23" s="43" customFormat="1" ht="30" customHeight="1" x14ac:dyDescent="0.2">
      <c r="B83" s="58"/>
      <c r="C83" s="59"/>
      <c r="D83" s="99"/>
      <c r="E83" s="61"/>
      <c r="F83" s="61"/>
      <c r="G83" s="61"/>
      <c r="H83" s="92" t="s">
        <v>55</v>
      </c>
      <c r="I83" s="93" t="s">
        <v>398</v>
      </c>
      <c r="J83" s="116">
        <v>9</v>
      </c>
      <c r="K83" s="116">
        <v>9</v>
      </c>
      <c r="L83" s="117">
        <v>3.5</v>
      </c>
      <c r="M83" s="117">
        <f t="shared" ref="M83:M108" si="6">J83*K83</f>
        <v>81</v>
      </c>
      <c r="N83" s="96"/>
      <c r="O83" s="67"/>
      <c r="P83" s="68"/>
      <c r="Q83" s="69"/>
      <c r="R83" s="70"/>
      <c r="S83" s="71"/>
      <c r="T83" s="72"/>
      <c r="U83" s="97"/>
      <c r="V83" s="42"/>
    </row>
    <row r="84" spans="2:23" s="43" customFormat="1" ht="30" customHeight="1" x14ac:dyDescent="0.2">
      <c r="B84" s="58"/>
      <c r="C84" s="59"/>
      <c r="D84" s="99"/>
      <c r="E84" s="61"/>
      <c r="F84" s="61"/>
      <c r="G84" s="61"/>
      <c r="H84" s="92" t="s">
        <v>55</v>
      </c>
      <c r="I84" s="93" t="s">
        <v>87</v>
      </c>
      <c r="J84" s="116">
        <v>9</v>
      </c>
      <c r="K84" s="116">
        <v>9</v>
      </c>
      <c r="L84" s="117">
        <v>3.5</v>
      </c>
      <c r="M84" s="117">
        <f t="shared" si="6"/>
        <v>81</v>
      </c>
      <c r="N84" s="96"/>
      <c r="O84" s="67"/>
      <c r="P84" s="68"/>
      <c r="Q84" s="69"/>
      <c r="R84" s="70"/>
      <c r="S84" s="71"/>
      <c r="T84" s="72"/>
      <c r="U84" s="97"/>
      <c r="V84" s="42"/>
    </row>
    <row r="85" spans="2:23" s="43" customFormat="1" ht="30" customHeight="1" x14ac:dyDescent="0.2">
      <c r="B85" s="58"/>
      <c r="C85" s="59"/>
      <c r="D85" s="99"/>
      <c r="E85" s="61"/>
      <c r="F85" s="61"/>
      <c r="G85" s="61"/>
      <c r="H85" s="92" t="s">
        <v>55</v>
      </c>
      <c r="I85" s="93" t="s">
        <v>197</v>
      </c>
      <c r="J85" s="116">
        <v>4.5</v>
      </c>
      <c r="K85" s="116">
        <v>4.5</v>
      </c>
      <c r="L85" s="117">
        <v>3.5</v>
      </c>
      <c r="M85" s="117">
        <f t="shared" si="6"/>
        <v>20.25</v>
      </c>
      <c r="N85" s="96"/>
      <c r="O85" s="67"/>
      <c r="P85" s="68"/>
      <c r="Q85" s="69"/>
      <c r="R85" s="70"/>
      <c r="S85" s="71"/>
      <c r="T85" s="72"/>
      <c r="U85" s="97"/>
      <c r="V85" s="42"/>
    </row>
    <row r="86" spans="2:23" s="43" customFormat="1" ht="30" customHeight="1" x14ac:dyDescent="0.2">
      <c r="B86" s="58"/>
      <c r="C86" s="59"/>
      <c r="D86" s="99"/>
      <c r="E86" s="61"/>
      <c r="F86" s="61"/>
      <c r="G86" s="61"/>
      <c r="H86" s="92" t="s">
        <v>55</v>
      </c>
      <c r="I86" s="93" t="s">
        <v>399</v>
      </c>
      <c r="J86" s="116">
        <v>4.5</v>
      </c>
      <c r="K86" s="116">
        <v>9</v>
      </c>
      <c r="L86" s="117">
        <v>3.5</v>
      </c>
      <c r="M86" s="117">
        <f t="shared" si="6"/>
        <v>40.5</v>
      </c>
      <c r="N86" s="96"/>
      <c r="O86" s="67"/>
      <c r="P86" s="68"/>
      <c r="Q86" s="69"/>
      <c r="R86" s="70"/>
      <c r="S86" s="71"/>
      <c r="T86" s="72"/>
      <c r="U86" s="97"/>
      <c r="V86" s="42"/>
    </row>
    <row r="87" spans="2:23" s="43" customFormat="1" ht="30" customHeight="1" x14ac:dyDescent="0.2">
      <c r="B87" s="58"/>
      <c r="C87" s="59"/>
      <c r="D87" s="99"/>
      <c r="E87" s="61"/>
      <c r="F87" s="61"/>
      <c r="G87" s="61"/>
      <c r="H87" s="92" t="s">
        <v>55</v>
      </c>
      <c r="I87" s="93" t="s">
        <v>400</v>
      </c>
      <c r="J87" s="116">
        <v>5</v>
      </c>
      <c r="K87" s="116">
        <v>3.5</v>
      </c>
      <c r="L87" s="117">
        <v>3.5</v>
      </c>
      <c r="M87" s="117">
        <f t="shared" si="6"/>
        <v>17.5</v>
      </c>
      <c r="N87" s="96"/>
      <c r="O87" s="67"/>
      <c r="P87" s="68"/>
      <c r="Q87" s="69"/>
      <c r="R87" s="70" t="s">
        <v>269</v>
      </c>
      <c r="S87" s="71"/>
      <c r="T87" s="72"/>
      <c r="U87" s="97"/>
      <c r="V87" s="42"/>
    </row>
    <row r="88" spans="2:23" s="43" customFormat="1" ht="30" customHeight="1" x14ac:dyDescent="0.2">
      <c r="B88" s="58"/>
      <c r="C88" s="59"/>
      <c r="D88" s="99"/>
      <c r="E88" s="61"/>
      <c r="F88" s="61"/>
      <c r="G88" s="61"/>
      <c r="H88" s="92" t="s">
        <v>55</v>
      </c>
      <c r="I88" s="93" t="s">
        <v>401</v>
      </c>
      <c r="J88" s="116">
        <v>4</v>
      </c>
      <c r="K88" s="116">
        <v>3.5</v>
      </c>
      <c r="L88" s="117">
        <v>3.5</v>
      </c>
      <c r="M88" s="117">
        <f t="shared" si="6"/>
        <v>14</v>
      </c>
      <c r="N88" s="96"/>
      <c r="O88" s="67"/>
      <c r="P88" s="68"/>
      <c r="Q88" s="69"/>
      <c r="R88" s="70"/>
      <c r="S88" s="71"/>
      <c r="T88" s="72"/>
      <c r="U88" s="97"/>
      <c r="V88" s="42"/>
    </row>
    <row r="89" spans="2:23" s="43" customFormat="1" ht="30" customHeight="1" x14ac:dyDescent="0.2">
      <c r="B89" s="58"/>
      <c r="C89" s="59"/>
      <c r="D89" s="99"/>
      <c r="E89" s="61"/>
      <c r="F89" s="61"/>
      <c r="G89" s="61"/>
      <c r="H89" s="92" t="s">
        <v>55</v>
      </c>
      <c r="I89" s="93" t="s">
        <v>402</v>
      </c>
      <c r="J89" s="116">
        <v>1.5</v>
      </c>
      <c r="K89" s="116">
        <v>4</v>
      </c>
      <c r="L89" s="117">
        <v>3.5</v>
      </c>
      <c r="M89" s="117">
        <f t="shared" si="6"/>
        <v>6</v>
      </c>
      <c r="N89" s="96"/>
      <c r="O89" s="67"/>
      <c r="P89" s="68"/>
      <c r="Q89" s="69"/>
      <c r="R89" s="70"/>
      <c r="S89" s="71"/>
      <c r="T89" s="72"/>
      <c r="U89" s="97"/>
      <c r="V89" s="42"/>
    </row>
    <row r="90" spans="2:23" s="43" customFormat="1" ht="30" customHeight="1" x14ac:dyDescent="0.2">
      <c r="B90" s="58"/>
      <c r="C90" s="59"/>
      <c r="D90" s="99"/>
      <c r="E90" s="61"/>
      <c r="F90" s="61"/>
      <c r="G90" s="61"/>
      <c r="H90" s="92" t="s">
        <v>55</v>
      </c>
      <c r="I90" s="93" t="s">
        <v>403</v>
      </c>
      <c r="J90" s="116">
        <v>2.5</v>
      </c>
      <c r="K90" s="116">
        <v>4</v>
      </c>
      <c r="L90" s="117">
        <v>3.5</v>
      </c>
      <c r="M90" s="117">
        <f t="shared" si="6"/>
        <v>10</v>
      </c>
      <c r="N90" s="96"/>
      <c r="O90" s="67"/>
      <c r="P90" s="68" t="s">
        <v>95</v>
      </c>
      <c r="Q90" s="69"/>
      <c r="R90" s="70"/>
      <c r="S90" s="71"/>
      <c r="T90" s="72"/>
      <c r="U90" s="97"/>
      <c r="V90" s="42"/>
    </row>
    <row r="91" spans="2:23" s="43" customFormat="1" ht="30" customHeight="1" x14ac:dyDescent="0.2">
      <c r="B91" s="58"/>
      <c r="C91" s="59"/>
      <c r="D91" s="99"/>
      <c r="E91" s="61"/>
      <c r="F91" s="61"/>
      <c r="G91" s="61"/>
      <c r="H91" s="92" t="s">
        <v>55</v>
      </c>
      <c r="I91" s="93" t="s">
        <v>94</v>
      </c>
      <c r="J91" s="116">
        <v>3</v>
      </c>
      <c r="K91" s="116">
        <v>1.5</v>
      </c>
      <c r="L91" s="117">
        <v>3.5</v>
      </c>
      <c r="M91" s="117">
        <f t="shared" si="6"/>
        <v>4.5</v>
      </c>
      <c r="N91" s="96"/>
      <c r="O91" s="67"/>
      <c r="P91" s="68"/>
      <c r="Q91" s="69" t="s">
        <v>269</v>
      </c>
      <c r="R91" s="70"/>
      <c r="S91" s="71"/>
      <c r="T91" s="72"/>
      <c r="U91" s="97"/>
      <c r="V91" s="42"/>
    </row>
    <row r="92" spans="2:23" s="43" customFormat="1" ht="30" customHeight="1" x14ac:dyDescent="0.2">
      <c r="B92" s="58"/>
      <c r="C92" s="59"/>
      <c r="D92" s="99"/>
      <c r="E92" s="61"/>
      <c r="F92" s="61"/>
      <c r="G92" s="61"/>
      <c r="H92" s="92" t="s">
        <v>55</v>
      </c>
      <c r="I92" s="93" t="s">
        <v>62</v>
      </c>
      <c r="J92" s="116">
        <v>3</v>
      </c>
      <c r="K92" s="116">
        <v>2.5</v>
      </c>
      <c r="L92" s="117">
        <v>3.5</v>
      </c>
      <c r="M92" s="117">
        <f t="shared" si="6"/>
        <v>7.5</v>
      </c>
      <c r="N92" s="96"/>
      <c r="O92" s="67"/>
      <c r="P92" s="68" t="s">
        <v>95</v>
      </c>
      <c r="Q92" s="69" t="s">
        <v>200</v>
      </c>
      <c r="R92" s="70"/>
      <c r="S92" s="71"/>
      <c r="T92" s="72"/>
      <c r="U92" s="97"/>
      <c r="V92" s="42"/>
    </row>
    <row r="93" spans="2:23" s="43" customFormat="1" ht="30" customHeight="1" x14ac:dyDescent="0.2">
      <c r="B93" s="58"/>
      <c r="C93" s="59"/>
      <c r="D93" s="99"/>
      <c r="E93" s="61"/>
      <c r="F93" s="61"/>
      <c r="G93" s="61"/>
      <c r="H93" s="92" t="s">
        <v>55</v>
      </c>
      <c r="I93" s="93" t="s">
        <v>267</v>
      </c>
      <c r="J93" s="116">
        <v>4.5</v>
      </c>
      <c r="K93" s="116">
        <v>4.5</v>
      </c>
      <c r="L93" s="117">
        <v>3.5</v>
      </c>
      <c r="M93" s="117">
        <f t="shared" si="6"/>
        <v>20.25</v>
      </c>
      <c r="N93" s="96"/>
      <c r="O93" s="67"/>
      <c r="P93" s="68"/>
      <c r="Q93" s="69"/>
      <c r="R93" s="70"/>
      <c r="S93" s="71"/>
      <c r="T93" s="72"/>
      <c r="U93" s="97"/>
      <c r="V93" s="42"/>
    </row>
    <row r="94" spans="2:23" s="43" customFormat="1" ht="30" customHeight="1" x14ac:dyDescent="0.2">
      <c r="B94" s="58"/>
      <c r="C94" s="59"/>
      <c r="D94" s="99"/>
      <c r="E94" s="61"/>
      <c r="F94" s="61"/>
      <c r="G94" s="61"/>
      <c r="H94" s="92" t="s">
        <v>55</v>
      </c>
      <c r="I94" s="93" t="s">
        <v>206</v>
      </c>
      <c r="J94" s="116">
        <v>1.5</v>
      </c>
      <c r="K94" s="116">
        <v>9</v>
      </c>
      <c r="L94" s="117">
        <v>3.5</v>
      </c>
      <c r="M94" s="117">
        <f t="shared" si="6"/>
        <v>13.5</v>
      </c>
      <c r="N94" s="96"/>
      <c r="O94" s="67"/>
      <c r="P94" s="68"/>
      <c r="Q94" s="69"/>
      <c r="R94" s="70"/>
      <c r="S94" s="71"/>
      <c r="T94" s="72"/>
      <c r="U94" s="97"/>
      <c r="V94" s="42"/>
    </row>
    <row r="95" spans="2:23" s="43" customFormat="1" ht="30" customHeight="1" x14ac:dyDescent="0.2">
      <c r="B95" s="58"/>
      <c r="C95" s="59"/>
      <c r="D95" s="99"/>
      <c r="E95" s="61"/>
      <c r="F95" s="61"/>
      <c r="G95" s="61"/>
      <c r="H95" s="92" t="s">
        <v>55</v>
      </c>
      <c r="I95" s="93" t="s">
        <v>99</v>
      </c>
      <c r="J95" s="116">
        <v>2</v>
      </c>
      <c r="K95" s="116">
        <f>11+11+9+4</f>
        <v>35</v>
      </c>
      <c r="L95" s="117">
        <v>3.5</v>
      </c>
      <c r="M95" s="117">
        <f t="shared" si="6"/>
        <v>70</v>
      </c>
      <c r="N95" s="96"/>
      <c r="O95" s="67"/>
      <c r="P95" s="68"/>
      <c r="Q95" s="69"/>
      <c r="R95" s="70"/>
      <c r="S95" s="71"/>
      <c r="T95" s="72"/>
      <c r="U95" s="97"/>
      <c r="V95" s="42"/>
    </row>
    <row r="96" spans="2:23" s="43" customFormat="1" ht="30" customHeight="1" x14ac:dyDescent="0.2">
      <c r="B96" s="44">
        <v>3</v>
      </c>
      <c r="C96" s="45"/>
      <c r="D96" s="260" t="s">
        <v>404</v>
      </c>
      <c r="E96" s="47" t="s">
        <v>144</v>
      </c>
      <c r="F96" s="47">
        <v>1</v>
      </c>
      <c r="G96" s="47">
        <v>1</v>
      </c>
      <c r="H96" s="83" t="s">
        <v>50</v>
      </c>
      <c r="I96" s="84"/>
      <c r="J96" s="49">
        <v>9</v>
      </c>
      <c r="K96" s="49">
        <v>27</v>
      </c>
      <c r="L96" s="49">
        <v>3.5</v>
      </c>
      <c r="M96" s="49">
        <f t="shared" si="6"/>
        <v>243</v>
      </c>
      <c r="N96" s="50">
        <f>F96*(M96)</f>
        <v>243</v>
      </c>
      <c r="O96" s="112"/>
      <c r="P96" s="52"/>
      <c r="Q96" s="53"/>
      <c r="R96" s="54"/>
      <c r="S96" s="55"/>
      <c r="T96" s="56" t="s">
        <v>247</v>
      </c>
      <c r="U96" s="90" t="s">
        <v>162</v>
      </c>
      <c r="V96" s="42"/>
      <c r="W96" s="209"/>
    </row>
    <row r="97" spans="2:23" s="43" customFormat="1" ht="30" customHeight="1" x14ac:dyDescent="0.2">
      <c r="B97" s="58"/>
      <c r="C97" s="59"/>
      <c r="D97" s="115" t="s">
        <v>405</v>
      </c>
      <c r="E97" s="61"/>
      <c r="F97" s="61"/>
      <c r="G97" s="61"/>
      <c r="H97" s="92" t="s">
        <v>55</v>
      </c>
      <c r="I97" s="93" t="s">
        <v>81</v>
      </c>
      <c r="J97" s="94">
        <v>9</v>
      </c>
      <c r="K97" s="94">
        <v>9</v>
      </c>
      <c r="L97" s="95">
        <v>3.5</v>
      </c>
      <c r="M97" s="95">
        <f t="shared" si="6"/>
        <v>81</v>
      </c>
      <c r="N97" s="96"/>
      <c r="O97" s="67"/>
      <c r="P97" s="68"/>
      <c r="Q97" s="69"/>
      <c r="R97" s="70"/>
      <c r="S97" s="71"/>
      <c r="T97" s="72"/>
      <c r="U97" s="97"/>
      <c r="V97" s="42"/>
      <c r="W97" s="98"/>
    </row>
    <row r="98" spans="2:23" s="43" customFormat="1" ht="30" customHeight="1" x14ac:dyDescent="0.2">
      <c r="B98" s="58"/>
      <c r="C98" s="59"/>
      <c r="D98" s="60"/>
      <c r="E98" s="61"/>
      <c r="F98" s="61"/>
      <c r="G98" s="61"/>
      <c r="H98" s="92" t="s">
        <v>55</v>
      </c>
      <c r="I98" s="93" t="s">
        <v>196</v>
      </c>
      <c r="J98" s="94">
        <v>9</v>
      </c>
      <c r="K98" s="94">
        <v>4.5</v>
      </c>
      <c r="L98" s="95">
        <v>3.5</v>
      </c>
      <c r="M98" s="95">
        <f t="shared" si="6"/>
        <v>40.5</v>
      </c>
      <c r="N98" s="96"/>
      <c r="O98" s="67"/>
      <c r="P98" s="68"/>
      <c r="Q98" s="69"/>
      <c r="R98" s="70"/>
      <c r="S98" s="71"/>
      <c r="T98" s="72"/>
      <c r="U98" s="97"/>
      <c r="V98" s="42"/>
      <c r="W98" s="98"/>
    </row>
    <row r="99" spans="2:23" s="43" customFormat="1" ht="30" customHeight="1" x14ac:dyDescent="0.2">
      <c r="B99" s="58"/>
      <c r="C99" s="59"/>
      <c r="D99" s="99"/>
      <c r="E99" s="61"/>
      <c r="F99" s="61"/>
      <c r="G99" s="61"/>
      <c r="H99" s="92" t="s">
        <v>55</v>
      </c>
      <c r="I99" s="93" t="s">
        <v>406</v>
      </c>
      <c r="J99" s="94">
        <v>7</v>
      </c>
      <c r="K99" s="94">
        <v>4.5</v>
      </c>
      <c r="L99" s="95">
        <v>3.5</v>
      </c>
      <c r="M99" s="95">
        <f t="shared" si="6"/>
        <v>31.5</v>
      </c>
      <c r="N99" s="96"/>
      <c r="O99" s="67"/>
      <c r="P99" s="68"/>
      <c r="Q99" s="69"/>
      <c r="R99" s="70"/>
      <c r="S99" s="71"/>
      <c r="T99" s="72"/>
      <c r="U99" s="97"/>
      <c r="V99" s="42"/>
      <c r="W99" s="98"/>
    </row>
    <row r="100" spans="2:23" s="43" customFormat="1" ht="30" customHeight="1" x14ac:dyDescent="0.2">
      <c r="B100" s="58"/>
      <c r="C100" s="59"/>
      <c r="D100" s="99"/>
      <c r="E100" s="61"/>
      <c r="F100" s="61"/>
      <c r="G100" s="61"/>
      <c r="H100" s="92" t="s">
        <v>55</v>
      </c>
      <c r="I100" s="93" t="s">
        <v>407</v>
      </c>
      <c r="J100" s="94">
        <v>2</v>
      </c>
      <c r="K100" s="94">
        <v>4.5</v>
      </c>
      <c r="L100" s="95">
        <v>3.5</v>
      </c>
      <c r="M100" s="95">
        <f t="shared" si="6"/>
        <v>9</v>
      </c>
      <c r="N100" s="96"/>
      <c r="O100" s="67"/>
      <c r="P100" s="68"/>
      <c r="Q100" s="69"/>
      <c r="R100" s="70"/>
      <c r="S100" s="71"/>
      <c r="T100" s="72"/>
      <c r="U100" s="97"/>
      <c r="V100" s="42"/>
      <c r="W100" s="98"/>
    </row>
    <row r="101" spans="2:23" s="43" customFormat="1" ht="30" customHeight="1" x14ac:dyDescent="0.2">
      <c r="B101" s="58"/>
      <c r="C101" s="59"/>
      <c r="D101" s="99"/>
      <c r="E101" s="61"/>
      <c r="F101" s="61"/>
      <c r="G101" s="61"/>
      <c r="H101" s="92" t="s">
        <v>55</v>
      </c>
      <c r="I101" s="93" t="s">
        <v>330</v>
      </c>
      <c r="J101" s="94">
        <v>4</v>
      </c>
      <c r="K101" s="94">
        <v>4</v>
      </c>
      <c r="L101" s="95">
        <v>3.5</v>
      </c>
      <c r="M101" s="95">
        <f t="shared" si="6"/>
        <v>16</v>
      </c>
      <c r="N101" s="96"/>
      <c r="O101" s="67"/>
      <c r="P101" s="68"/>
      <c r="Q101" s="69"/>
      <c r="R101" s="70" t="s">
        <v>200</v>
      </c>
      <c r="S101" s="71"/>
      <c r="T101" s="72"/>
      <c r="U101" s="97"/>
      <c r="V101" s="42"/>
      <c r="W101" s="98"/>
    </row>
    <row r="102" spans="2:23" s="43" customFormat="1" ht="30" customHeight="1" x14ac:dyDescent="0.2">
      <c r="B102" s="58"/>
      <c r="C102" s="59"/>
      <c r="D102" s="99"/>
      <c r="E102" s="61"/>
      <c r="F102" s="61"/>
      <c r="G102" s="61"/>
      <c r="H102" s="92" t="s">
        <v>55</v>
      </c>
      <c r="I102" s="93" t="s">
        <v>62</v>
      </c>
      <c r="J102" s="94">
        <v>4</v>
      </c>
      <c r="K102" s="94">
        <v>2</v>
      </c>
      <c r="L102" s="95">
        <v>3.5</v>
      </c>
      <c r="M102" s="95">
        <f t="shared" si="6"/>
        <v>8</v>
      </c>
      <c r="N102" s="96"/>
      <c r="O102" s="67"/>
      <c r="P102" s="68" t="s">
        <v>95</v>
      </c>
      <c r="Q102" s="100" t="s">
        <v>95</v>
      </c>
      <c r="R102" s="70"/>
      <c r="S102" s="71"/>
      <c r="T102" s="72"/>
      <c r="U102" s="97"/>
      <c r="V102" s="42"/>
      <c r="W102" s="98"/>
    </row>
    <row r="103" spans="2:23" s="43" customFormat="1" ht="30" customHeight="1" x14ac:dyDescent="0.2">
      <c r="B103" s="58"/>
      <c r="C103" s="59"/>
      <c r="D103" s="99"/>
      <c r="E103" s="61"/>
      <c r="F103" s="61"/>
      <c r="G103" s="61"/>
      <c r="H103" s="92" t="s">
        <v>55</v>
      </c>
      <c r="I103" s="93" t="s">
        <v>408</v>
      </c>
      <c r="J103" s="94">
        <v>4</v>
      </c>
      <c r="K103" s="94">
        <v>3</v>
      </c>
      <c r="L103" s="95">
        <v>3.5</v>
      </c>
      <c r="M103" s="95">
        <f t="shared" si="6"/>
        <v>12</v>
      </c>
      <c r="N103" s="96"/>
      <c r="O103" s="67"/>
      <c r="P103" s="68" t="s">
        <v>289</v>
      </c>
      <c r="Q103" s="100" t="s">
        <v>95</v>
      </c>
      <c r="R103" s="70"/>
      <c r="S103" s="71"/>
      <c r="T103" s="72"/>
      <c r="U103" s="97"/>
      <c r="V103" s="42"/>
      <c r="W103" s="98"/>
    </row>
    <row r="104" spans="2:23" s="43" customFormat="1" ht="30" customHeight="1" x14ac:dyDescent="0.2">
      <c r="B104" s="58"/>
      <c r="C104" s="59"/>
      <c r="D104" s="99"/>
      <c r="E104" s="61"/>
      <c r="F104" s="61"/>
      <c r="G104" s="61"/>
      <c r="H104" s="92" t="s">
        <v>55</v>
      </c>
      <c r="I104" s="93" t="s">
        <v>211</v>
      </c>
      <c r="J104" s="94">
        <v>2</v>
      </c>
      <c r="K104" s="94">
        <v>3</v>
      </c>
      <c r="L104" s="95">
        <v>3.5</v>
      </c>
      <c r="M104" s="95">
        <f t="shared" si="6"/>
        <v>6</v>
      </c>
      <c r="N104" s="96"/>
      <c r="O104" s="67"/>
      <c r="P104" s="68"/>
      <c r="Q104" s="69"/>
      <c r="R104" s="70"/>
      <c r="S104" s="71"/>
      <c r="T104" s="72"/>
      <c r="U104" s="97"/>
      <c r="V104" s="42"/>
      <c r="W104" s="98"/>
    </row>
    <row r="105" spans="2:23" s="43" customFormat="1" ht="30" customHeight="1" x14ac:dyDescent="0.2">
      <c r="B105" s="58"/>
      <c r="C105" s="59"/>
      <c r="D105" s="99"/>
      <c r="E105" s="61"/>
      <c r="F105" s="61"/>
      <c r="G105" s="61"/>
      <c r="H105" s="92" t="s">
        <v>55</v>
      </c>
      <c r="I105" s="93" t="s">
        <v>409</v>
      </c>
      <c r="J105" s="94">
        <v>3</v>
      </c>
      <c r="K105" s="94">
        <v>9</v>
      </c>
      <c r="L105" s="95">
        <v>3.5</v>
      </c>
      <c r="M105" s="95">
        <f t="shared" si="6"/>
        <v>27</v>
      </c>
      <c r="N105" s="96"/>
      <c r="O105" s="67"/>
      <c r="P105" s="68"/>
      <c r="Q105" s="69"/>
      <c r="R105" s="70"/>
      <c r="S105" s="71"/>
      <c r="T105" s="72"/>
      <c r="U105" s="281" t="s">
        <v>410</v>
      </c>
      <c r="V105" s="42"/>
      <c r="W105" s="98"/>
    </row>
    <row r="106" spans="2:23" s="43" customFormat="1" ht="30" customHeight="1" x14ac:dyDescent="0.2">
      <c r="B106" s="58"/>
      <c r="C106" s="59"/>
      <c r="D106" s="99"/>
      <c r="E106" s="61"/>
      <c r="F106" s="61"/>
      <c r="G106" s="61"/>
      <c r="H106" s="92" t="s">
        <v>55</v>
      </c>
      <c r="I106" s="93" t="s">
        <v>411</v>
      </c>
      <c r="J106" s="94">
        <v>2</v>
      </c>
      <c r="K106" s="94">
        <v>6</v>
      </c>
      <c r="L106" s="95">
        <v>3.5</v>
      </c>
      <c r="M106" s="95">
        <f t="shared" si="6"/>
        <v>12</v>
      </c>
      <c r="N106" s="96"/>
      <c r="O106" s="67"/>
      <c r="P106" s="68"/>
      <c r="Q106" s="69"/>
      <c r="R106" s="70"/>
      <c r="S106" s="71"/>
      <c r="T106" s="72"/>
      <c r="U106" s="97"/>
      <c r="V106" s="42"/>
      <c r="W106" s="98"/>
    </row>
    <row r="107" spans="2:23" s="43" customFormat="1" ht="30" customHeight="1" x14ac:dyDescent="0.2">
      <c r="B107" s="44">
        <v>4</v>
      </c>
      <c r="C107" s="45"/>
      <c r="D107" s="46" t="s">
        <v>213</v>
      </c>
      <c r="E107" s="47" t="s">
        <v>75</v>
      </c>
      <c r="F107" s="47">
        <v>1</v>
      </c>
      <c r="G107" s="47">
        <v>1</v>
      </c>
      <c r="H107" s="83" t="s">
        <v>50</v>
      </c>
      <c r="I107" s="84"/>
      <c r="J107" s="49">
        <v>9</v>
      </c>
      <c r="K107" s="49">
        <v>27</v>
      </c>
      <c r="L107" s="49">
        <v>3.5</v>
      </c>
      <c r="M107" s="49">
        <f t="shared" si="6"/>
        <v>243</v>
      </c>
      <c r="N107" s="50">
        <f>F107*(M107)</f>
        <v>243</v>
      </c>
      <c r="O107" s="112"/>
      <c r="P107" s="52"/>
      <c r="Q107" s="53"/>
      <c r="R107" s="54"/>
      <c r="S107" s="55"/>
      <c r="T107" s="56" t="s">
        <v>349</v>
      </c>
      <c r="U107" s="90" t="s">
        <v>162</v>
      </c>
      <c r="V107" s="42"/>
      <c r="W107" s="209"/>
    </row>
    <row r="108" spans="2:23" s="43" customFormat="1" ht="30" customHeight="1" x14ac:dyDescent="0.2">
      <c r="B108" s="58"/>
      <c r="C108" s="59"/>
      <c r="D108" s="60" t="s">
        <v>118</v>
      </c>
      <c r="E108" s="61"/>
      <c r="F108" s="61"/>
      <c r="G108" s="61"/>
      <c r="H108" s="92" t="s">
        <v>55</v>
      </c>
      <c r="I108" s="148" t="s">
        <v>81</v>
      </c>
      <c r="J108" s="94">
        <v>9</v>
      </c>
      <c r="K108" s="94">
        <v>9</v>
      </c>
      <c r="L108" s="95">
        <v>3.5</v>
      </c>
      <c r="M108" s="95">
        <f t="shared" si="6"/>
        <v>81</v>
      </c>
      <c r="N108" s="96"/>
      <c r="O108" s="67"/>
      <c r="P108" s="68"/>
      <c r="Q108" s="69"/>
      <c r="R108" s="70"/>
      <c r="S108" s="71"/>
      <c r="T108" s="72"/>
      <c r="U108" s="97"/>
      <c r="V108" s="42"/>
      <c r="W108" s="98"/>
    </row>
    <row r="109" spans="2:23" s="43" customFormat="1" ht="30" customHeight="1" x14ac:dyDescent="0.2">
      <c r="B109" s="58"/>
      <c r="C109" s="59"/>
      <c r="D109" s="60"/>
      <c r="E109" s="61"/>
      <c r="F109" s="61"/>
      <c r="G109" s="61"/>
      <c r="H109" s="92" t="s">
        <v>55</v>
      </c>
      <c r="I109" s="148" t="s">
        <v>87</v>
      </c>
      <c r="J109" s="94">
        <v>4.5</v>
      </c>
      <c r="K109" s="94">
        <v>9</v>
      </c>
      <c r="L109" s="95">
        <v>3.5</v>
      </c>
      <c r="M109" s="95">
        <f>J109*K109+(2.5*4.5)</f>
        <v>51.75</v>
      </c>
      <c r="N109" s="96"/>
      <c r="O109" s="67"/>
      <c r="P109" s="68"/>
      <c r="Q109" s="69"/>
      <c r="R109" s="70"/>
      <c r="S109" s="71"/>
      <c r="T109" s="72"/>
      <c r="U109" s="97"/>
      <c r="V109" s="42"/>
      <c r="W109" s="98"/>
    </row>
    <row r="110" spans="2:23" s="43" customFormat="1" ht="30" customHeight="1" x14ac:dyDescent="0.2">
      <c r="B110" s="58"/>
      <c r="C110" s="59"/>
      <c r="D110" s="99"/>
      <c r="E110" s="61"/>
      <c r="F110" s="61"/>
      <c r="G110" s="61"/>
      <c r="H110" s="92" t="s">
        <v>55</v>
      </c>
      <c r="I110" s="148" t="s">
        <v>155</v>
      </c>
      <c r="J110" s="94">
        <v>4.5</v>
      </c>
      <c r="K110" s="94">
        <v>4.5</v>
      </c>
      <c r="L110" s="95">
        <v>3.5</v>
      </c>
      <c r="M110" s="95">
        <f t="shared" ref="M110:M117" si="7">J110*K110</f>
        <v>20.25</v>
      </c>
      <c r="N110" s="96"/>
      <c r="O110" s="67"/>
      <c r="P110" s="68"/>
      <c r="Q110" s="69"/>
      <c r="R110" s="70"/>
      <c r="S110" s="71"/>
      <c r="T110" s="72"/>
      <c r="U110" s="97"/>
      <c r="V110" s="42"/>
      <c r="W110" s="98"/>
    </row>
    <row r="111" spans="2:23" s="43" customFormat="1" ht="30" customHeight="1" x14ac:dyDescent="0.2">
      <c r="B111" s="58"/>
      <c r="C111" s="59"/>
      <c r="D111" s="99"/>
      <c r="E111" s="61"/>
      <c r="F111" s="61"/>
      <c r="G111" s="61"/>
      <c r="H111" s="92" t="s">
        <v>55</v>
      </c>
      <c r="I111" s="148" t="s">
        <v>97</v>
      </c>
      <c r="J111" s="94">
        <v>2</v>
      </c>
      <c r="K111" s="94">
        <v>4.5</v>
      </c>
      <c r="L111" s="95">
        <v>3.5</v>
      </c>
      <c r="M111" s="95">
        <f t="shared" si="7"/>
        <v>9</v>
      </c>
      <c r="N111" s="96"/>
      <c r="O111" s="67"/>
      <c r="P111" s="68"/>
      <c r="Q111" s="69"/>
      <c r="R111" s="70"/>
      <c r="S111" s="71"/>
      <c r="T111" s="72"/>
      <c r="U111" s="97"/>
      <c r="V111" s="42"/>
      <c r="W111" s="98"/>
    </row>
    <row r="112" spans="2:23" s="43" customFormat="1" ht="30" customHeight="1" x14ac:dyDescent="0.2">
      <c r="B112" s="58"/>
      <c r="C112" s="59"/>
      <c r="D112" s="99"/>
      <c r="E112" s="61"/>
      <c r="F112" s="61"/>
      <c r="G112" s="61"/>
      <c r="H112" s="92" t="s">
        <v>55</v>
      </c>
      <c r="I112" s="148" t="s">
        <v>215</v>
      </c>
      <c r="J112" s="94">
        <v>4</v>
      </c>
      <c r="K112" s="94">
        <v>4</v>
      </c>
      <c r="L112" s="95">
        <v>3.5</v>
      </c>
      <c r="M112" s="95">
        <f t="shared" si="7"/>
        <v>16</v>
      </c>
      <c r="N112" s="96"/>
      <c r="O112" s="67"/>
      <c r="P112" s="68"/>
      <c r="Q112" s="69"/>
      <c r="R112" s="70"/>
      <c r="S112" s="71"/>
      <c r="T112" s="72"/>
      <c r="U112" s="97"/>
      <c r="V112" s="42"/>
      <c r="W112" s="98"/>
    </row>
    <row r="113" spans="2:23" s="43" customFormat="1" ht="30" customHeight="1" x14ac:dyDescent="0.2">
      <c r="B113" s="58"/>
      <c r="C113" s="59"/>
      <c r="D113" s="99"/>
      <c r="E113" s="61"/>
      <c r="F113" s="61"/>
      <c r="G113" s="61"/>
      <c r="H113" s="92" t="s">
        <v>55</v>
      </c>
      <c r="I113" s="148" t="s">
        <v>62</v>
      </c>
      <c r="J113" s="94">
        <v>4</v>
      </c>
      <c r="K113" s="94">
        <v>2</v>
      </c>
      <c r="L113" s="95">
        <v>3.5</v>
      </c>
      <c r="M113" s="95">
        <f t="shared" si="7"/>
        <v>8</v>
      </c>
      <c r="N113" s="96"/>
      <c r="O113" s="67"/>
      <c r="P113" s="68" t="s">
        <v>291</v>
      </c>
      <c r="Q113" s="100" t="s">
        <v>412</v>
      </c>
      <c r="R113" s="70"/>
      <c r="S113" s="71"/>
      <c r="T113" s="72"/>
      <c r="U113" s="97"/>
      <c r="V113" s="42"/>
      <c r="W113" s="98"/>
    </row>
    <row r="114" spans="2:23" s="43" customFormat="1" ht="30" customHeight="1" x14ac:dyDescent="0.2">
      <c r="B114" s="58"/>
      <c r="C114" s="59"/>
      <c r="D114" s="99"/>
      <c r="E114" s="61"/>
      <c r="F114" s="61"/>
      <c r="G114" s="61"/>
      <c r="H114" s="92" t="s">
        <v>55</v>
      </c>
      <c r="I114" s="148" t="s">
        <v>158</v>
      </c>
      <c r="J114" s="94">
        <v>4</v>
      </c>
      <c r="K114" s="94">
        <v>3</v>
      </c>
      <c r="L114" s="95">
        <v>3.5</v>
      </c>
      <c r="M114" s="95">
        <f t="shared" si="7"/>
        <v>12</v>
      </c>
      <c r="N114" s="96"/>
      <c r="O114" s="67"/>
      <c r="P114" s="68" t="s">
        <v>95</v>
      </c>
      <c r="Q114" s="100" t="s">
        <v>95</v>
      </c>
      <c r="R114" s="70"/>
      <c r="S114" s="71"/>
      <c r="T114" s="72"/>
      <c r="U114" s="97"/>
      <c r="V114" s="42"/>
      <c r="W114" s="98"/>
    </row>
    <row r="115" spans="2:23" s="43" customFormat="1" ht="30" customHeight="1" x14ac:dyDescent="0.2">
      <c r="B115" s="58"/>
      <c r="C115" s="59"/>
      <c r="D115" s="99"/>
      <c r="E115" s="61"/>
      <c r="F115" s="61"/>
      <c r="G115" s="61"/>
      <c r="H115" s="92" t="s">
        <v>55</v>
      </c>
      <c r="I115" s="148" t="s">
        <v>92</v>
      </c>
      <c r="J115" s="94">
        <v>2</v>
      </c>
      <c r="K115" s="94">
        <v>3</v>
      </c>
      <c r="L115" s="95">
        <v>3.5</v>
      </c>
      <c r="M115" s="95">
        <f t="shared" si="7"/>
        <v>6</v>
      </c>
      <c r="N115" s="96"/>
      <c r="O115" s="67"/>
      <c r="P115" s="68"/>
      <c r="Q115" s="69"/>
      <c r="R115" s="70"/>
      <c r="S115" s="71"/>
      <c r="T115" s="72"/>
      <c r="U115" s="97"/>
      <c r="V115" s="42"/>
      <c r="W115" s="98"/>
    </row>
    <row r="116" spans="2:23" s="43" customFormat="1" ht="30" customHeight="1" x14ac:dyDescent="0.2">
      <c r="B116" s="58"/>
      <c r="C116" s="59"/>
      <c r="D116" s="99"/>
      <c r="E116" s="61"/>
      <c r="F116" s="61"/>
      <c r="G116" s="61"/>
      <c r="H116" s="92" t="s">
        <v>55</v>
      </c>
      <c r="I116" s="148" t="s">
        <v>159</v>
      </c>
      <c r="J116" s="94">
        <v>3</v>
      </c>
      <c r="K116" s="94">
        <v>9</v>
      </c>
      <c r="L116" s="95">
        <v>3.5</v>
      </c>
      <c r="M116" s="95">
        <f t="shared" si="7"/>
        <v>27</v>
      </c>
      <c r="N116" s="96"/>
      <c r="O116" s="67"/>
      <c r="P116" s="68"/>
      <c r="Q116" s="69"/>
      <c r="R116" s="70"/>
      <c r="S116" s="71"/>
      <c r="T116" s="72"/>
      <c r="U116" s="281" t="s">
        <v>413</v>
      </c>
      <c r="V116" s="42"/>
      <c r="W116" s="98"/>
    </row>
    <row r="117" spans="2:23" s="43" customFormat="1" ht="30" customHeight="1" x14ac:dyDescent="0.2">
      <c r="B117" s="58"/>
      <c r="C117" s="59"/>
      <c r="D117" s="99"/>
      <c r="E117" s="61"/>
      <c r="F117" s="61"/>
      <c r="G117" s="61"/>
      <c r="H117" s="92" t="s">
        <v>55</v>
      </c>
      <c r="I117" s="148" t="s">
        <v>99</v>
      </c>
      <c r="J117" s="94">
        <v>2</v>
      </c>
      <c r="K117" s="94">
        <v>6</v>
      </c>
      <c r="L117" s="95">
        <v>3.5</v>
      </c>
      <c r="M117" s="95">
        <f t="shared" si="7"/>
        <v>12</v>
      </c>
      <c r="N117" s="96"/>
      <c r="O117" s="67"/>
      <c r="P117" s="68"/>
      <c r="Q117" s="69"/>
      <c r="R117" s="70"/>
      <c r="S117" s="71"/>
      <c r="T117" s="72"/>
      <c r="U117" s="97"/>
      <c r="V117" s="42"/>
      <c r="W117" s="98"/>
    </row>
    <row r="118" spans="2:23" s="43" customFormat="1" ht="30" customHeight="1" x14ac:dyDescent="0.2">
      <c r="B118" s="44">
        <v>5</v>
      </c>
      <c r="C118" s="137"/>
      <c r="D118" s="46" t="s">
        <v>113</v>
      </c>
      <c r="E118" s="47" t="s">
        <v>161</v>
      </c>
      <c r="F118" s="47">
        <v>1</v>
      </c>
      <c r="G118" s="47">
        <v>1</v>
      </c>
      <c r="H118" s="83" t="s">
        <v>50</v>
      </c>
      <c r="I118" s="84"/>
      <c r="J118" s="49">
        <v>9</v>
      </c>
      <c r="K118" s="49">
        <v>18</v>
      </c>
      <c r="L118" s="138">
        <v>6</v>
      </c>
      <c r="M118" s="49">
        <f t="shared" si="4"/>
        <v>162</v>
      </c>
      <c r="N118" s="50">
        <f>M118*F118</f>
        <v>162</v>
      </c>
      <c r="O118" s="139"/>
      <c r="P118" s="140"/>
      <c r="Q118" s="141"/>
      <c r="R118" s="142"/>
      <c r="S118" s="143"/>
      <c r="T118" s="144" t="s">
        <v>115</v>
      </c>
      <c r="U118" s="90" t="s">
        <v>162</v>
      </c>
      <c r="V118" s="42"/>
    </row>
    <row r="119" spans="2:23" s="43" customFormat="1" ht="30" customHeight="1" x14ac:dyDescent="0.2">
      <c r="B119" s="145"/>
      <c r="C119" s="146"/>
      <c r="D119" s="60" t="s">
        <v>326</v>
      </c>
      <c r="E119" s="61"/>
      <c r="F119" s="61"/>
      <c r="G119" s="61"/>
      <c r="H119" s="147" t="s">
        <v>55</v>
      </c>
      <c r="I119" s="148" t="s">
        <v>303</v>
      </c>
      <c r="J119" s="95">
        <v>9</v>
      </c>
      <c r="K119" s="95">
        <v>18</v>
      </c>
      <c r="L119" s="95">
        <v>6</v>
      </c>
      <c r="M119" s="94">
        <f t="shared" si="4"/>
        <v>162</v>
      </c>
      <c r="N119" s="95"/>
      <c r="O119" s="149"/>
      <c r="P119" s="150"/>
      <c r="Q119" s="151"/>
      <c r="R119" s="152"/>
      <c r="S119" s="153"/>
      <c r="T119" s="154"/>
      <c r="U119" s="155" t="s">
        <v>125</v>
      </c>
      <c r="V119" s="42"/>
    </row>
    <row r="120" spans="2:23" s="43" customFormat="1" ht="30" customHeight="1" x14ac:dyDescent="0.2">
      <c r="B120" s="44">
        <v>6</v>
      </c>
      <c r="C120" s="137"/>
      <c r="D120" s="46" t="s">
        <v>113</v>
      </c>
      <c r="E120" s="47" t="s">
        <v>161</v>
      </c>
      <c r="F120" s="47">
        <v>1</v>
      </c>
      <c r="G120" s="47">
        <v>1</v>
      </c>
      <c r="H120" s="83" t="s">
        <v>50</v>
      </c>
      <c r="I120" s="84"/>
      <c r="J120" s="49">
        <v>9</v>
      </c>
      <c r="K120" s="49">
        <v>9</v>
      </c>
      <c r="L120" s="138">
        <v>6</v>
      </c>
      <c r="M120" s="49">
        <f t="shared" si="4"/>
        <v>81</v>
      </c>
      <c r="N120" s="50">
        <f>M120*F120</f>
        <v>81</v>
      </c>
      <c r="O120" s="139"/>
      <c r="P120" s="140"/>
      <c r="Q120" s="141"/>
      <c r="R120" s="142"/>
      <c r="S120" s="143"/>
      <c r="T120" s="144" t="s">
        <v>305</v>
      </c>
      <c r="U120" s="90" t="s">
        <v>279</v>
      </c>
      <c r="V120" s="42"/>
    </row>
    <row r="121" spans="2:23" s="43" customFormat="1" ht="30" customHeight="1" x14ac:dyDescent="0.2">
      <c r="B121" s="145"/>
      <c r="C121" s="146"/>
      <c r="D121" s="115" t="s">
        <v>405</v>
      </c>
      <c r="E121" s="61"/>
      <c r="F121" s="61"/>
      <c r="G121" s="61"/>
      <c r="H121" s="147" t="s">
        <v>55</v>
      </c>
      <c r="I121" s="148" t="s">
        <v>113</v>
      </c>
      <c r="J121" s="95">
        <v>9</v>
      </c>
      <c r="K121" s="95">
        <v>9</v>
      </c>
      <c r="L121" s="95">
        <v>6</v>
      </c>
      <c r="M121" s="94">
        <f t="shared" si="4"/>
        <v>81</v>
      </c>
      <c r="N121" s="95"/>
      <c r="O121" s="149"/>
      <c r="P121" s="150"/>
      <c r="Q121" s="151"/>
      <c r="R121" s="152"/>
      <c r="S121" s="153"/>
      <c r="T121" s="154"/>
      <c r="U121" s="155" t="s">
        <v>125</v>
      </c>
      <c r="V121" s="42"/>
    </row>
    <row r="122" spans="2:23" s="43" customFormat="1" ht="30" customHeight="1" x14ac:dyDescent="0.2">
      <c r="B122" s="44">
        <v>7</v>
      </c>
      <c r="C122" s="137"/>
      <c r="D122" s="46" t="s">
        <v>216</v>
      </c>
      <c r="E122" s="47" t="s">
        <v>161</v>
      </c>
      <c r="F122" s="47">
        <v>1</v>
      </c>
      <c r="G122" s="47">
        <v>1</v>
      </c>
      <c r="H122" s="83" t="s">
        <v>50</v>
      </c>
      <c r="I122" s="84"/>
      <c r="J122" s="49">
        <v>9</v>
      </c>
      <c r="K122" s="49">
        <v>9</v>
      </c>
      <c r="L122" s="138">
        <v>6</v>
      </c>
      <c r="M122" s="49">
        <f t="shared" si="4"/>
        <v>81</v>
      </c>
      <c r="N122" s="50">
        <f>M122*F122</f>
        <v>81</v>
      </c>
      <c r="O122" s="139"/>
      <c r="P122" s="140"/>
      <c r="Q122" s="141"/>
      <c r="R122" s="142"/>
      <c r="S122" s="143"/>
      <c r="T122" s="144" t="s">
        <v>115</v>
      </c>
      <c r="U122" s="90" t="s">
        <v>279</v>
      </c>
      <c r="V122" s="42"/>
    </row>
    <row r="123" spans="2:23" s="43" customFormat="1" ht="30" customHeight="1" x14ac:dyDescent="0.2">
      <c r="B123" s="145"/>
      <c r="C123" s="146"/>
      <c r="D123" s="60" t="s">
        <v>414</v>
      </c>
      <c r="E123" s="61"/>
      <c r="F123" s="61"/>
      <c r="G123" s="61"/>
      <c r="H123" s="147" t="s">
        <v>55</v>
      </c>
      <c r="I123" s="148" t="s">
        <v>113</v>
      </c>
      <c r="J123" s="95">
        <v>9</v>
      </c>
      <c r="K123" s="95">
        <v>9</v>
      </c>
      <c r="L123" s="95">
        <v>6</v>
      </c>
      <c r="M123" s="94">
        <f t="shared" si="4"/>
        <v>81</v>
      </c>
      <c r="N123" s="95"/>
      <c r="O123" s="149"/>
      <c r="P123" s="150"/>
      <c r="Q123" s="151"/>
      <c r="R123" s="152"/>
      <c r="S123" s="153"/>
      <c r="T123" s="154"/>
      <c r="U123" s="155" t="s">
        <v>125</v>
      </c>
      <c r="V123" s="42"/>
    </row>
    <row r="124" spans="2:23" s="43" customFormat="1" ht="30" customHeight="1" thickBot="1" x14ac:dyDescent="0.25">
      <c r="B124" s="156" t="s">
        <v>415</v>
      </c>
      <c r="C124" s="157"/>
      <c r="D124" s="157"/>
      <c r="E124" s="157"/>
      <c r="F124" s="157"/>
      <c r="G124" s="158"/>
      <c r="H124" s="159"/>
      <c r="I124" s="160"/>
      <c r="J124" s="161"/>
      <c r="K124" s="161"/>
      <c r="L124" s="161"/>
      <c r="M124" s="162"/>
      <c r="N124" s="163">
        <f>SUM(N7:N63)</f>
        <v>2934</v>
      </c>
      <c r="O124" s="164"/>
      <c r="P124" s="165"/>
      <c r="Q124" s="166"/>
      <c r="R124" s="167"/>
      <c r="S124" s="168"/>
      <c r="T124" s="169"/>
      <c r="U124" s="170"/>
      <c r="V124" s="42"/>
    </row>
    <row r="125" spans="2:23" ht="35.1" customHeight="1" x14ac:dyDescent="0.2">
      <c r="B125" s="171" t="s">
        <v>416</v>
      </c>
      <c r="C125" s="172" t="s">
        <v>417</v>
      </c>
      <c r="D125" s="172"/>
      <c r="E125" s="172"/>
      <c r="F125" s="172"/>
      <c r="G125" s="172"/>
      <c r="H125" s="172"/>
      <c r="I125" s="172"/>
      <c r="J125" s="172"/>
      <c r="K125" s="172"/>
      <c r="L125" s="172"/>
      <c r="M125" s="172"/>
      <c r="N125" s="172"/>
      <c r="O125" s="172"/>
      <c r="P125" s="172"/>
      <c r="Q125" s="172"/>
      <c r="R125" s="172"/>
      <c r="S125" s="172"/>
      <c r="T125" s="172"/>
      <c r="U125" s="172"/>
    </row>
    <row r="126" spans="2:23" x14ac:dyDescent="0.2">
      <c r="B126" s="173"/>
      <c r="C126" s="174"/>
      <c r="D126" s="174"/>
      <c r="E126" s="174"/>
      <c r="F126" s="174"/>
      <c r="G126" s="174"/>
      <c r="H126" s="174"/>
      <c r="I126" s="174"/>
      <c r="J126" s="174"/>
      <c r="K126" s="174"/>
      <c r="L126" s="174"/>
      <c r="M126" s="174"/>
      <c r="N126" s="174"/>
      <c r="O126" s="174"/>
      <c r="P126" s="174"/>
      <c r="Q126" s="174"/>
      <c r="R126" s="174"/>
      <c r="S126" s="174"/>
      <c r="T126" s="174"/>
      <c r="U126" s="174"/>
    </row>
    <row r="127" spans="2:23" x14ac:dyDescent="0.2">
      <c r="B127" s="175"/>
      <c r="C127" s="176"/>
      <c r="D127" s="176"/>
      <c r="E127" s="176"/>
      <c r="F127" s="176"/>
      <c r="G127" s="176"/>
      <c r="H127" s="176"/>
      <c r="I127" s="176"/>
      <c r="J127" s="176"/>
      <c r="K127" s="176"/>
      <c r="L127" s="176"/>
      <c r="M127" s="176"/>
      <c r="N127" s="176"/>
      <c r="O127" s="176"/>
      <c r="P127" s="176"/>
      <c r="Q127" s="176"/>
      <c r="R127" s="176"/>
      <c r="S127" s="176"/>
      <c r="T127" s="176"/>
      <c r="U127" s="176"/>
    </row>
    <row r="128" spans="2:23" x14ac:dyDescent="0.2">
      <c r="B128" s="177"/>
      <c r="C128" s="177"/>
      <c r="D128" s="178"/>
      <c r="E128" s="178"/>
      <c r="F128" s="178"/>
      <c r="G128" s="178"/>
      <c r="H128" s="177"/>
      <c r="I128" s="177"/>
      <c r="J128" s="177"/>
      <c r="K128" s="177"/>
      <c r="L128" s="177"/>
      <c r="M128" s="177"/>
      <c r="N128" s="177"/>
      <c r="O128" s="179"/>
      <c r="P128" s="177"/>
      <c r="Q128" s="177"/>
      <c r="R128" s="177"/>
      <c r="S128" s="177"/>
      <c r="T128" s="177"/>
      <c r="U128" s="177"/>
    </row>
    <row r="129" spans="2:21" x14ac:dyDescent="0.2">
      <c r="B129" s="177"/>
      <c r="C129" s="177"/>
      <c r="D129" s="178"/>
      <c r="E129" s="178"/>
      <c r="F129" s="178"/>
      <c r="G129" s="178"/>
      <c r="H129" s="177"/>
      <c r="I129" s="177"/>
      <c r="J129" s="177"/>
      <c r="K129" s="177"/>
      <c r="L129" s="177"/>
      <c r="M129" s="177"/>
      <c r="N129" s="177"/>
      <c r="O129" s="179"/>
      <c r="P129" s="177"/>
      <c r="Q129" s="177"/>
      <c r="R129" s="177"/>
      <c r="S129" s="177"/>
      <c r="T129" s="177"/>
      <c r="U129" s="177"/>
    </row>
    <row r="130" spans="2:21" ht="24" thickBot="1" x14ac:dyDescent="0.25">
      <c r="B130" s="180" t="s">
        <v>418</v>
      </c>
      <c r="C130" s="177"/>
      <c r="D130" s="178"/>
      <c r="E130" s="178"/>
      <c r="F130" s="178"/>
      <c r="G130" s="178"/>
      <c r="H130" s="177"/>
      <c r="I130" s="177"/>
      <c r="J130" s="177"/>
      <c r="K130" s="177"/>
      <c r="L130" s="177"/>
      <c r="M130" s="177"/>
      <c r="N130" s="177"/>
      <c r="O130" s="179"/>
      <c r="P130" s="177"/>
      <c r="Q130" s="177"/>
      <c r="R130" s="177"/>
      <c r="S130" s="177"/>
      <c r="T130" s="177"/>
      <c r="U130" s="177"/>
    </row>
    <row r="131" spans="2:21" ht="30" customHeight="1" x14ac:dyDescent="0.2">
      <c r="B131" s="11" t="s">
        <v>130</v>
      </c>
      <c r="C131" s="12" t="s">
        <v>419</v>
      </c>
      <c r="D131" s="13" t="s">
        <v>420</v>
      </c>
      <c r="E131" s="14" t="s">
        <v>131</v>
      </c>
      <c r="F131" s="15" t="s">
        <v>132</v>
      </c>
      <c r="G131" s="15" t="s">
        <v>230</v>
      </c>
      <c r="H131" s="16" t="s">
        <v>421</v>
      </c>
      <c r="I131" s="17"/>
      <c r="J131" s="18" t="s">
        <v>10</v>
      </c>
      <c r="K131" s="19"/>
      <c r="L131" s="20"/>
      <c r="M131" s="21" t="s">
        <v>422</v>
      </c>
      <c r="N131" s="21" t="s">
        <v>233</v>
      </c>
      <c r="O131" s="22" t="s">
        <v>13</v>
      </c>
      <c r="P131" s="18" t="s">
        <v>136</v>
      </c>
      <c r="Q131" s="19"/>
      <c r="R131" s="20"/>
      <c r="S131" s="23" t="s">
        <v>347</v>
      </c>
      <c r="T131" s="24" t="s">
        <v>16</v>
      </c>
      <c r="U131" s="25" t="s">
        <v>236</v>
      </c>
    </row>
    <row r="132" spans="2:21" ht="30" customHeight="1" x14ac:dyDescent="0.2">
      <c r="B132" s="181"/>
      <c r="C132" s="182"/>
      <c r="D132" s="183"/>
      <c r="E132" s="184"/>
      <c r="F132" s="185"/>
      <c r="G132" s="185"/>
      <c r="H132" s="186"/>
      <c r="I132" s="187"/>
      <c r="J132" s="188" t="s">
        <v>18</v>
      </c>
      <c r="K132" s="188" t="s">
        <v>19</v>
      </c>
      <c r="L132" s="189" t="s">
        <v>138</v>
      </c>
      <c r="M132" s="188" t="s">
        <v>423</v>
      </c>
      <c r="N132" s="188" t="s">
        <v>139</v>
      </c>
      <c r="O132" s="189" t="s">
        <v>22</v>
      </c>
      <c r="P132" s="190" t="s">
        <v>140</v>
      </c>
      <c r="Q132" s="191" t="s">
        <v>141</v>
      </c>
      <c r="R132" s="192" t="s">
        <v>142</v>
      </c>
      <c r="S132" s="183"/>
      <c r="T132" s="183"/>
      <c r="U132" s="193"/>
    </row>
    <row r="133" spans="2:21" ht="30" customHeight="1" x14ac:dyDescent="0.2">
      <c r="B133" s="44">
        <v>2</v>
      </c>
      <c r="C133" s="45"/>
      <c r="D133" s="260" t="s">
        <v>143</v>
      </c>
      <c r="E133" s="47" t="s">
        <v>144</v>
      </c>
      <c r="F133" s="47">
        <v>1</v>
      </c>
      <c r="G133" s="47">
        <v>1</v>
      </c>
      <c r="H133" s="83" t="s">
        <v>50</v>
      </c>
      <c r="I133" s="84"/>
      <c r="J133" s="195">
        <v>10</v>
      </c>
      <c r="K133" s="195">
        <v>20</v>
      </c>
      <c r="L133" s="195">
        <v>3.5</v>
      </c>
      <c r="M133" s="195">
        <f t="shared" ref="M133:M138" si="8">J133*K133</f>
        <v>200</v>
      </c>
      <c r="N133" s="196">
        <f>F133*(M133)</f>
        <v>200</v>
      </c>
      <c r="O133" s="51"/>
      <c r="P133" s="85"/>
      <c r="Q133" s="86"/>
      <c r="R133" s="87"/>
      <c r="S133" s="88"/>
      <c r="T133" s="89" t="s">
        <v>145</v>
      </c>
      <c r="U133" s="197" t="s">
        <v>146</v>
      </c>
    </row>
    <row r="134" spans="2:21" ht="30" customHeight="1" x14ac:dyDescent="0.2">
      <c r="B134" s="58"/>
      <c r="C134" s="59"/>
      <c r="D134" s="198"/>
      <c r="E134" s="61"/>
      <c r="F134" s="61"/>
      <c r="G134" s="61"/>
      <c r="H134" s="92" t="s">
        <v>55</v>
      </c>
      <c r="I134" s="93" t="s">
        <v>424</v>
      </c>
      <c r="J134" s="199">
        <v>5</v>
      </c>
      <c r="K134" s="199">
        <v>8</v>
      </c>
      <c r="L134" s="200">
        <v>3.5</v>
      </c>
      <c r="M134" s="200">
        <f t="shared" si="8"/>
        <v>40</v>
      </c>
      <c r="N134" s="104"/>
      <c r="O134" s="201"/>
      <c r="P134" s="202"/>
      <c r="Q134" s="203"/>
      <c r="R134" s="204"/>
      <c r="S134" s="205"/>
      <c r="T134" s="110"/>
      <c r="U134" s="78" t="s">
        <v>150</v>
      </c>
    </row>
    <row r="135" spans="2:21" ht="30" customHeight="1" x14ac:dyDescent="0.2">
      <c r="B135" s="58"/>
      <c r="C135" s="59"/>
      <c r="D135" s="60"/>
      <c r="E135" s="61"/>
      <c r="F135" s="61"/>
      <c r="G135" s="61"/>
      <c r="H135" s="92" t="s">
        <v>55</v>
      </c>
      <c r="I135" s="93" t="s">
        <v>299</v>
      </c>
      <c r="J135" s="199">
        <v>5</v>
      </c>
      <c r="K135" s="199">
        <v>5</v>
      </c>
      <c r="L135" s="200">
        <v>3.5</v>
      </c>
      <c r="M135" s="200">
        <f t="shared" si="8"/>
        <v>25</v>
      </c>
      <c r="N135" s="104"/>
      <c r="O135" s="201"/>
      <c r="P135" s="202"/>
      <c r="Q135" s="203"/>
      <c r="R135" s="204"/>
      <c r="S135" s="205"/>
      <c r="T135" s="110"/>
      <c r="U135" s="78" t="s">
        <v>353</v>
      </c>
    </row>
    <row r="136" spans="2:21" ht="30" customHeight="1" x14ac:dyDescent="0.2">
      <c r="B136" s="58"/>
      <c r="C136" s="59"/>
      <c r="D136" s="99"/>
      <c r="E136" s="61"/>
      <c r="F136" s="61"/>
      <c r="G136" s="61"/>
      <c r="H136" s="92" t="s">
        <v>55</v>
      </c>
      <c r="I136" s="93" t="s">
        <v>425</v>
      </c>
      <c r="J136" s="199">
        <v>5</v>
      </c>
      <c r="K136" s="199">
        <v>7</v>
      </c>
      <c r="L136" s="200">
        <v>3.5</v>
      </c>
      <c r="M136" s="200">
        <f t="shared" si="8"/>
        <v>35</v>
      </c>
      <c r="N136" s="104"/>
      <c r="O136" s="201"/>
      <c r="P136" s="202"/>
      <c r="Q136" s="203"/>
      <c r="R136" s="204"/>
      <c r="S136" s="205"/>
      <c r="T136" s="110"/>
      <c r="U136" s="78" t="s">
        <v>353</v>
      </c>
    </row>
    <row r="137" spans="2:21" ht="30" customHeight="1" x14ac:dyDescent="0.2">
      <c r="B137" s="58"/>
      <c r="C137" s="59"/>
      <c r="D137" s="99"/>
      <c r="E137" s="61"/>
      <c r="F137" s="61"/>
      <c r="G137" s="61"/>
      <c r="H137" s="92" t="s">
        <v>55</v>
      </c>
      <c r="I137" s="93" t="s">
        <v>354</v>
      </c>
      <c r="J137" s="199">
        <v>5</v>
      </c>
      <c r="K137" s="199">
        <v>15</v>
      </c>
      <c r="L137" s="200">
        <v>3.5</v>
      </c>
      <c r="M137" s="200">
        <f t="shared" si="8"/>
        <v>75</v>
      </c>
      <c r="N137" s="104"/>
      <c r="O137" s="201"/>
      <c r="P137" s="202"/>
      <c r="Q137" s="203"/>
      <c r="R137" s="204"/>
      <c r="S137" s="205"/>
      <c r="T137" s="110"/>
      <c r="U137" s="78" t="s">
        <v>150</v>
      </c>
    </row>
    <row r="138" spans="2:21" ht="30" customHeight="1" x14ac:dyDescent="0.2">
      <c r="B138" s="58"/>
      <c r="C138" s="59"/>
      <c r="D138" s="99"/>
      <c r="E138" s="61"/>
      <c r="F138" s="61"/>
      <c r="G138" s="61"/>
      <c r="H138" s="92" t="s">
        <v>55</v>
      </c>
      <c r="I138" s="93" t="s">
        <v>73</v>
      </c>
      <c r="J138" s="199">
        <v>5</v>
      </c>
      <c r="K138" s="199">
        <v>5</v>
      </c>
      <c r="L138" s="200">
        <v>3.5</v>
      </c>
      <c r="M138" s="200">
        <f t="shared" si="8"/>
        <v>25</v>
      </c>
      <c r="N138" s="104"/>
      <c r="O138" s="201"/>
      <c r="P138" s="202"/>
      <c r="Q138" s="203"/>
      <c r="R138" s="204"/>
      <c r="S138" s="205"/>
      <c r="T138" s="110"/>
      <c r="U138" s="78"/>
    </row>
  </sheetData>
  <mergeCells count="50">
    <mergeCell ref="J131:L131"/>
    <mergeCell ref="P131:R131"/>
    <mergeCell ref="S131:S132"/>
    <mergeCell ref="T131:T132"/>
    <mergeCell ref="U131:U132"/>
    <mergeCell ref="H133:I133"/>
    <mergeCell ref="B124:G124"/>
    <mergeCell ref="B125:B126"/>
    <mergeCell ref="C125:U126"/>
    <mergeCell ref="B131:B132"/>
    <mergeCell ref="C131:C132"/>
    <mergeCell ref="D131:D132"/>
    <mergeCell ref="E131:E132"/>
    <mergeCell ref="F131:F132"/>
    <mergeCell ref="G131:G132"/>
    <mergeCell ref="H131:I132"/>
    <mergeCell ref="H78:I78"/>
    <mergeCell ref="H96:I96"/>
    <mergeCell ref="H107:I107"/>
    <mergeCell ref="H118:I118"/>
    <mergeCell ref="H120:I120"/>
    <mergeCell ref="H122:I122"/>
    <mergeCell ref="H60:I60"/>
    <mergeCell ref="H62:I62"/>
    <mergeCell ref="B64:U64"/>
    <mergeCell ref="H65:I65"/>
    <mergeCell ref="H66:I66"/>
    <mergeCell ref="H71:I71"/>
    <mergeCell ref="H8:I8"/>
    <mergeCell ref="H15:I15"/>
    <mergeCell ref="W15:AE15"/>
    <mergeCell ref="H29:I29"/>
    <mergeCell ref="H47:I47"/>
    <mergeCell ref="H58:I58"/>
    <mergeCell ref="P4:R4"/>
    <mergeCell ref="S4:S5"/>
    <mergeCell ref="T4:T5"/>
    <mergeCell ref="U4:U5"/>
    <mergeCell ref="B6:U6"/>
    <mergeCell ref="H7:I7"/>
    <mergeCell ref="B1:U1"/>
    <mergeCell ref="B2:U2"/>
    <mergeCell ref="B4:B5"/>
    <mergeCell ref="C4:C5"/>
    <mergeCell ref="D4:D5"/>
    <mergeCell ref="E4:E5"/>
    <mergeCell ref="F4:F5"/>
    <mergeCell ref="G4:G5"/>
    <mergeCell ref="H4:I5"/>
    <mergeCell ref="J4:L4"/>
  </mergeCells>
  <phoneticPr fontId="3" type="noConversion"/>
  <printOptions horizontalCentered="1"/>
  <pageMargins left="0.27559055118110237" right="0.11811023622047245" top="0.31496062992125984" bottom="0.39370078740157483" header="0.70866141732283472" footer="0.39370078740157483"/>
  <pageSetup paperSize="8" scale="46" fitToHeight="0" orientation="portrait" verticalDpi="1200" r:id="rId1"/>
  <headerFooter alignWithMargins="0">
    <oddFooter>&amp;C&amp;14&amp;P /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B1:W83"/>
  <sheetViews>
    <sheetView view="pageBreakPreview" zoomScale="65" zoomScaleNormal="75" zoomScaleSheetLayoutView="65" workbookViewId="0">
      <pane xSplit="7" ySplit="5" topLeftCell="H6" activePane="bottomRight" state="frozen"/>
      <selection activeCell="T3" sqref="T3"/>
      <selection pane="topRight" activeCell="T3" sqref="T3"/>
      <selection pane="bottomLeft" activeCell="T3" sqref="T3"/>
      <selection pane="bottomRight" activeCell="T3" sqref="T3"/>
    </sheetView>
  </sheetViews>
  <sheetFormatPr defaultColWidth="9" defaultRowHeight="14.25" x14ac:dyDescent="0.2"/>
  <cols>
    <col min="1" max="1" width="2.375" style="3" customWidth="1"/>
    <col min="2" max="3" width="6.625" style="3" customWidth="1"/>
    <col min="4" max="4" width="28.75" style="258" bestFit="1" customWidth="1"/>
    <col min="5" max="5" width="7.125" style="258" customWidth="1"/>
    <col min="6" max="7" width="6.625" style="258" customWidth="1"/>
    <col min="8" max="8" width="15.625" style="3" customWidth="1"/>
    <col min="9" max="9" width="20.625" style="3" customWidth="1"/>
    <col min="10" max="12" width="11.625" style="3" customWidth="1"/>
    <col min="13" max="13" width="15.375" style="3" customWidth="1"/>
    <col min="14" max="14" width="13.625" style="3" customWidth="1"/>
    <col min="15" max="15" width="16.25" style="259" customWidth="1"/>
    <col min="16" max="20" width="11.625" style="3" customWidth="1"/>
    <col min="21" max="21" width="47" style="3" customWidth="1"/>
    <col min="22" max="22" width="1.625" style="2" customWidth="1"/>
    <col min="23" max="23" width="9" style="3" customWidth="1"/>
    <col min="24" max="26" width="9" style="3"/>
    <col min="27" max="27" width="10" style="3" bestFit="1" customWidth="1"/>
    <col min="28" max="28" width="11.125" style="3" bestFit="1" customWidth="1"/>
    <col min="29" max="29" width="9.125" style="3" bestFit="1" customWidth="1"/>
    <col min="30" max="30" width="10" style="3" bestFit="1" customWidth="1"/>
    <col min="31" max="31" width="11.125" style="3" bestFit="1" customWidth="1"/>
    <col min="32" max="16384" width="9" style="3"/>
  </cols>
  <sheetData>
    <row r="1" spans="2:23" ht="27.75" customHeight="1" x14ac:dyDescent="0.2">
      <c r="B1" s="1" t="s">
        <v>426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2:23" ht="15.75" x14ac:dyDescent="0.2">
      <c r="B2" s="4" t="s">
        <v>427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</row>
    <row r="3" spans="2:23" ht="15.75" customHeight="1" thickBot="1" x14ac:dyDescent="0.25">
      <c r="B3" s="5"/>
      <c r="C3" s="5"/>
      <c r="D3" s="6"/>
      <c r="E3" s="6"/>
      <c r="F3" s="6"/>
      <c r="G3" s="6"/>
      <c r="H3" s="5"/>
      <c r="O3" s="7"/>
      <c r="P3" s="7"/>
      <c r="Q3" s="8"/>
      <c r="R3" s="8"/>
      <c r="S3" s="8"/>
      <c r="T3" s="9" t="s">
        <v>428</v>
      </c>
      <c r="U3" s="10">
        <v>44488</v>
      </c>
    </row>
    <row r="4" spans="2:23" ht="24.95" customHeight="1" x14ac:dyDescent="0.2">
      <c r="B4" s="11" t="s">
        <v>429</v>
      </c>
      <c r="C4" s="12" t="s">
        <v>430</v>
      </c>
      <c r="D4" s="13" t="s">
        <v>431</v>
      </c>
      <c r="E4" s="14" t="s">
        <v>6</v>
      </c>
      <c r="F4" s="15" t="s">
        <v>432</v>
      </c>
      <c r="G4" s="15" t="s">
        <v>8</v>
      </c>
      <c r="H4" s="16" t="s">
        <v>433</v>
      </c>
      <c r="I4" s="17"/>
      <c r="J4" s="18" t="s">
        <v>10</v>
      </c>
      <c r="K4" s="19"/>
      <c r="L4" s="20"/>
      <c r="M4" s="21" t="s">
        <v>434</v>
      </c>
      <c r="N4" s="21" t="s">
        <v>435</v>
      </c>
      <c r="O4" s="22" t="s">
        <v>13</v>
      </c>
      <c r="P4" s="18" t="s">
        <v>436</v>
      </c>
      <c r="Q4" s="19"/>
      <c r="R4" s="20"/>
      <c r="S4" s="23" t="s">
        <v>437</v>
      </c>
      <c r="T4" s="24" t="s">
        <v>16</v>
      </c>
      <c r="U4" s="25" t="s">
        <v>438</v>
      </c>
    </row>
    <row r="5" spans="2:23" ht="48.75" customHeight="1" x14ac:dyDescent="0.2">
      <c r="B5" s="181"/>
      <c r="C5" s="182"/>
      <c r="D5" s="183"/>
      <c r="E5" s="184"/>
      <c r="F5" s="185"/>
      <c r="G5" s="185"/>
      <c r="H5" s="186"/>
      <c r="I5" s="187"/>
      <c r="J5" s="188" t="s">
        <v>18</v>
      </c>
      <c r="K5" s="188" t="s">
        <v>19</v>
      </c>
      <c r="L5" s="189" t="s">
        <v>439</v>
      </c>
      <c r="M5" s="188" t="s">
        <v>440</v>
      </c>
      <c r="N5" s="188" t="s">
        <v>440</v>
      </c>
      <c r="O5" s="189" t="s">
        <v>22</v>
      </c>
      <c r="P5" s="190" t="s">
        <v>441</v>
      </c>
      <c r="Q5" s="191" t="s">
        <v>442</v>
      </c>
      <c r="R5" s="192" t="s">
        <v>443</v>
      </c>
      <c r="S5" s="183"/>
      <c r="T5" s="183"/>
      <c r="U5" s="193"/>
    </row>
    <row r="6" spans="2:23" s="43" customFormat="1" ht="30" customHeight="1" x14ac:dyDescent="0.2">
      <c r="B6" s="44">
        <v>1</v>
      </c>
      <c r="C6" s="45"/>
      <c r="D6" s="260" t="s">
        <v>444</v>
      </c>
      <c r="E6" s="47" t="s">
        <v>28</v>
      </c>
      <c r="F6" s="47">
        <v>1</v>
      </c>
      <c r="G6" s="47">
        <v>1</v>
      </c>
      <c r="H6" s="48" t="s">
        <v>445</v>
      </c>
      <c r="I6" s="48"/>
      <c r="J6" s="263">
        <v>42</v>
      </c>
      <c r="K6" s="263">
        <v>30</v>
      </c>
      <c r="L6" s="263">
        <v>10</v>
      </c>
      <c r="M6" s="263">
        <f>J6*K6</f>
        <v>1260</v>
      </c>
      <c r="N6" s="264">
        <f>F6*(M6)</f>
        <v>1260</v>
      </c>
      <c r="O6" s="265" t="s">
        <v>446</v>
      </c>
      <c r="P6" s="52"/>
      <c r="Q6" s="53"/>
      <c r="R6" s="54"/>
      <c r="S6" s="55"/>
      <c r="T6" s="56" t="s">
        <v>31</v>
      </c>
      <c r="U6" s="267" t="s">
        <v>447</v>
      </c>
      <c r="V6" s="42"/>
    </row>
    <row r="7" spans="2:23" s="43" customFormat="1" ht="30" customHeight="1" x14ac:dyDescent="0.2">
      <c r="B7" s="58"/>
      <c r="C7" s="59"/>
      <c r="D7" s="115" t="s">
        <v>448</v>
      </c>
      <c r="E7" s="61"/>
      <c r="F7" s="61"/>
      <c r="G7" s="61"/>
      <c r="H7" s="83" t="s">
        <v>50</v>
      </c>
      <c r="I7" s="84"/>
      <c r="J7" s="226">
        <v>42</v>
      </c>
      <c r="K7" s="226">
        <v>30</v>
      </c>
      <c r="L7" s="226">
        <v>10</v>
      </c>
      <c r="M7" s="226">
        <f>J7*K7</f>
        <v>1260</v>
      </c>
      <c r="N7" s="227"/>
      <c r="O7" s="248"/>
      <c r="P7" s="249"/>
      <c r="Q7" s="250"/>
      <c r="R7" s="251"/>
      <c r="S7" s="252"/>
      <c r="T7" s="253"/>
      <c r="U7" s="254"/>
      <c r="V7" s="42"/>
    </row>
    <row r="8" spans="2:23" s="43" customFormat="1" ht="30" customHeight="1" x14ac:dyDescent="0.2">
      <c r="B8" s="58"/>
      <c r="C8" s="59"/>
      <c r="D8" s="99"/>
      <c r="E8" s="61"/>
      <c r="F8" s="61"/>
      <c r="G8" s="61"/>
      <c r="H8" s="62" t="s">
        <v>449</v>
      </c>
      <c r="I8" s="280" t="s">
        <v>35</v>
      </c>
      <c r="J8" s="95">
        <v>14</v>
      </c>
      <c r="K8" s="95">
        <v>22.5</v>
      </c>
      <c r="L8" s="95">
        <v>10</v>
      </c>
      <c r="M8" s="82">
        <f t="shared" ref="M8:M64" si="0">J8*K8</f>
        <v>315</v>
      </c>
      <c r="N8" s="66"/>
      <c r="O8" s="67"/>
      <c r="P8" s="68"/>
      <c r="Q8" s="69"/>
      <c r="R8" s="70"/>
      <c r="S8" s="71"/>
      <c r="T8" s="72"/>
      <c r="U8" s="281" t="s">
        <v>450</v>
      </c>
      <c r="V8" s="42"/>
    </row>
    <row r="9" spans="2:23" s="43" customFormat="1" ht="30" customHeight="1" x14ac:dyDescent="0.2">
      <c r="B9" s="58"/>
      <c r="C9" s="59"/>
      <c r="D9" s="99"/>
      <c r="E9" s="61"/>
      <c r="F9" s="61"/>
      <c r="G9" s="61"/>
      <c r="H9" s="74" t="s">
        <v>189</v>
      </c>
      <c r="I9" s="80" t="s">
        <v>451</v>
      </c>
      <c r="J9" s="81">
        <v>14</v>
      </c>
      <c r="K9" s="81">
        <v>7.5</v>
      </c>
      <c r="L9" s="81">
        <v>10</v>
      </c>
      <c r="M9" s="82">
        <f t="shared" si="0"/>
        <v>105</v>
      </c>
      <c r="N9" s="77"/>
      <c r="O9" s="67"/>
      <c r="P9" s="68"/>
      <c r="Q9" s="69"/>
      <c r="R9" s="70"/>
      <c r="S9" s="71"/>
      <c r="T9" s="72"/>
      <c r="U9" s="97"/>
      <c r="V9" s="42"/>
    </row>
    <row r="10" spans="2:23" s="43" customFormat="1" ht="30" customHeight="1" x14ac:dyDescent="0.2">
      <c r="B10" s="58"/>
      <c r="C10" s="59"/>
      <c r="D10" s="99"/>
      <c r="E10" s="61"/>
      <c r="F10" s="61"/>
      <c r="G10" s="61"/>
      <c r="H10" s="74" t="s">
        <v>40</v>
      </c>
      <c r="I10" s="80" t="s">
        <v>452</v>
      </c>
      <c r="J10" s="81">
        <v>14</v>
      </c>
      <c r="K10" s="81">
        <v>15</v>
      </c>
      <c r="L10" s="81">
        <v>10</v>
      </c>
      <c r="M10" s="82">
        <f t="shared" si="0"/>
        <v>210</v>
      </c>
      <c r="N10" s="77"/>
      <c r="O10" s="67"/>
      <c r="P10" s="68"/>
      <c r="Q10" s="69"/>
      <c r="R10" s="70"/>
      <c r="S10" s="71"/>
      <c r="T10" s="72"/>
      <c r="U10" s="97"/>
      <c r="V10" s="42"/>
    </row>
    <row r="11" spans="2:23" s="43" customFormat="1" ht="30" customHeight="1" x14ac:dyDescent="0.2">
      <c r="B11" s="58"/>
      <c r="C11" s="59"/>
      <c r="D11" s="99"/>
      <c r="E11" s="61"/>
      <c r="F11" s="61"/>
      <c r="G11" s="61"/>
      <c r="H11" s="74" t="s">
        <v>40</v>
      </c>
      <c r="I11" s="80" t="s">
        <v>453</v>
      </c>
      <c r="J11" s="81">
        <v>14</v>
      </c>
      <c r="K11" s="81">
        <v>15</v>
      </c>
      <c r="L11" s="81">
        <v>10</v>
      </c>
      <c r="M11" s="82">
        <f t="shared" si="0"/>
        <v>210</v>
      </c>
      <c r="N11" s="77"/>
      <c r="O11" s="67"/>
      <c r="P11" s="68"/>
      <c r="Q11" s="69"/>
      <c r="R11" s="70"/>
      <c r="S11" s="71"/>
      <c r="T11" s="72"/>
      <c r="U11" s="97"/>
      <c r="V11" s="42"/>
    </row>
    <row r="12" spans="2:23" s="43" customFormat="1" ht="30" customHeight="1" x14ac:dyDescent="0.2">
      <c r="B12" s="58"/>
      <c r="C12" s="59"/>
      <c r="D12" s="99"/>
      <c r="E12" s="61"/>
      <c r="F12" s="61"/>
      <c r="G12" s="61"/>
      <c r="H12" s="74" t="s">
        <v>40</v>
      </c>
      <c r="I12" s="80" t="s">
        <v>454</v>
      </c>
      <c r="J12" s="81">
        <v>14</v>
      </c>
      <c r="K12" s="81">
        <v>30</v>
      </c>
      <c r="L12" s="81">
        <v>10</v>
      </c>
      <c r="M12" s="82">
        <f t="shared" si="0"/>
        <v>420</v>
      </c>
      <c r="N12" s="77"/>
      <c r="O12" s="67"/>
      <c r="P12" s="68"/>
      <c r="Q12" s="69"/>
      <c r="R12" s="70"/>
      <c r="S12" s="71"/>
      <c r="T12" s="72"/>
      <c r="U12" s="281" t="s">
        <v>450</v>
      </c>
      <c r="V12" s="42"/>
    </row>
    <row r="13" spans="2:23" s="43" customFormat="1" ht="30" customHeight="1" x14ac:dyDescent="0.2">
      <c r="B13" s="44">
        <v>2</v>
      </c>
      <c r="C13" s="45"/>
      <c r="D13" s="260" t="s">
        <v>455</v>
      </c>
      <c r="E13" s="47" t="s">
        <v>28</v>
      </c>
      <c r="F13" s="47">
        <v>1</v>
      </c>
      <c r="G13" s="47">
        <v>1</v>
      </c>
      <c r="H13" s="83" t="s">
        <v>50</v>
      </c>
      <c r="I13" s="84"/>
      <c r="J13" s="263">
        <v>10</v>
      </c>
      <c r="K13" s="263">
        <v>20</v>
      </c>
      <c r="L13" s="263">
        <v>3.5</v>
      </c>
      <c r="M13" s="263">
        <f t="shared" si="0"/>
        <v>200</v>
      </c>
      <c r="N13" s="264">
        <f>F13*(M13)</f>
        <v>200</v>
      </c>
      <c r="O13" s="112"/>
      <c r="P13" s="52"/>
      <c r="Q13" s="53"/>
      <c r="R13" s="54"/>
      <c r="S13" s="55"/>
      <c r="T13" s="56" t="s">
        <v>31</v>
      </c>
      <c r="U13" s="267" t="s">
        <v>456</v>
      </c>
      <c r="V13" s="42"/>
      <c r="W13" s="209"/>
    </row>
    <row r="14" spans="2:23" s="43" customFormat="1" ht="30" customHeight="1" x14ac:dyDescent="0.2">
      <c r="B14" s="58"/>
      <c r="C14" s="59"/>
      <c r="D14" s="60"/>
      <c r="E14" s="61"/>
      <c r="F14" s="61"/>
      <c r="G14" s="61"/>
      <c r="H14" s="92" t="s">
        <v>55</v>
      </c>
      <c r="I14" s="93" t="s">
        <v>457</v>
      </c>
      <c r="J14" s="94">
        <v>5</v>
      </c>
      <c r="K14" s="94">
        <v>8</v>
      </c>
      <c r="L14" s="95">
        <v>3.5</v>
      </c>
      <c r="M14" s="95">
        <f t="shared" si="0"/>
        <v>40</v>
      </c>
      <c r="N14" s="96"/>
      <c r="O14" s="67"/>
      <c r="P14" s="68"/>
      <c r="Q14" s="69"/>
      <c r="R14" s="70"/>
      <c r="S14" s="71"/>
      <c r="T14" s="72"/>
      <c r="U14" s="281" t="s">
        <v>458</v>
      </c>
      <c r="V14" s="42"/>
      <c r="W14" s="98"/>
    </row>
    <row r="15" spans="2:23" s="43" customFormat="1" ht="30" customHeight="1" x14ac:dyDescent="0.2">
      <c r="B15" s="58"/>
      <c r="C15" s="59"/>
      <c r="D15" s="60"/>
      <c r="E15" s="61"/>
      <c r="F15" s="61"/>
      <c r="G15" s="61"/>
      <c r="H15" s="92" t="s">
        <v>55</v>
      </c>
      <c r="I15" s="93" t="s">
        <v>190</v>
      </c>
      <c r="J15" s="94">
        <v>5</v>
      </c>
      <c r="K15" s="94">
        <v>5</v>
      </c>
      <c r="L15" s="95">
        <v>3.5</v>
      </c>
      <c r="M15" s="95">
        <f t="shared" si="0"/>
        <v>25</v>
      </c>
      <c r="N15" s="96"/>
      <c r="O15" s="67"/>
      <c r="P15" s="68"/>
      <c r="Q15" s="69"/>
      <c r="R15" s="70"/>
      <c r="S15" s="71"/>
      <c r="T15" s="72"/>
      <c r="U15" s="281" t="s">
        <v>458</v>
      </c>
      <c r="V15" s="42"/>
      <c r="W15" s="98"/>
    </row>
    <row r="16" spans="2:23" s="43" customFormat="1" ht="30" customHeight="1" x14ac:dyDescent="0.2">
      <c r="B16" s="58"/>
      <c r="C16" s="59"/>
      <c r="D16" s="99"/>
      <c r="E16" s="61"/>
      <c r="F16" s="61"/>
      <c r="G16" s="61"/>
      <c r="H16" s="92" t="s">
        <v>55</v>
      </c>
      <c r="I16" s="93" t="s">
        <v>459</v>
      </c>
      <c r="J16" s="94">
        <v>5</v>
      </c>
      <c r="K16" s="94">
        <v>7</v>
      </c>
      <c r="L16" s="95">
        <v>3.5</v>
      </c>
      <c r="M16" s="95">
        <f t="shared" si="0"/>
        <v>35</v>
      </c>
      <c r="N16" s="96"/>
      <c r="O16" s="67"/>
      <c r="P16" s="68"/>
      <c r="Q16" s="69"/>
      <c r="R16" s="70"/>
      <c r="S16" s="71"/>
      <c r="T16" s="72"/>
      <c r="U16" s="281" t="s">
        <v>460</v>
      </c>
      <c r="V16" s="42"/>
      <c r="W16" s="98"/>
    </row>
    <row r="17" spans="2:23" s="43" customFormat="1" ht="30" customHeight="1" x14ac:dyDescent="0.2">
      <c r="B17" s="58"/>
      <c r="C17" s="59"/>
      <c r="D17" s="99"/>
      <c r="E17" s="61"/>
      <c r="F17" s="61"/>
      <c r="G17" s="61"/>
      <c r="H17" s="92" t="s">
        <v>55</v>
      </c>
      <c r="I17" s="93" t="s">
        <v>151</v>
      </c>
      <c r="J17" s="94">
        <v>5</v>
      </c>
      <c r="K17" s="94">
        <v>15</v>
      </c>
      <c r="L17" s="95">
        <v>3.5</v>
      </c>
      <c r="M17" s="95">
        <f t="shared" si="0"/>
        <v>75</v>
      </c>
      <c r="N17" s="96"/>
      <c r="O17" s="67"/>
      <c r="P17" s="68"/>
      <c r="Q17" s="69"/>
      <c r="R17" s="70"/>
      <c r="S17" s="71"/>
      <c r="T17" s="72"/>
      <c r="U17" s="281" t="s">
        <v>148</v>
      </c>
      <c r="V17" s="42"/>
      <c r="W17" s="98"/>
    </row>
    <row r="18" spans="2:23" s="43" customFormat="1" ht="30" customHeight="1" x14ac:dyDescent="0.2">
      <c r="B18" s="58"/>
      <c r="C18" s="59"/>
      <c r="D18" s="99"/>
      <c r="E18" s="61"/>
      <c r="F18" s="61"/>
      <c r="G18" s="61"/>
      <c r="H18" s="92" t="s">
        <v>55</v>
      </c>
      <c r="I18" s="93" t="s">
        <v>152</v>
      </c>
      <c r="J18" s="94">
        <v>5</v>
      </c>
      <c r="K18" s="94">
        <v>5</v>
      </c>
      <c r="L18" s="95">
        <v>3.5</v>
      </c>
      <c r="M18" s="95">
        <f t="shared" si="0"/>
        <v>25</v>
      </c>
      <c r="N18" s="96"/>
      <c r="O18" s="67"/>
      <c r="P18" s="68"/>
      <c r="Q18" s="69"/>
      <c r="R18" s="70"/>
      <c r="S18" s="71"/>
      <c r="T18" s="72"/>
      <c r="U18" s="97"/>
      <c r="V18" s="42"/>
      <c r="W18" s="98"/>
    </row>
    <row r="19" spans="2:23" s="43" customFormat="1" ht="30" customHeight="1" x14ac:dyDescent="0.2">
      <c r="B19" s="44">
        <v>3</v>
      </c>
      <c r="C19" s="45"/>
      <c r="D19" s="46" t="s">
        <v>153</v>
      </c>
      <c r="E19" s="47" t="s">
        <v>186</v>
      </c>
      <c r="F19" s="47">
        <v>1</v>
      </c>
      <c r="G19" s="47">
        <v>1</v>
      </c>
      <c r="H19" s="83" t="s">
        <v>50</v>
      </c>
      <c r="I19" s="84"/>
      <c r="J19" s="49">
        <v>27</v>
      </c>
      <c r="K19" s="49">
        <v>27</v>
      </c>
      <c r="L19" s="49">
        <v>3.5</v>
      </c>
      <c r="M19" s="49">
        <f>J19*K19</f>
        <v>729</v>
      </c>
      <c r="N19" s="50">
        <f>F19*(M19)</f>
        <v>729</v>
      </c>
      <c r="O19" s="112"/>
      <c r="P19" s="52"/>
      <c r="Q19" s="53"/>
      <c r="R19" s="54"/>
      <c r="S19" s="55"/>
      <c r="T19" s="56" t="s">
        <v>461</v>
      </c>
      <c r="U19" s="90" t="s">
        <v>116</v>
      </c>
      <c r="V19" s="42"/>
    </row>
    <row r="20" spans="2:23" s="43" customFormat="1" ht="30" customHeight="1" x14ac:dyDescent="0.2">
      <c r="B20" s="58"/>
      <c r="C20" s="59"/>
      <c r="D20" s="60" t="s">
        <v>462</v>
      </c>
      <c r="E20" s="61"/>
      <c r="F20" s="61"/>
      <c r="G20" s="61"/>
      <c r="H20" s="92" t="s">
        <v>111</v>
      </c>
      <c r="I20" s="93" t="s">
        <v>149</v>
      </c>
      <c r="J20" s="116">
        <v>9</v>
      </c>
      <c r="K20" s="116">
        <v>18</v>
      </c>
      <c r="L20" s="117">
        <v>3.5</v>
      </c>
      <c r="M20" s="117">
        <f>J20*K20-22</f>
        <v>140</v>
      </c>
      <c r="N20" s="96"/>
      <c r="O20" s="67"/>
      <c r="P20" s="68"/>
      <c r="Q20" s="69"/>
      <c r="R20" s="70"/>
      <c r="S20" s="71"/>
      <c r="T20" s="72"/>
      <c r="U20" s="97"/>
      <c r="V20" s="42"/>
    </row>
    <row r="21" spans="2:23" s="43" customFormat="1" ht="30" customHeight="1" x14ac:dyDescent="0.2">
      <c r="B21" s="58"/>
      <c r="C21" s="59"/>
      <c r="D21" s="99"/>
      <c r="E21" s="61"/>
      <c r="F21" s="61"/>
      <c r="G21" s="61"/>
      <c r="H21" s="92" t="s">
        <v>55</v>
      </c>
      <c r="I21" s="93" t="s">
        <v>327</v>
      </c>
      <c r="J21" s="116">
        <v>5.5</v>
      </c>
      <c r="K21" s="116">
        <v>7</v>
      </c>
      <c r="L21" s="117">
        <v>3.5</v>
      </c>
      <c r="M21" s="117">
        <f t="shared" ref="M21:M25" si="1">J21*K21</f>
        <v>38.5</v>
      </c>
      <c r="N21" s="96"/>
      <c r="O21" s="67"/>
      <c r="P21" s="68"/>
      <c r="Q21" s="69"/>
      <c r="R21" s="70"/>
      <c r="S21" s="71"/>
      <c r="T21" s="72"/>
      <c r="U21" s="97"/>
      <c r="V21" s="42"/>
    </row>
    <row r="22" spans="2:23" s="43" customFormat="1" ht="30" customHeight="1" x14ac:dyDescent="0.2">
      <c r="B22" s="58"/>
      <c r="C22" s="59"/>
      <c r="D22" s="99"/>
      <c r="E22" s="61"/>
      <c r="F22" s="61"/>
      <c r="G22" s="61"/>
      <c r="H22" s="92" t="s">
        <v>55</v>
      </c>
      <c r="I22" s="93" t="s">
        <v>38</v>
      </c>
      <c r="J22" s="116">
        <v>3.5</v>
      </c>
      <c r="K22" s="116">
        <v>7</v>
      </c>
      <c r="L22" s="117">
        <v>3.5</v>
      </c>
      <c r="M22" s="117">
        <f t="shared" si="1"/>
        <v>24.5</v>
      </c>
      <c r="N22" s="96"/>
      <c r="O22" s="67"/>
      <c r="P22" s="68"/>
      <c r="Q22" s="69"/>
      <c r="R22" s="70"/>
      <c r="S22" s="71"/>
      <c r="T22" s="72"/>
      <c r="U22" s="97"/>
      <c r="V22" s="42"/>
    </row>
    <row r="23" spans="2:23" s="43" customFormat="1" ht="30" customHeight="1" x14ac:dyDescent="0.2">
      <c r="B23" s="58"/>
      <c r="C23" s="59"/>
      <c r="D23" s="99"/>
      <c r="E23" s="61"/>
      <c r="F23" s="61"/>
      <c r="G23" s="61"/>
      <c r="H23" s="92" t="s">
        <v>55</v>
      </c>
      <c r="I23" s="93" t="s">
        <v>463</v>
      </c>
      <c r="J23" s="116">
        <v>9</v>
      </c>
      <c r="K23" s="116">
        <v>18</v>
      </c>
      <c r="L23" s="117">
        <v>3.5</v>
      </c>
      <c r="M23" s="117">
        <f>J23*K23-22</f>
        <v>140</v>
      </c>
      <c r="N23" s="96"/>
      <c r="O23" s="67"/>
      <c r="P23" s="68"/>
      <c r="Q23" s="69"/>
      <c r="R23" s="70"/>
      <c r="S23" s="71"/>
      <c r="T23" s="72"/>
      <c r="U23" s="97"/>
      <c r="V23" s="42"/>
    </row>
    <row r="24" spans="2:23" s="43" customFormat="1" ht="30" customHeight="1" x14ac:dyDescent="0.2">
      <c r="B24" s="58"/>
      <c r="C24" s="59"/>
      <c r="D24" s="99"/>
      <c r="E24" s="61"/>
      <c r="F24" s="61"/>
      <c r="G24" s="61"/>
      <c r="H24" s="92" t="s">
        <v>55</v>
      </c>
      <c r="I24" s="93" t="s">
        <v>195</v>
      </c>
      <c r="J24" s="116">
        <v>9</v>
      </c>
      <c r="K24" s="116">
        <v>9</v>
      </c>
      <c r="L24" s="117">
        <v>3.5</v>
      </c>
      <c r="M24" s="117">
        <f t="shared" ref="M24" si="2">J24*K24</f>
        <v>81</v>
      </c>
      <c r="N24" s="96"/>
      <c r="O24" s="67"/>
      <c r="P24" s="68"/>
      <c r="Q24" s="69"/>
      <c r="R24" s="70"/>
      <c r="S24" s="71"/>
      <c r="T24" s="72"/>
      <c r="U24" s="97"/>
      <c r="V24" s="42"/>
    </row>
    <row r="25" spans="2:23" s="43" customFormat="1" ht="30" customHeight="1" x14ac:dyDescent="0.2">
      <c r="B25" s="58"/>
      <c r="C25" s="59"/>
      <c r="D25" s="99"/>
      <c r="E25" s="61"/>
      <c r="F25" s="61"/>
      <c r="G25" s="61"/>
      <c r="H25" s="92" t="s">
        <v>55</v>
      </c>
      <c r="I25" s="93" t="s">
        <v>464</v>
      </c>
      <c r="J25" s="116">
        <v>9</v>
      </c>
      <c r="K25" s="116">
        <v>9</v>
      </c>
      <c r="L25" s="117">
        <v>3.5</v>
      </c>
      <c r="M25" s="117">
        <f t="shared" si="1"/>
        <v>81</v>
      </c>
      <c r="N25" s="96"/>
      <c r="O25" s="67"/>
      <c r="P25" s="68"/>
      <c r="Q25" s="69"/>
      <c r="R25" s="70"/>
      <c r="S25" s="71"/>
      <c r="T25" s="72"/>
      <c r="U25" s="97"/>
      <c r="V25" s="42"/>
    </row>
    <row r="26" spans="2:23" s="43" customFormat="1" ht="30" customHeight="1" x14ac:dyDescent="0.2">
      <c r="B26" s="58"/>
      <c r="C26" s="59"/>
      <c r="D26" s="99"/>
      <c r="E26" s="61"/>
      <c r="F26" s="61"/>
      <c r="G26" s="61"/>
      <c r="H26" s="92" t="s">
        <v>55</v>
      </c>
      <c r="I26" s="93" t="s">
        <v>465</v>
      </c>
      <c r="J26" s="116">
        <v>4.5</v>
      </c>
      <c r="K26" s="116">
        <v>4.5</v>
      </c>
      <c r="L26" s="117">
        <v>3.5</v>
      </c>
      <c r="M26" s="117">
        <f t="shared" si="0"/>
        <v>20.25</v>
      </c>
      <c r="N26" s="96"/>
      <c r="O26" s="67"/>
      <c r="P26" s="68"/>
      <c r="Q26" s="69"/>
      <c r="R26" s="70"/>
      <c r="S26" s="71"/>
      <c r="T26" s="72"/>
      <c r="U26" s="97"/>
      <c r="V26" s="42"/>
    </row>
    <row r="27" spans="2:23" s="43" customFormat="1" ht="30" customHeight="1" x14ac:dyDescent="0.2">
      <c r="B27" s="58"/>
      <c r="C27" s="59"/>
      <c r="D27" s="99"/>
      <c r="E27" s="61"/>
      <c r="F27" s="61"/>
      <c r="G27" s="61"/>
      <c r="H27" s="92" t="s">
        <v>55</v>
      </c>
      <c r="I27" s="93" t="s">
        <v>466</v>
      </c>
      <c r="J27" s="116">
        <v>4.5</v>
      </c>
      <c r="K27" s="116">
        <v>9</v>
      </c>
      <c r="L27" s="117">
        <v>3.5</v>
      </c>
      <c r="M27" s="117">
        <f t="shared" si="0"/>
        <v>40.5</v>
      </c>
      <c r="N27" s="96"/>
      <c r="O27" s="67"/>
      <c r="P27" s="68"/>
      <c r="Q27" s="69"/>
      <c r="R27" s="70"/>
      <c r="S27" s="71"/>
      <c r="T27" s="72"/>
      <c r="U27" s="97"/>
      <c r="V27" s="42"/>
    </row>
    <row r="28" spans="2:23" s="43" customFormat="1" ht="30" customHeight="1" x14ac:dyDescent="0.2">
      <c r="B28" s="58"/>
      <c r="C28" s="59"/>
      <c r="D28" s="99"/>
      <c r="E28" s="61"/>
      <c r="F28" s="61"/>
      <c r="G28" s="61"/>
      <c r="H28" s="92" t="s">
        <v>55</v>
      </c>
      <c r="I28" s="93" t="s">
        <v>467</v>
      </c>
      <c r="J28" s="116">
        <v>5</v>
      </c>
      <c r="K28" s="116">
        <v>3.5</v>
      </c>
      <c r="L28" s="117">
        <v>3.5</v>
      </c>
      <c r="M28" s="117">
        <f t="shared" si="0"/>
        <v>17.5</v>
      </c>
      <c r="N28" s="96"/>
      <c r="O28" s="67"/>
      <c r="P28" s="68"/>
      <c r="Q28" s="69"/>
      <c r="R28" s="70" t="s">
        <v>468</v>
      </c>
      <c r="S28" s="71"/>
      <c r="T28" s="72"/>
      <c r="U28" s="97"/>
      <c r="V28" s="42"/>
    </row>
    <row r="29" spans="2:23" s="43" customFormat="1" ht="30" customHeight="1" x14ac:dyDescent="0.2">
      <c r="B29" s="58"/>
      <c r="C29" s="59"/>
      <c r="D29" s="99"/>
      <c r="E29" s="61"/>
      <c r="F29" s="61"/>
      <c r="G29" s="61"/>
      <c r="H29" s="92" t="s">
        <v>55</v>
      </c>
      <c r="I29" s="93" t="s">
        <v>401</v>
      </c>
      <c r="J29" s="116">
        <v>4</v>
      </c>
      <c r="K29" s="116">
        <v>3.5</v>
      </c>
      <c r="L29" s="117">
        <v>3.5</v>
      </c>
      <c r="M29" s="117">
        <f t="shared" si="0"/>
        <v>14</v>
      </c>
      <c r="N29" s="96"/>
      <c r="O29" s="67"/>
      <c r="P29" s="68"/>
      <c r="Q29" s="69"/>
      <c r="R29" s="70"/>
      <c r="S29" s="71"/>
      <c r="T29" s="72"/>
      <c r="U29" s="97"/>
      <c r="V29" s="42"/>
    </row>
    <row r="30" spans="2:23" s="43" customFormat="1" ht="30" customHeight="1" x14ac:dyDescent="0.2">
      <c r="B30" s="58"/>
      <c r="C30" s="59"/>
      <c r="D30" s="99"/>
      <c r="E30" s="61"/>
      <c r="F30" s="61"/>
      <c r="G30" s="61"/>
      <c r="H30" s="92" t="s">
        <v>55</v>
      </c>
      <c r="I30" s="93" t="s">
        <v>469</v>
      </c>
      <c r="J30" s="116">
        <v>1.5</v>
      </c>
      <c r="K30" s="116">
        <v>4</v>
      </c>
      <c r="L30" s="117">
        <v>3.5</v>
      </c>
      <c r="M30" s="117">
        <f t="shared" si="0"/>
        <v>6</v>
      </c>
      <c r="N30" s="96"/>
      <c r="O30" s="67"/>
      <c r="P30" s="68"/>
      <c r="Q30" s="69"/>
      <c r="R30" s="70"/>
      <c r="S30" s="71"/>
      <c r="T30" s="72"/>
      <c r="U30" s="97"/>
      <c r="V30" s="42"/>
    </row>
    <row r="31" spans="2:23" s="43" customFormat="1" ht="30" customHeight="1" x14ac:dyDescent="0.2">
      <c r="B31" s="58"/>
      <c r="C31" s="59"/>
      <c r="D31" s="99"/>
      <c r="E31" s="61"/>
      <c r="F31" s="61"/>
      <c r="G31" s="61"/>
      <c r="H31" s="92" t="s">
        <v>55</v>
      </c>
      <c r="I31" s="93" t="s">
        <v>331</v>
      </c>
      <c r="J31" s="116">
        <v>2.5</v>
      </c>
      <c r="K31" s="116">
        <v>4</v>
      </c>
      <c r="L31" s="117">
        <v>3.5</v>
      </c>
      <c r="M31" s="117">
        <f t="shared" si="0"/>
        <v>10</v>
      </c>
      <c r="N31" s="96"/>
      <c r="O31" s="67"/>
      <c r="P31" s="68" t="s">
        <v>468</v>
      </c>
      <c r="Q31" s="69"/>
      <c r="R31" s="70"/>
      <c r="S31" s="71"/>
      <c r="T31" s="72"/>
      <c r="U31" s="97"/>
      <c r="V31" s="42"/>
    </row>
    <row r="32" spans="2:23" s="43" customFormat="1" ht="30" customHeight="1" x14ac:dyDescent="0.2">
      <c r="B32" s="58"/>
      <c r="C32" s="59"/>
      <c r="D32" s="99"/>
      <c r="E32" s="61"/>
      <c r="F32" s="61"/>
      <c r="G32" s="61"/>
      <c r="H32" s="92" t="s">
        <v>55</v>
      </c>
      <c r="I32" s="93" t="s">
        <v>470</v>
      </c>
      <c r="J32" s="116">
        <v>3</v>
      </c>
      <c r="K32" s="116">
        <v>1.5</v>
      </c>
      <c r="L32" s="117">
        <v>3.5</v>
      </c>
      <c r="M32" s="117">
        <f t="shared" si="0"/>
        <v>4.5</v>
      </c>
      <c r="N32" s="96"/>
      <c r="O32" s="67"/>
      <c r="P32" s="68"/>
      <c r="Q32" s="69" t="s">
        <v>468</v>
      </c>
      <c r="R32" s="70"/>
      <c r="S32" s="71"/>
      <c r="T32" s="72"/>
      <c r="U32" s="97"/>
      <c r="V32" s="42"/>
    </row>
    <row r="33" spans="2:23" s="43" customFormat="1" ht="30" customHeight="1" x14ac:dyDescent="0.2">
      <c r="B33" s="58"/>
      <c r="C33" s="59"/>
      <c r="D33" s="99"/>
      <c r="E33" s="61"/>
      <c r="F33" s="61"/>
      <c r="G33" s="61"/>
      <c r="H33" s="92" t="s">
        <v>55</v>
      </c>
      <c r="I33" s="93" t="s">
        <v>62</v>
      </c>
      <c r="J33" s="116">
        <v>3</v>
      </c>
      <c r="K33" s="116">
        <v>2.5</v>
      </c>
      <c r="L33" s="117">
        <v>3.5</v>
      </c>
      <c r="M33" s="117">
        <f t="shared" si="0"/>
        <v>7.5</v>
      </c>
      <c r="N33" s="96"/>
      <c r="O33" s="67"/>
      <c r="P33" s="68" t="s">
        <v>468</v>
      </c>
      <c r="Q33" s="69" t="s">
        <v>468</v>
      </c>
      <c r="R33" s="70"/>
      <c r="S33" s="71"/>
      <c r="T33" s="72"/>
      <c r="U33" s="97"/>
      <c r="V33" s="42"/>
    </row>
    <row r="34" spans="2:23" s="43" customFormat="1" ht="30" customHeight="1" x14ac:dyDescent="0.2">
      <c r="B34" s="58"/>
      <c r="C34" s="59"/>
      <c r="D34" s="99"/>
      <c r="E34" s="61"/>
      <c r="F34" s="61"/>
      <c r="G34" s="61"/>
      <c r="H34" s="92" t="s">
        <v>55</v>
      </c>
      <c r="I34" s="93" t="s">
        <v>205</v>
      </c>
      <c r="J34" s="116">
        <v>4.5</v>
      </c>
      <c r="K34" s="116">
        <v>4.5</v>
      </c>
      <c r="L34" s="117">
        <v>3.5</v>
      </c>
      <c r="M34" s="117">
        <f t="shared" si="0"/>
        <v>20.25</v>
      </c>
      <c r="N34" s="96"/>
      <c r="O34" s="67"/>
      <c r="P34" s="68"/>
      <c r="Q34" s="69"/>
      <c r="R34" s="70"/>
      <c r="S34" s="71"/>
      <c r="T34" s="72"/>
      <c r="U34" s="97"/>
      <c r="V34" s="42"/>
    </row>
    <row r="35" spans="2:23" s="43" customFormat="1" ht="30" customHeight="1" x14ac:dyDescent="0.2">
      <c r="B35" s="58"/>
      <c r="C35" s="59"/>
      <c r="D35" s="99"/>
      <c r="E35" s="61"/>
      <c r="F35" s="61"/>
      <c r="G35" s="61"/>
      <c r="H35" s="92" t="s">
        <v>55</v>
      </c>
      <c r="I35" s="93" t="s">
        <v>99</v>
      </c>
      <c r="J35" s="116">
        <v>1.5</v>
      </c>
      <c r="K35" s="116">
        <v>9</v>
      </c>
      <c r="L35" s="117">
        <v>3.5</v>
      </c>
      <c r="M35" s="117">
        <f t="shared" si="0"/>
        <v>13.5</v>
      </c>
      <c r="N35" s="96"/>
      <c r="O35" s="67"/>
      <c r="P35" s="68"/>
      <c r="Q35" s="69"/>
      <c r="R35" s="70"/>
      <c r="S35" s="71"/>
      <c r="T35" s="72"/>
      <c r="U35" s="97"/>
      <c r="V35" s="42"/>
    </row>
    <row r="36" spans="2:23" s="43" customFormat="1" ht="30" customHeight="1" x14ac:dyDescent="0.2">
      <c r="B36" s="58"/>
      <c r="C36" s="59"/>
      <c r="D36" s="99"/>
      <c r="E36" s="61"/>
      <c r="F36" s="61"/>
      <c r="G36" s="61"/>
      <c r="H36" s="92" t="s">
        <v>55</v>
      </c>
      <c r="I36" s="93" t="s">
        <v>99</v>
      </c>
      <c r="J36" s="116">
        <v>2</v>
      </c>
      <c r="K36" s="116">
        <f>11+11+9+4</f>
        <v>35</v>
      </c>
      <c r="L36" s="117">
        <v>3.5</v>
      </c>
      <c r="M36" s="117">
        <f t="shared" si="0"/>
        <v>70</v>
      </c>
      <c r="N36" s="96"/>
      <c r="O36" s="67"/>
      <c r="P36" s="68"/>
      <c r="Q36" s="69"/>
      <c r="R36" s="70"/>
      <c r="S36" s="71"/>
      <c r="T36" s="72"/>
      <c r="U36" s="97"/>
      <c r="V36" s="42"/>
    </row>
    <row r="37" spans="2:23" s="43" customFormat="1" ht="30" customHeight="1" x14ac:dyDescent="0.2">
      <c r="B37" s="44">
        <v>4</v>
      </c>
      <c r="C37" s="45"/>
      <c r="D37" s="46" t="s">
        <v>471</v>
      </c>
      <c r="E37" s="47" t="s">
        <v>472</v>
      </c>
      <c r="F37" s="47">
        <v>1</v>
      </c>
      <c r="G37" s="47">
        <v>1</v>
      </c>
      <c r="H37" s="83" t="s">
        <v>50</v>
      </c>
      <c r="I37" s="84"/>
      <c r="J37" s="49">
        <v>9</v>
      </c>
      <c r="K37" s="49">
        <v>27</v>
      </c>
      <c r="L37" s="49">
        <v>3.5</v>
      </c>
      <c r="M37" s="49">
        <f t="shared" si="0"/>
        <v>243</v>
      </c>
      <c r="N37" s="50">
        <f>F37*(M37)</f>
        <v>243</v>
      </c>
      <c r="O37" s="112"/>
      <c r="P37" s="52"/>
      <c r="Q37" s="53"/>
      <c r="R37" s="54"/>
      <c r="S37" s="55"/>
      <c r="T37" s="56" t="s">
        <v>473</v>
      </c>
      <c r="U37" s="90" t="s">
        <v>474</v>
      </c>
      <c r="V37" s="42"/>
      <c r="W37" s="209"/>
    </row>
    <row r="38" spans="2:23" s="43" customFormat="1" ht="30" customHeight="1" x14ac:dyDescent="0.2">
      <c r="B38" s="58"/>
      <c r="C38" s="59"/>
      <c r="D38" s="60" t="s">
        <v>475</v>
      </c>
      <c r="E38" s="61"/>
      <c r="F38" s="61"/>
      <c r="G38" s="61"/>
      <c r="H38" s="92" t="s">
        <v>55</v>
      </c>
      <c r="I38" s="93" t="s">
        <v>476</v>
      </c>
      <c r="J38" s="94">
        <v>9</v>
      </c>
      <c r="K38" s="94">
        <v>9</v>
      </c>
      <c r="L38" s="95">
        <v>3.5</v>
      </c>
      <c r="M38" s="95">
        <f t="shared" si="0"/>
        <v>81</v>
      </c>
      <c r="N38" s="96"/>
      <c r="O38" s="67"/>
      <c r="P38" s="68"/>
      <c r="Q38" s="69"/>
      <c r="R38" s="70"/>
      <c r="S38" s="71"/>
      <c r="T38" s="72"/>
      <c r="U38" s="97"/>
      <c r="V38" s="42"/>
      <c r="W38" s="98"/>
    </row>
    <row r="39" spans="2:23" s="43" customFormat="1" ht="30" customHeight="1" x14ac:dyDescent="0.2">
      <c r="B39" s="58"/>
      <c r="C39" s="59"/>
      <c r="D39" s="60"/>
      <c r="E39" s="61"/>
      <c r="F39" s="61"/>
      <c r="G39" s="61"/>
      <c r="H39" s="92" t="s">
        <v>55</v>
      </c>
      <c r="I39" s="93" t="s">
        <v>477</v>
      </c>
      <c r="J39" s="94">
        <v>9</v>
      </c>
      <c r="K39" s="94">
        <v>4.5</v>
      </c>
      <c r="L39" s="95">
        <v>3.5</v>
      </c>
      <c r="M39" s="95">
        <f t="shared" si="0"/>
        <v>40.5</v>
      </c>
      <c r="N39" s="96"/>
      <c r="O39" s="67"/>
      <c r="P39" s="68"/>
      <c r="Q39" s="69"/>
      <c r="R39" s="70"/>
      <c r="S39" s="71"/>
      <c r="T39" s="72"/>
      <c r="U39" s="97"/>
      <c r="V39" s="42"/>
      <c r="W39" s="98"/>
    </row>
    <row r="40" spans="2:23" s="43" customFormat="1" ht="30" customHeight="1" x14ac:dyDescent="0.2">
      <c r="B40" s="58"/>
      <c r="C40" s="59"/>
      <c r="D40" s="99"/>
      <c r="E40" s="61"/>
      <c r="F40" s="61"/>
      <c r="G40" s="61"/>
      <c r="H40" s="92" t="s">
        <v>55</v>
      </c>
      <c r="I40" s="93" t="s">
        <v>478</v>
      </c>
      <c r="J40" s="94">
        <v>7</v>
      </c>
      <c r="K40" s="94">
        <v>4.5</v>
      </c>
      <c r="L40" s="95">
        <v>3.5</v>
      </c>
      <c r="M40" s="95">
        <f t="shared" si="0"/>
        <v>31.5</v>
      </c>
      <c r="N40" s="96"/>
      <c r="O40" s="67"/>
      <c r="P40" s="68"/>
      <c r="Q40" s="69"/>
      <c r="R40" s="70"/>
      <c r="S40" s="71"/>
      <c r="T40" s="72"/>
      <c r="U40" s="97"/>
      <c r="V40" s="42"/>
      <c r="W40" s="98"/>
    </row>
    <row r="41" spans="2:23" s="43" customFormat="1" ht="30" customHeight="1" x14ac:dyDescent="0.2">
      <c r="B41" s="58"/>
      <c r="C41" s="59"/>
      <c r="D41" s="99"/>
      <c r="E41" s="61"/>
      <c r="F41" s="61"/>
      <c r="G41" s="61"/>
      <c r="H41" s="92" t="s">
        <v>55</v>
      </c>
      <c r="I41" s="93" t="s">
        <v>479</v>
      </c>
      <c r="J41" s="94">
        <v>2</v>
      </c>
      <c r="K41" s="94">
        <v>4.5</v>
      </c>
      <c r="L41" s="95">
        <v>3.5</v>
      </c>
      <c r="M41" s="95">
        <f t="shared" si="0"/>
        <v>9</v>
      </c>
      <c r="N41" s="96"/>
      <c r="O41" s="67"/>
      <c r="P41" s="68"/>
      <c r="Q41" s="69"/>
      <c r="R41" s="70"/>
      <c r="S41" s="71"/>
      <c r="T41" s="72"/>
      <c r="U41" s="97"/>
      <c r="V41" s="42"/>
      <c r="W41" s="98"/>
    </row>
    <row r="42" spans="2:23" s="43" customFormat="1" ht="30" customHeight="1" x14ac:dyDescent="0.2">
      <c r="B42" s="58"/>
      <c r="C42" s="59"/>
      <c r="D42" s="99"/>
      <c r="E42" s="61"/>
      <c r="F42" s="61"/>
      <c r="G42" s="61"/>
      <c r="H42" s="92" t="s">
        <v>55</v>
      </c>
      <c r="I42" s="93" t="s">
        <v>480</v>
      </c>
      <c r="J42" s="94">
        <v>4</v>
      </c>
      <c r="K42" s="94">
        <v>4</v>
      </c>
      <c r="L42" s="95">
        <v>3.5</v>
      </c>
      <c r="M42" s="95">
        <f t="shared" si="0"/>
        <v>16</v>
      </c>
      <c r="N42" s="96"/>
      <c r="O42" s="67"/>
      <c r="P42" s="68"/>
      <c r="Q42" s="69"/>
      <c r="R42" s="70" t="s">
        <v>481</v>
      </c>
      <c r="S42" s="71"/>
      <c r="T42" s="72"/>
      <c r="U42" s="97"/>
      <c r="V42" s="42"/>
      <c r="W42" s="98"/>
    </row>
    <row r="43" spans="2:23" s="43" customFormat="1" ht="30" customHeight="1" x14ac:dyDescent="0.2">
      <c r="B43" s="58"/>
      <c r="C43" s="59"/>
      <c r="D43" s="99"/>
      <c r="E43" s="61"/>
      <c r="F43" s="61"/>
      <c r="G43" s="61"/>
      <c r="H43" s="92" t="s">
        <v>55</v>
      </c>
      <c r="I43" s="93" t="s">
        <v>62</v>
      </c>
      <c r="J43" s="94">
        <v>4</v>
      </c>
      <c r="K43" s="94">
        <v>2</v>
      </c>
      <c r="L43" s="95">
        <v>3.5</v>
      </c>
      <c r="M43" s="95">
        <f t="shared" si="0"/>
        <v>8</v>
      </c>
      <c r="N43" s="96"/>
      <c r="O43" s="67"/>
      <c r="P43" s="68" t="s">
        <v>481</v>
      </c>
      <c r="Q43" s="100" t="s">
        <v>481</v>
      </c>
      <c r="R43" s="70"/>
      <c r="S43" s="71"/>
      <c r="T43" s="72"/>
      <c r="U43" s="97"/>
      <c r="V43" s="42"/>
      <c r="W43" s="98"/>
    </row>
    <row r="44" spans="2:23" s="43" customFormat="1" ht="30" customHeight="1" x14ac:dyDescent="0.2">
      <c r="B44" s="58"/>
      <c r="C44" s="59"/>
      <c r="D44" s="99"/>
      <c r="E44" s="61"/>
      <c r="F44" s="61"/>
      <c r="G44" s="61"/>
      <c r="H44" s="92" t="s">
        <v>55</v>
      </c>
      <c r="I44" s="93" t="s">
        <v>158</v>
      </c>
      <c r="J44" s="94">
        <v>4</v>
      </c>
      <c r="K44" s="94">
        <v>3</v>
      </c>
      <c r="L44" s="95">
        <v>3.5</v>
      </c>
      <c r="M44" s="95">
        <f t="shared" si="0"/>
        <v>12</v>
      </c>
      <c r="N44" s="96"/>
      <c r="O44" s="67"/>
      <c r="P44" s="68" t="s">
        <v>481</v>
      </c>
      <c r="Q44" s="100" t="s">
        <v>481</v>
      </c>
      <c r="R44" s="70"/>
      <c r="S44" s="71"/>
      <c r="T44" s="72"/>
      <c r="U44" s="97"/>
      <c r="V44" s="42"/>
      <c r="W44" s="98"/>
    </row>
    <row r="45" spans="2:23" s="43" customFormat="1" ht="30" customHeight="1" x14ac:dyDescent="0.2">
      <c r="B45" s="58"/>
      <c r="C45" s="59"/>
      <c r="D45" s="99"/>
      <c r="E45" s="61"/>
      <c r="F45" s="61"/>
      <c r="G45" s="61"/>
      <c r="H45" s="92" t="s">
        <v>55</v>
      </c>
      <c r="I45" s="93" t="s">
        <v>66</v>
      </c>
      <c r="J45" s="94">
        <v>2</v>
      </c>
      <c r="K45" s="94">
        <v>3</v>
      </c>
      <c r="L45" s="95">
        <v>3.5</v>
      </c>
      <c r="M45" s="95">
        <f t="shared" si="0"/>
        <v>6</v>
      </c>
      <c r="N45" s="96"/>
      <c r="O45" s="67"/>
      <c r="P45" s="68"/>
      <c r="Q45" s="69"/>
      <c r="R45" s="70"/>
      <c r="S45" s="71"/>
      <c r="T45" s="72"/>
      <c r="U45" s="97"/>
      <c r="V45" s="42"/>
      <c r="W45" s="98"/>
    </row>
    <row r="46" spans="2:23" s="43" customFormat="1" ht="30" customHeight="1" x14ac:dyDescent="0.2">
      <c r="B46" s="58"/>
      <c r="C46" s="59"/>
      <c r="D46" s="99"/>
      <c r="E46" s="61"/>
      <c r="F46" s="61"/>
      <c r="G46" s="61"/>
      <c r="H46" s="92" t="s">
        <v>55</v>
      </c>
      <c r="I46" s="93" t="s">
        <v>159</v>
      </c>
      <c r="J46" s="94">
        <v>3</v>
      </c>
      <c r="K46" s="94">
        <v>9</v>
      </c>
      <c r="L46" s="95">
        <v>3.5</v>
      </c>
      <c r="M46" s="95">
        <f t="shared" si="0"/>
        <v>27</v>
      </c>
      <c r="N46" s="96"/>
      <c r="O46" s="67"/>
      <c r="P46" s="68"/>
      <c r="Q46" s="69"/>
      <c r="R46" s="70"/>
      <c r="S46" s="71"/>
      <c r="T46" s="72"/>
      <c r="U46" s="97"/>
      <c r="V46" s="42"/>
      <c r="W46" s="98"/>
    </row>
    <row r="47" spans="2:23" s="43" customFormat="1" ht="30" customHeight="1" x14ac:dyDescent="0.2">
      <c r="B47" s="58"/>
      <c r="C47" s="59"/>
      <c r="D47" s="99"/>
      <c r="E47" s="61"/>
      <c r="F47" s="61"/>
      <c r="G47" s="61"/>
      <c r="H47" s="92" t="s">
        <v>55</v>
      </c>
      <c r="I47" s="93" t="s">
        <v>99</v>
      </c>
      <c r="J47" s="94">
        <v>2</v>
      </c>
      <c r="K47" s="94">
        <v>6</v>
      </c>
      <c r="L47" s="95">
        <v>3.5</v>
      </c>
      <c r="M47" s="95">
        <f t="shared" si="0"/>
        <v>12</v>
      </c>
      <c r="N47" s="96"/>
      <c r="O47" s="67"/>
      <c r="P47" s="68"/>
      <c r="Q47" s="69"/>
      <c r="R47" s="70"/>
      <c r="S47" s="71"/>
      <c r="T47" s="72"/>
      <c r="U47" s="97"/>
      <c r="V47" s="42"/>
      <c r="W47" s="98"/>
    </row>
    <row r="48" spans="2:23" s="43" customFormat="1" ht="30" customHeight="1" x14ac:dyDescent="0.2">
      <c r="B48" s="44">
        <v>5</v>
      </c>
      <c r="C48" s="45"/>
      <c r="D48" s="46" t="s">
        <v>74</v>
      </c>
      <c r="E48" s="47" t="s">
        <v>144</v>
      </c>
      <c r="F48" s="47">
        <v>1</v>
      </c>
      <c r="G48" s="47">
        <v>1</v>
      </c>
      <c r="H48" s="83" t="s">
        <v>50</v>
      </c>
      <c r="I48" s="84"/>
      <c r="J48" s="49">
        <v>9</v>
      </c>
      <c r="K48" s="49">
        <v>27</v>
      </c>
      <c r="L48" s="49">
        <v>3.5</v>
      </c>
      <c r="M48" s="49">
        <f t="shared" si="0"/>
        <v>243</v>
      </c>
      <c r="N48" s="50">
        <f>F48*(M48)</f>
        <v>243</v>
      </c>
      <c r="O48" s="112"/>
      <c r="P48" s="52"/>
      <c r="Q48" s="53"/>
      <c r="R48" s="54"/>
      <c r="S48" s="55"/>
      <c r="T48" s="56" t="s">
        <v>461</v>
      </c>
      <c r="U48" s="90" t="s">
        <v>482</v>
      </c>
      <c r="V48" s="42"/>
      <c r="W48" s="209"/>
    </row>
    <row r="49" spans="2:23" s="43" customFormat="1" ht="30" customHeight="1" x14ac:dyDescent="0.2">
      <c r="B49" s="58"/>
      <c r="C49" s="59"/>
      <c r="D49" s="60" t="s">
        <v>483</v>
      </c>
      <c r="E49" s="61"/>
      <c r="F49" s="61"/>
      <c r="G49" s="61"/>
      <c r="H49" s="92" t="s">
        <v>55</v>
      </c>
      <c r="I49" s="148" t="s">
        <v>484</v>
      </c>
      <c r="J49" s="94">
        <v>9</v>
      </c>
      <c r="K49" s="94">
        <v>9</v>
      </c>
      <c r="L49" s="95">
        <v>3.5</v>
      </c>
      <c r="M49" s="95">
        <f t="shared" si="0"/>
        <v>81</v>
      </c>
      <c r="N49" s="96"/>
      <c r="O49" s="67"/>
      <c r="P49" s="68"/>
      <c r="Q49" s="69"/>
      <c r="R49" s="70"/>
      <c r="S49" s="71"/>
      <c r="T49" s="72"/>
      <c r="U49" s="97"/>
      <c r="V49" s="42"/>
      <c r="W49" s="98"/>
    </row>
    <row r="50" spans="2:23" s="43" customFormat="1" ht="30" customHeight="1" x14ac:dyDescent="0.2">
      <c r="B50" s="58"/>
      <c r="C50" s="59"/>
      <c r="D50" s="60"/>
      <c r="E50" s="61"/>
      <c r="F50" s="61"/>
      <c r="G50" s="61"/>
      <c r="H50" s="92" t="s">
        <v>55</v>
      </c>
      <c r="I50" s="148" t="s">
        <v>464</v>
      </c>
      <c r="J50" s="94">
        <v>4.5</v>
      </c>
      <c r="K50" s="94">
        <v>9</v>
      </c>
      <c r="L50" s="95">
        <v>3.5</v>
      </c>
      <c r="M50" s="95">
        <f>J50*K50+(2.5*4.5)</f>
        <v>51.75</v>
      </c>
      <c r="N50" s="96"/>
      <c r="O50" s="67"/>
      <c r="P50" s="68"/>
      <c r="Q50" s="69"/>
      <c r="R50" s="70"/>
      <c r="S50" s="71"/>
      <c r="T50" s="72"/>
      <c r="U50" s="97"/>
      <c r="V50" s="42"/>
      <c r="W50" s="98"/>
    </row>
    <row r="51" spans="2:23" s="43" customFormat="1" ht="30" customHeight="1" x14ac:dyDescent="0.2">
      <c r="B51" s="58"/>
      <c r="C51" s="59"/>
      <c r="D51" s="99"/>
      <c r="E51" s="61"/>
      <c r="F51" s="61"/>
      <c r="G51" s="61"/>
      <c r="H51" s="92" t="s">
        <v>55</v>
      </c>
      <c r="I51" s="148" t="s">
        <v>465</v>
      </c>
      <c r="J51" s="94">
        <v>4.5</v>
      </c>
      <c r="K51" s="94">
        <v>4.5</v>
      </c>
      <c r="L51" s="95">
        <v>3.5</v>
      </c>
      <c r="M51" s="95">
        <f t="shared" si="0"/>
        <v>20.25</v>
      </c>
      <c r="N51" s="96"/>
      <c r="O51" s="67"/>
      <c r="P51" s="68"/>
      <c r="Q51" s="69"/>
      <c r="R51" s="70"/>
      <c r="S51" s="71"/>
      <c r="T51" s="72"/>
      <c r="U51" s="97"/>
      <c r="V51" s="42"/>
      <c r="W51" s="98"/>
    </row>
    <row r="52" spans="2:23" s="43" customFormat="1" ht="30" customHeight="1" x14ac:dyDescent="0.2">
      <c r="B52" s="58"/>
      <c r="C52" s="59"/>
      <c r="D52" s="99"/>
      <c r="E52" s="61"/>
      <c r="F52" s="61"/>
      <c r="G52" s="61"/>
      <c r="H52" s="92" t="s">
        <v>55</v>
      </c>
      <c r="I52" s="148" t="s">
        <v>485</v>
      </c>
      <c r="J52" s="94">
        <v>2</v>
      </c>
      <c r="K52" s="94">
        <v>4.5</v>
      </c>
      <c r="L52" s="95">
        <v>3.5</v>
      </c>
      <c r="M52" s="95">
        <f t="shared" si="0"/>
        <v>9</v>
      </c>
      <c r="N52" s="96"/>
      <c r="O52" s="67"/>
      <c r="P52" s="68"/>
      <c r="Q52" s="69"/>
      <c r="R52" s="70"/>
      <c r="S52" s="71"/>
      <c r="T52" s="72"/>
      <c r="U52" s="97"/>
      <c r="V52" s="42"/>
      <c r="W52" s="98"/>
    </row>
    <row r="53" spans="2:23" s="43" customFormat="1" ht="30" customHeight="1" x14ac:dyDescent="0.2">
      <c r="B53" s="58"/>
      <c r="C53" s="59"/>
      <c r="D53" s="99"/>
      <c r="E53" s="61"/>
      <c r="F53" s="61"/>
      <c r="G53" s="61"/>
      <c r="H53" s="92" t="s">
        <v>55</v>
      </c>
      <c r="I53" s="148" t="s">
        <v>486</v>
      </c>
      <c r="J53" s="94">
        <v>4</v>
      </c>
      <c r="K53" s="94">
        <v>4</v>
      </c>
      <c r="L53" s="95">
        <v>3.5</v>
      </c>
      <c r="M53" s="95">
        <f t="shared" si="0"/>
        <v>16</v>
      </c>
      <c r="N53" s="96"/>
      <c r="O53" s="67"/>
      <c r="P53" s="68"/>
      <c r="Q53" s="69"/>
      <c r="R53" s="70"/>
      <c r="S53" s="71"/>
      <c r="T53" s="72"/>
      <c r="U53" s="97"/>
      <c r="V53" s="42"/>
      <c r="W53" s="98"/>
    </row>
    <row r="54" spans="2:23" s="43" customFormat="1" ht="30" customHeight="1" x14ac:dyDescent="0.2">
      <c r="B54" s="58"/>
      <c r="C54" s="59"/>
      <c r="D54" s="99"/>
      <c r="E54" s="61"/>
      <c r="F54" s="61"/>
      <c r="G54" s="61"/>
      <c r="H54" s="92" t="s">
        <v>55</v>
      </c>
      <c r="I54" s="148" t="s">
        <v>487</v>
      </c>
      <c r="J54" s="94">
        <v>4</v>
      </c>
      <c r="K54" s="94">
        <v>2</v>
      </c>
      <c r="L54" s="95">
        <v>3.5</v>
      </c>
      <c r="M54" s="95">
        <f t="shared" si="0"/>
        <v>8</v>
      </c>
      <c r="N54" s="96"/>
      <c r="O54" s="67"/>
      <c r="P54" s="68" t="s">
        <v>61</v>
      </c>
      <c r="Q54" s="100" t="s">
        <v>61</v>
      </c>
      <c r="R54" s="70"/>
      <c r="S54" s="71"/>
      <c r="T54" s="72"/>
      <c r="U54" s="97"/>
      <c r="V54" s="42"/>
      <c r="W54" s="98"/>
    </row>
    <row r="55" spans="2:23" s="43" customFormat="1" ht="30" customHeight="1" x14ac:dyDescent="0.2">
      <c r="B55" s="58"/>
      <c r="C55" s="59"/>
      <c r="D55" s="99"/>
      <c r="E55" s="61"/>
      <c r="F55" s="61"/>
      <c r="G55" s="61"/>
      <c r="H55" s="92" t="s">
        <v>55</v>
      </c>
      <c r="I55" s="148" t="s">
        <v>488</v>
      </c>
      <c r="J55" s="94">
        <v>4</v>
      </c>
      <c r="K55" s="94">
        <v>3</v>
      </c>
      <c r="L55" s="95">
        <v>3.5</v>
      </c>
      <c r="M55" s="95">
        <f t="shared" si="0"/>
        <v>12</v>
      </c>
      <c r="N55" s="96"/>
      <c r="O55" s="67"/>
      <c r="P55" s="68" t="s">
        <v>61</v>
      </c>
      <c r="Q55" s="100" t="s">
        <v>95</v>
      </c>
      <c r="R55" s="70"/>
      <c r="S55" s="71"/>
      <c r="T55" s="72"/>
      <c r="U55" s="97"/>
      <c r="V55" s="42"/>
      <c r="W55" s="98"/>
    </row>
    <row r="56" spans="2:23" s="43" customFormat="1" ht="30" customHeight="1" x14ac:dyDescent="0.2">
      <c r="B56" s="58"/>
      <c r="C56" s="59"/>
      <c r="D56" s="99"/>
      <c r="E56" s="61"/>
      <c r="F56" s="61"/>
      <c r="G56" s="61"/>
      <c r="H56" s="92" t="s">
        <v>55</v>
      </c>
      <c r="I56" s="148" t="s">
        <v>66</v>
      </c>
      <c r="J56" s="94">
        <v>2</v>
      </c>
      <c r="K56" s="94">
        <v>3</v>
      </c>
      <c r="L56" s="95">
        <v>3.5</v>
      </c>
      <c r="M56" s="95">
        <f t="shared" si="0"/>
        <v>6</v>
      </c>
      <c r="N56" s="96"/>
      <c r="O56" s="67"/>
      <c r="P56" s="68"/>
      <c r="Q56" s="69"/>
      <c r="R56" s="70"/>
      <c r="S56" s="71"/>
      <c r="T56" s="72"/>
      <c r="U56" s="97"/>
      <c r="V56" s="42"/>
      <c r="W56" s="98"/>
    </row>
    <row r="57" spans="2:23" s="43" customFormat="1" ht="30" customHeight="1" x14ac:dyDescent="0.2">
      <c r="B57" s="58"/>
      <c r="C57" s="59"/>
      <c r="D57" s="99"/>
      <c r="E57" s="61"/>
      <c r="F57" s="61"/>
      <c r="G57" s="61"/>
      <c r="H57" s="92" t="s">
        <v>55</v>
      </c>
      <c r="I57" s="148" t="s">
        <v>38</v>
      </c>
      <c r="J57" s="94">
        <v>3</v>
      </c>
      <c r="K57" s="94">
        <v>9</v>
      </c>
      <c r="L57" s="95">
        <v>3.5</v>
      </c>
      <c r="M57" s="95">
        <f t="shared" si="0"/>
        <v>27</v>
      </c>
      <c r="N57" s="96"/>
      <c r="O57" s="67"/>
      <c r="P57" s="68"/>
      <c r="Q57" s="69"/>
      <c r="R57" s="70"/>
      <c r="S57" s="71"/>
      <c r="T57" s="72"/>
      <c r="U57" s="97"/>
      <c r="V57" s="42"/>
      <c r="W57" s="98"/>
    </row>
    <row r="58" spans="2:23" s="43" customFormat="1" ht="30" customHeight="1" x14ac:dyDescent="0.2">
      <c r="B58" s="58"/>
      <c r="C58" s="59"/>
      <c r="D58" s="99"/>
      <c r="E58" s="61"/>
      <c r="F58" s="61"/>
      <c r="G58" s="61"/>
      <c r="H58" s="92" t="s">
        <v>55</v>
      </c>
      <c r="I58" s="148" t="s">
        <v>489</v>
      </c>
      <c r="J58" s="94">
        <v>2</v>
      </c>
      <c r="K58" s="94">
        <v>6</v>
      </c>
      <c r="L58" s="95">
        <v>3.5</v>
      </c>
      <c r="M58" s="95">
        <f t="shared" si="0"/>
        <v>12</v>
      </c>
      <c r="N58" s="96"/>
      <c r="O58" s="67"/>
      <c r="P58" s="68"/>
      <c r="Q58" s="69"/>
      <c r="R58" s="70"/>
      <c r="S58" s="71"/>
      <c r="T58" s="72"/>
      <c r="U58" s="97"/>
      <c r="V58" s="42"/>
      <c r="W58" s="98"/>
    </row>
    <row r="59" spans="2:23" s="43" customFormat="1" ht="30" customHeight="1" x14ac:dyDescent="0.2">
      <c r="B59" s="44">
        <v>6</v>
      </c>
      <c r="C59" s="137"/>
      <c r="D59" s="46" t="s">
        <v>490</v>
      </c>
      <c r="E59" s="47" t="s">
        <v>161</v>
      </c>
      <c r="F59" s="47">
        <v>1</v>
      </c>
      <c r="G59" s="47">
        <v>1</v>
      </c>
      <c r="H59" s="83" t="s">
        <v>50</v>
      </c>
      <c r="I59" s="84"/>
      <c r="J59" s="49">
        <v>9</v>
      </c>
      <c r="K59" s="49">
        <v>18</v>
      </c>
      <c r="L59" s="138">
        <v>6</v>
      </c>
      <c r="M59" s="49">
        <f t="shared" si="0"/>
        <v>162</v>
      </c>
      <c r="N59" s="50">
        <f>M59*F59</f>
        <v>162</v>
      </c>
      <c r="O59" s="139"/>
      <c r="P59" s="140"/>
      <c r="Q59" s="141"/>
      <c r="R59" s="142"/>
      <c r="S59" s="143"/>
      <c r="T59" s="144" t="s">
        <v>115</v>
      </c>
      <c r="U59" s="90" t="s">
        <v>162</v>
      </c>
      <c r="V59" s="42"/>
    </row>
    <row r="60" spans="2:23" s="43" customFormat="1" ht="30" customHeight="1" x14ac:dyDescent="0.2">
      <c r="B60" s="145"/>
      <c r="C60" s="146"/>
      <c r="D60" s="60" t="s">
        <v>491</v>
      </c>
      <c r="E60" s="61"/>
      <c r="F60" s="61"/>
      <c r="G60" s="61"/>
      <c r="H60" s="147" t="s">
        <v>55</v>
      </c>
      <c r="I60" s="148" t="s">
        <v>113</v>
      </c>
      <c r="J60" s="95">
        <v>9</v>
      </c>
      <c r="K60" s="95">
        <v>18</v>
      </c>
      <c r="L60" s="95">
        <v>6</v>
      </c>
      <c r="M60" s="94">
        <f t="shared" si="0"/>
        <v>162</v>
      </c>
      <c r="N60" s="95"/>
      <c r="O60" s="149"/>
      <c r="P60" s="150"/>
      <c r="Q60" s="151"/>
      <c r="R60" s="152"/>
      <c r="S60" s="153"/>
      <c r="T60" s="154"/>
      <c r="U60" s="155" t="s">
        <v>125</v>
      </c>
      <c r="V60" s="42"/>
    </row>
    <row r="61" spans="2:23" s="43" customFormat="1" ht="30" customHeight="1" x14ac:dyDescent="0.2">
      <c r="B61" s="44">
        <v>7</v>
      </c>
      <c r="C61" s="137"/>
      <c r="D61" s="46" t="s">
        <v>113</v>
      </c>
      <c r="E61" s="47" t="s">
        <v>122</v>
      </c>
      <c r="F61" s="47">
        <v>1</v>
      </c>
      <c r="G61" s="47">
        <v>1</v>
      </c>
      <c r="H61" s="83" t="s">
        <v>50</v>
      </c>
      <c r="I61" s="84"/>
      <c r="J61" s="49">
        <v>9</v>
      </c>
      <c r="K61" s="49">
        <v>9</v>
      </c>
      <c r="L61" s="138">
        <v>6</v>
      </c>
      <c r="M61" s="49">
        <f t="shared" si="0"/>
        <v>81</v>
      </c>
      <c r="N61" s="50">
        <f>M61*F61</f>
        <v>81</v>
      </c>
      <c r="O61" s="139"/>
      <c r="P61" s="140"/>
      <c r="Q61" s="141"/>
      <c r="R61" s="142"/>
      <c r="S61" s="143"/>
      <c r="T61" s="144" t="s">
        <v>115</v>
      </c>
      <c r="U61" s="90" t="s">
        <v>162</v>
      </c>
      <c r="V61" s="42"/>
    </row>
    <row r="62" spans="2:23" s="43" customFormat="1" ht="30" customHeight="1" x14ac:dyDescent="0.2">
      <c r="B62" s="145"/>
      <c r="C62" s="146"/>
      <c r="D62" s="60" t="s">
        <v>492</v>
      </c>
      <c r="E62" s="61"/>
      <c r="F62" s="61"/>
      <c r="G62" s="61"/>
      <c r="H62" s="147" t="s">
        <v>55</v>
      </c>
      <c r="I62" s="148" t="s">
        <v>113</v>
      </c>
      <c r="J62" s="95">
        <v>9</v>
      </c>
      <c r="K62" s="95">
        <v>9</v>
      </c>
      <c r="L62" s="95">
        <v>6</v>
      </c>
      <c r="M62" s="94">
        <f t="shared" si="0"/>
        <v>81</v>
      </c>
      <c r="N62" s="95"/>
      <c r="O62" s="149"/>
      <c r="P62" s="150"/>
      <c r="Q62" s="151"/>
      <c r="R62" s="152"/>
      <c r="S62" s="153"/>
      <c r="T62" s="154"/>
      <c r="U62" s="155" t="s">
        <v>125</v>
      </c>
      <c r="V62" s="42"/>
    </row>
    <row r="63" spans="2:23" s="43" customFormat="1" ht="30" customHeight="1" x14ac:dyDescent="0.2">
      <c r="B63" s="44">
        <v>8</v>
      </c>
      <c r="C63" s="137"/>
      <c r="D63" s="46" t="s">
        <v>119</v>
      </c>
      <c r="E63" s="47" t="s">
        <v>161</v>
      </c>
      <c r="F63" s="47">
        <v>1</v>
      </c>
      <c r="G63" s="47">
        <v>1</v>
      </c>
      <c r="H63" s="83" t="s">
        <v>50</v>
      </c>
      <c r="I63" s="84"/>
      <c r="J63" s="49">
        <v>9</v>
      </c>
      <c r="K63" s="49">
        <v>9</v>
      </c>
      <c r="L63" s="138">
        <v>6</v>
      </c>
      <c r="M63" s="49">
        <f t="shared" si="0"/>
        <v>81</v>
      </c>
      <c r="N63" s="50">
        <f>M63*F63</f>
        <v>81</v>
      </c>
      <c r="O63" s="139"/>
      <c r="P63" s="140"/>
      <c r="Q63" s="141"/>
      <c r="R63" s="142"/>
      <c r="S63" s="143"/>
      <c r="T63" s="144" t="s">
        <v>221</v>
      </c>
      <c r="U63" s="90" t="s">
        <v>162</v>
      </c>
      <c r="V63" s="42"/>
    </row>
    <row r="64" spans="2:23" s="43" customFormat="1" ht="30" customHeight="1" x14ac:dyDescent="0.2">
      <c r="B64" s="145"/>
      <c r="C64" s="146"/>
      <c r="D64" s="60" t="s">
        <v>118</v>
      </c>
      <c r="E64" s="61"/>
      <c r="F64" s="61"/>
      <c r="G64" s="61"/>
      <c r="H64" s="147" t="s">
        <v>55</v>
      </c>
      <c r="I64" s="148" t="s">
        <v>490</v>
      </c>
      <c r="J64" s="95">
        <v>9</v>
      </c>
      <c r="K64" s="95">
        <v>9</v>
      </c>
      <c r="L64" s="95">
        <v>6</v>
      </c>
      <c r="M64" s="94">
        <f t="shared" si="0"/>
        <v>81</v>
      </c>
      <c r="N64" s="95"/>
      <c r="O64" s="149"/>
      <c r="P64" s="150"/>
      <c r="Q64" s="151"/>
      <c r="R64" s="152"/>
      <c r="S64" s="153"/>
      <c r="T64" s="154"/>
      <c r="U64" s="155" t="s">
        <v>493</v>
      </c>
      <c r="V64" s="42"/>
    </row>
    <row r="65" spans="2:22" s="43" customFormat="1" ht="30" customHeight="1" x14ac:dyDescent="0.2">
      <c r="B65" s="285" t="s">
        <v>494</v>
      </c>
      <c r="C65" s="286"/>
      <c r="D65" s="286"/>
      <c r="E65" s="286"/>
      <c r="F65" s="286"/>
      <c r="G65" s="286"/>
      <c r="H65" s="286"/>
      <c r="I65" s="286"/>
      <c r="J65" s="286"/>
      <c r="K65" s="286"/>
      <c r="L65" s="286"/>
      <c r="M65" s="286"/>
      <c r="N65" s="286"/>
      <c r="O65" s="286"/>
      <c r="P65" s="286"/>
      <c r="Q65" s="286"/>
      <c r="R65" s="286"/>
      <c r="S65" s="286"/>
      <c r="T65" s="286"/>
      <c r="U65" s="287"/>
      <c r="V65" s="42"/>
    </row>
    <row r="66" spans="2:22" s="43" customFormat="1" ht="30" customHeight="1" x14ac:dyDescent="0.2">
      <c r="B66" s="44">
        <v>1</v>
      </c>
      <c r="C66" s="45"/>
      <c r="D66" s="219" t="s">
        <v>495</v>
      </c>
      <c r="E66" s="47" t="s">
        <v>161</v>
      </c>
      <c r="F66" s="47">
        <v>1</v>
      </c>
      <c r="G66" s="47">
        <v>2</v>
      </c>
      <c r="H66" s="48" t="s">
        <v>29</v>
      </c>
      <c r="I66" s="48"/>
      <c r="J66" s="220">
        <f>19+2*2</f>
        <v>23</v>
      </c>
      <c r="K66" s="220">
        <f>33+2*2</f>
        <v>37</v>
      </c>
      <c r="L66" s="220">
        <v>8</v>
      </c>
      <c r="M66" s="220">
        <f>J66*K66</f>
        <v>851</v>
      </c>
      <c r="N66" s="221">
        <f>M67+M72</f>
        <v>1302.75</v>
      </c>
      <c r="O66" s="112"/>
      <c r="P66" s="52"/>
      <c r="Q66" s="53"/>
      <c r="R66" s="54"/>
      <c r="S66" s="55"/>
      <c r="T66" s="56" t="s">
        <v>496</v>
      </c>
      <c r="U66" s="222" t="s">
        <v>497</v>
      </c>
      <c r="V66" s="42"/>
    </row>
    <row r="67" spans="2:22" s="43" customFormat="1" ht="30" customHeight="1" x14ac:dyDescent="0.2">
      <c r="B67" s="58"/>
      <c r="C67" s="59"/>
      <c r="D67" s="99" t="s">
        <v>498</v>
      </c>
      <c r="E67" s="61"/>
      <c r="F67" s="61"/>
      <c r="G67" s="61"/>
      <c r="H67" s="277" t="s">
        <v>499</v>
      </c>
      <c r="I67" s="278"/>
      <c r="J67" s="225">
        <f>19+2*2</f>
        <v>23</v>
      </c>
      <c r="K67" s="225">
        <f>33+2*2</f>
        <v>37</v>
      </c>
      <c r="L67" s="225">
        <v>8</v>
      </c>
      <c r="M67" s="226">
        <f>J67*K67+(2.5*7)-(19*19)</f>
        <v>507.5</v>
      </c>
      <c r="N67" s="227"/>
      <c r="O67" s="228"/>
      <c r="P67" s="229"/>
      <c r="Q67" s="230"/>
      <c r="R67" s="231"/>
      <c r="S67" s="232"/>
      <c r="T67" s="233"/>
      <c r="U67" s="234" t="s">
        <v>500</v>
      </c>
      <c r="V67" s="42"/>
    </row>
    <row r="68" spans="2:22" s="43" customFormat="1" ht="30" customHeight="1" x14ac:dyDescent="0.2">
      <c r="B68" s="58"/>
      <c r="C68" s="59"/>
      <c r="D68" s="99"/>
      <c r="E68" s="61"/>
      <c r="F68" s="61"/>
      <c r="G68" s="61"/>
      <c r="H68" s="235"/>
      <c r="I68" s="235" t="s">
        <v>501</v>
      </c>
      <c r="J68" s="94"/>
      <c r="K68" s="94"/>
      <c r="L68" s="94"/>
      <c r="M68" s="236">
        <f t="shared" ref="M68:M71" si="3">J68*K68</f>
        <v>0</v>
      </c>
      <c r="N68" s="237"/>
      <c r="O68" s="67"/>
      <c r="P68" s="68"/>
      <c r="Q68" s="69"/>
      <c r="R68" s="70"/>
      <c r="S68" s="71"/>
      <c r="T68" s="72"/>
      <c r="U68" s="97" t="s">
        <v>502</v>
      </c>
      <c r="V68" s="42"/>
    </row>
    <row r="69" spans="2:22" s="43" customFormat="1" ht="30" customHeight="1" x14ac:dyDescent="0.2">
      <c r="B69" s="58"/>
      <c r="C69" s="59"/>
      <c r="D69" s="99"/>
      <c r="E69" s="61"/>
      <c r="F69" s="61"/>
      <c r="G69" s="61"/>
      <c r="H69" s="238"/>
      <c r="I69" s="239" t="s">
        <v>503</v>
      </c>
      <c r="J69" s="95"/>
      <c r="K69" s="95"/>
      <c r="L69" s="95"/>
      <c r="M69" s="82">
        <f t="shared" si="3"/>
        <v>0</v>
      </c>
      <c r="N69" s="237"/>
      <c r="O69" s="67"/>
      <c r="P69" s="68"/>
      <c r="Q69" s="69"/>
      <c r="R69" s="70"/>
      <c r="S69" s="71"/>
      <c r="T69" s="72"/>
      <c r="U69" s="97" t="s">
        <v>504</v>
      </c>
      <c r="V69" s="42"/>
    </row>
    <row r="70" spans="2:22" s="43" customFormat="1" ht="30" customHeight="1" x14ac:dyDescent="0.2">
      <c r="B70" s="58"/>
      <c r="C70" s="59"/>
      <c r="D70" s="99"/>
      <c r="E70" s="61"/>
      <c r="F70" s="61"/>
      <c r="G70" s="61"/>
      <c r="H70" s="238"/>
      <c r="I70" s="239" t="s">
        <v>505</v>
      </c>
      <c r="J70" s="95"/>
      <c r="K70" s="95"/>
      <c r="L70" s="95"/>
      <c r="M70" s="82">
        <f t="shared" si="3"/>
        <v>0</v>
      </c>
      <c r="N70" s="237"/>
      <c r="O70" s="67"/>
      <c r="P70" s="68"/>
      <c r="Q70" s="69"/>
      <c r="R70" s="70"/>
      <c r="S70" s="71"/>
      <c r="T70" s="72"/>
      <c r="U70" s="97" t="s">
        <v>504</v>
      </c>
      <c r="V70" s="42"/>
    </row>
    <row r="71" spans="2:22" s="43" customFormat="1" ht="30" customHeight="1" x14ac:dyDescent="0.2">
      <c r="B71" s="58"/>
      <c r="C71" s="59"/>
      <c r="D71" s="99"/>
      <c r="E71" s="61"/>
      <c r="F71" s="61"/>
      <c r="G71" s="61"/>
      <c r="H71" s="238"/>
      <c r="I71" s="240" t="s">
        <v>506</v>
      </c>
      <c r="J71" s="95"/>
      <c r="K71" s="95"/>
      <c r="L71" s="95"/>
      <c r="M71" s="82">
        <f t="shared" si="3"/>
        <v>0</v>
      </c>
      <c r="N71" s="237"/>
      <c r="O71" s="241"/>
      <c r="P71" s="242"/>
      <c r="Q71" s="243"/>
      <c r="R71" s="244"/>
      <c r="S71" s="245"/>
      <c r="T71" s="246"/>
      <c r="U71" s="247"/>
      <c r="V71" s="42"/>
    </row>
    <row r="72" spans="2:22" s="43" customFormat="1" ht="30" customHeight="1" x14ac:dyDescent="0.2">
      <c r="B72" s="58"/>
      <c r="C72" s="59"/>
      <c r="D72" s="99"/>
      <c r="E72" s="61"/>
      <c r="F72" s="61"/>
      <c r="G72" s="61"/>
      <c r="H72" s="223" t="s">
        <v>507</v>
      </c>
      <c r="I72" s="224"/>
      <c r="J72" s="226">
        <f>19+2*2</f>
        <v>23</v>
      </c>
      <c r="K72" s="226">
        <v>33</v>
      </c>
      <c r="L72" s="226" t="s">
        <v>508</v>
      </c>
      <c r="M72" s="226">
        <f>J72*K72+2.5*(5+5+4.5)</f>
        <v>795.25</v>
      </c>
      <c r="N72" s="227"/>
      <c r="O72" s="248"/>
      <c r="P72" s="249"/>
      <c r="Q72" s="250"/>
      <c r="R72" s="251"/>
      <c r="S72" s="252"/>
      <c r="T72" s="253"/>
      <c r="U72" s="254"/>
      <c r="V72" s="42"/>
    </row>
    <row r="73" spans="2:22" s="43" customFormat="1" ht="30" customHeight="1" x14ac:dyDescent="0.2">
      <c r="B73" s="58"/>
      <c r="C73" s="59"/>
      <c r="D73" s="99"/>
      <c r="E73" s="61"/>
      <c r="F73" s="61"/>
      <c r="G73" s="61"/>
      <c r="H73" s="62" t="s">
        <v>509</v>
      </c>
      <c r="I73" s="255" t="s">
        <v>510</v>
      </c>
      <c r="J73" s="95"/>
      <c r="K73" s="95"/>
      <c r="L73" s="95" t="s">
        <v>508</v>
      </c>
      <c r="M73" s="82">
        <f t="shared" ref="M73:M78" si="4">J73*K73</f>
        <v>0</v>
      </c>
      <c r="N73" s="66"/>
      <c r="O73" s="67"/>
      <c r="P73" s="68"/>
      <c r="Q73" s="69"/>
      <c r="R73" s="70"/>
      <c r="S73" s="71"/>
      <c r="T73" s="72"/>
      <c r="U73" s="97" t="s">
        <v>504</v>
      </c>
      <c r="V73" s="42"/>
    </row>
    <row r="74" spans="2:22" s="43" customFormat="1" ht="30" customHeight="1" x14ac:dyDescent="0.2">
      <c r="B74" s="58"/>
      <c r="C74" s="59"/>
      <c r="D74" s="99"/>
      <c r="E74" s="61"/>
      <c r="F74" s="61"/>
      <c r="G74" s="61"/>
      <c r="H74" s="74"/>
      <c r="I74" s="256" t="s">
        <v>511</v>
      </c>
      <c r="J74" s="81"/>
      <c r="K74" s="81"/>
      <c r="L74" s="81" t="s">
        <v>508</v>
      </c>
      <c r="M74" s="82">
        <f t="shared" si="4"/>
        <v>0</v>
      </c>
      <c r="N74" s="77"/>
      <c r="O74" s="67"/>
      <c r="P74" s="68"/>
      <c r="Q74" s="69"/>
      <c r="R74" s="70"/>
      <c r="S74" s="71"/>
      <c r="T74" s="72"/>
      <c r="U74" s="97" t="s">
        <v>502</v>
      </c>
      <c r="V74" s="42"/>
    </row>
    <row r="75" spans="2:22" s="43" customFormat="1" ht="30" customHeight="1" x14ac:dyDescent="0.2">
      <c r="B75" s="58"/>
      <c r="C75" s="59"/>
      <c r="D75" s="99"/>
      <c r="E75" s="61"/>
      <c r="F75" s="61"/>
      <c r="G75" s="61"/>
      <c r="H75" s="74"/>
      <c r="I75" s="256" t="s">
        <v>512</v>
      </c>
      <c r="J75" s="81"/>
      <c r="K75" s="81"/>
      <c r="L75" s="81" t="s">
        <v>181</v>
      </c>
      <c r="M75" s="82">
        <f t="shared" si="4"/>
        <v>0</v>
      </c>
      <c r="N75" s="77"/>
      <c r="O75" s="67"/>
      <c r="P75" s="68"/>
      <c r="Q75" s="69"/>
      <c r="R75" s="70"/>
      <c r="S75" s="71"/>
      <c r="T75" s="72"/>
      <c r="U75" s="97" t="s">
        <v>513</v>
      </c>
      <c r="V75" s="42"/>
    </row>
    <row r="76" spans="2:22" s="43" customFormat="1" ht="30" customHeight="1" x14ac:dyDescent="0.2">
      <c r="B76" s="58"/>
      <c r="C76" s="59"/>
      <c r="D76" s="99"/>
      <c r="E76" s="61"/>
      <c r="F76" s="61"/>
      <c r="G76" s="61"/>
      <c r="H76" s="74"/>
      <c r="I76" s="257" t="s">
        <v>514</v>
      </c>
      <c r="J76" s="81"/>
      <c r="K76" s="81"/>
      <c r="L76" s="81" t="s">
        <v>508</v>
      </c>
      <c r="M76" s="82">
        <f t="shared" si="4"/>
        <v>0</v>
      </c>
      <c r="N76" s="77"/>
      <c r="O76" s="67"/>
      <c r="P76" s="68"/>
      <c r="Q76" s="69"/>
      <c r="R76" s="70"/>
      <c r="S76" s="71"/>
      <c r="T76" s="72"/>
      <c r="U76" s="97" t="s">
        <v>504</v>
      </c>
      <c r="V76" s="42"/>
    </row>
    <row r="77" spans="2:22" s="43" customFormat="1" ht="30" customHeight="1" x14ac:dyDescent="0.2">
      <c r="B77" s="58"/>
      <c r="C77" s="59"/>
      <c r="D77" s="99"/>
      <c r="E77" s="61"/>
      <c r="F77" s="61"/>
      <c r="G77" s="61"/>
      <c r="H77" s="74"/>
      <c r="I77" s="256" t="s">
        <v>515</v>
      </c>
      <c r="J77" s="81"/>
      <c r="K77" s="81"/>
      <c r="L77" s="81" t="s">
        <v>508</v>
      </c>
      <c r="M77" s="82">
        <f t="shared" si="4"/>
        <v>0</v>
      </c>
      <c r="N77" s="77"/>
      <c r="O77" s="67"/>
      <c r="P77" s="68"/>
      <c r="Q77" s="69"/>
      <c r="R77" s="70"/>
      <c r="S77" s="71"/>
      <c r="T77" s="72"/>
      <c r="U77" s="97" t="s">
        <v>504</v>
      </c>
      <c r="V77" s="42"/>
    </row>
    <row r="78" spans="2:22" s="43" customFormat="1" ht="30" customHeight="1" x14ac:dyDescent="0.2">
      <c r="B78" s="58"/>
      <c r="C78" s="59"/>
      <c r="D78" s="99"/>
      <c r="E78" s="61"/>
      <c r="F78" s="61"/>
      <c r="G78" s="61"/>
      <c r="H78" s="74"/>
      <c r="I78" s="256" t="s">
        <v>516</v>
      </c>
      <c r="J78" s="81"/>
      <c r="K78" s="81"/>
      <c r="L78" s="81" t="s">
        <v>508</v>
      </c>
      <c r="M78" s="82">
        <f t="shared" si="4"/>
        <v>0</v>
      </c>
      <c r="N78" s="77"/>
      <c r="O78" s="67"/>
      <c r="P78" s="68"/>
      <c r="Q78" s="69"/>
      <c r="R78" s="70"/>
      <c r="S78" s="71"/>
      <c r="T78" s="72"/>
      <c r="U78" s="97"/>
      <c r="V78" s="42"/>
    </row>
    <row r="79" spans="2:22" s="43" customFormat="1" ht="30" customHeight="1" thickBot="1" x14ac:dyDescent="0.25">
      <c r="B79" s="156" t="s">
        <v>415</v>
      </c>
      <c r="C79" s="157"/>
      <c r="D79" s="157"/>
      <c r="E79" s="157"/>
      <c r="F79" s="157"/>
      <c r="G79" s="158"/>
      <c r="H79" s="159"/>
      <c r="I79" s="160"/>
      <c r="J79" s="161"/>
      <c r="K79" s="161"/>
      <c r="L79" s="161"/>
      <c r="M79" s="162"/>
      <c r="N79" s="163">
        <f>SUM(N6:N64)</f>
        <v>2999</v>
      </c>
      <c r="O79" s="164"/>
      <c r="P79" s="165"/>
      <c r="Q79" s="166"/>
      <c r="R79" s="167"/>
      <c r="S79" s="168"/>
      <c r="T79" s="169"/>
      <c r="U79" s="170"/>
      <c r="V79" s="42"/>
    </row>
    <row r="80" spans="2:22" ht="35.1" customHeight="1" x14ac:dyDescent="0.2">
      <c r="B80" s="171" t="s">
        <v>517</v>
      </c>
      <c r="C80" s="172" t="s">
        <v>128</v>
      </c>
      <c r="D80" s="172"/>
      <c r="E80" s="172"/>
      <c r="F80" s="172"/>
      <c r="G80" s="172"/>
      <c r="H80" s="172"/>
      <c r="I80" s="172"/>
      <c r="J80" s="172"/>
      <c r="K80" s="172"/>
      <c r="L80" s="172"/>
      <c r="M80" s="172"/>
      <c r="N80" s="172"/>
      <c r="O80" s="172"/>
      <c r="P80" s="172"/>
      <c r="Q80" s="172"/>
      <c r="R80" s="172"/>
      <c r="S80" s="172"/>
      <c r="T80" s="172"/>
      <c r="U80" s="172"/>
    </row>
    <row r="81" spans="2:21" x14ac:dyDescent="0.2">
      <c r="B81" s="173"/>
      <c r="C81" s="174"/>
      <c r="D81" s="174"/>
      <c r="E81" s="174"/>
      <c r="F81" s="174"/>
      <c r="G81" s="174"/>
      <c r="H81" s="174"/>
      <c r="I81" s="174"/>
      <c r="J81" s="174"/>
      <c r="K81" s="174"/>
      <c r="L81" s="174"/>
      <c r="M81" s="174"/>
      <c r="N81" s="174"/>
      <c r="O81" s="174"/>
      <c r="P81" s="174"/>
      <c r="Q81" s="174"/>
      <c r="R81" s="174"/>
      <c r="S81" s="174"/>
      <c r="T81" s="174"/>
      <c r="U81" s="174"/>
    </row>
    <row r="82" spans="2:21" x14ac:dyDescent="0.2">
      <c r="B82" s="177"/>
      <c r="C82" s="177"/>
      <c r="D82" s="178"/>
      <c r="E82" s="178"/>
      <c r="F82" s="178"/>
      <c r="G82" s="178"/>
      <c r="H82" s="177"/>
      <c r="I82" s="177"/>
      <c r="J82" s="177"/>
      <c r="K82" s="177"/>
      <c r="L82" s="177"/>
      <c r="M82" s="177"/>
      <c r="N82" s="177"/>
      <c r="O82" s="179"/>
      <c r="P82" s="177"/>
      <c r="Q82" s="177"/>
      <c r="R82" s="177"/>
      <c r="S82" s="177"/>
      <c r="T82" s="177"/>
      <c r="U82" s="177"/>
    </row>
    <row r="83" spans="2:21" x14ac:dyDescent="0.2">
      <c r="B83" s="177"/>
      <c r="C83" s="177"/>
      <c r="D83" s="178"/>
      <c r="E83" s="178"/>
      <c r="F83" s="178"/>
      <c r="G83" s="178"/>
      <c r="H83" s="177"/>
      <c r="I83" s="177"/>
      <c r="J83" s="177"/>
      <c r="K83" s="177"/>
      <c r="L83" s="177"/>
      <c r="M83" s="177"/>
      <c r="N83" s="177"/>
      <c r="O83" s="179"/>
      <c r="P83" s="177"/>
      <c r="Q83" s="177"/>
      <c r="R83" s="177"/>
      <c r="S83" s="177"/>
      <c r="T83" s="177"/>
      <c r="U83" s="177"/>
    </row>
  </sheetData>
  <mergeCells count="30">
    <mergeCell ref="B80:B81"/>
    <mergeCell ref="C80:U81"/>
    <mergeCell ref="H63:I63"/>
    <mergeCell ref="B65:U65"/>
    <mergeCell ref="H66:I66"/>
    <mergeCell ref="H67:I67"/>
    <mergeCell ref="H72:I72"/>
    <mergeCell ref="B79:G79"/>
    <mergeCell ref="H13:I13"/>
    <mergeCell ref="H19:I19"/>
    <mergeCell ref="H37:I37"/>
    <mergeCell ref="H48:I48"/>
    <mergeCell ref="H59:I59"/>
    <mergeCell ref="H61:I61"/>
    <mergeCell ref="P4:R4"/>
    <mergeCell ref="S4:S5"/>
    <mergeCell ref="T4:T5"/>
    <mergeCell ref="U4:U5"/>
    <mergeCell ref="H6:I6"/>
    <mergeCell ref="H7:I7"/>
    <mergeCell ref="B1:U1"/>
    <mergeCell ref="B2:U2"/>
    <mergeCell ref="B4:B5"/>
    <mergeCell ref="C4:C5"/>
    <mergeCell ref="D4:D5"/>
    <mergeCell ref="E4:E5"/>
    <mergeCell ref="F4:F5"/>
    <mergeCell ref="G4:G5"/>
    <mergeCell ref="H4:I5"/>
    <mergeCell ref="J4:L4"/>
  </mergeCells>
  <phoneticPr fontId="3" type="noConversion"/>
  <printOptions horizontalCentered="1"/>
  <pageMargins left="0.27559055118110237" right="0.11811023622047245" top="0.31496062992125984" bottom="0.39370078740157483" header="0.70866141732283472" footer="0.39370078740157483"/>
  <pageSetup paperSize="8" scale="46" fitToHeight="0" orientation="portrait" verticalDpi="1200" r:id="rId1"/>
  <headerFooter alignWithMargins="0">
    <oddFooter>&amp;C&amp;14&amp;P / &amp;N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B1:W69"/>
  <sheetViews>
    <sheetView view="pageBreakPreview" zoomScale="65" zoomScaleNormal="75" zoomScaleSheetLayoutView="65" workbookViewId="0">
      <pane xSplit="7" ySplit="5" topLeftCell="H6" activePane="bottomRight" state="frozen"/>
      <selection activeCell="T3" sqref="T3"/>
      <selection pane="topRight" activeCell="T3" sqref="T3"/>
      <selection pane="bottomLeft" activeCell="T3" sqref="T3"/>
      <selection pane="bottomRight" activeCell="T3" sqref="T3"/>
    </sheetView>
  </sheetViews>
  <sheetFormatPr defaultColWidth="9" defaultRowHeight="14.25" x14ac:dyDescent="0.2"/>
  <cols>
    <col min="1" max="1" width="2.375" style="3" customWidth="1"/>
    <col min="2" max="3" width="6.625" style="3" customWidth="1"/>
    <col min="4" max="4" width="28.75" style="258" bestFit="1" customWidth="1"/>
    <col min="5" max="5" width="7.125" style="258" customWidth="1"/>
    <col min="6" max="7" width="6.625" style="258" customWidth="1"/>
    <col min="8" max="8" width="15.625" style="3" customWidth="1"/>
    <col min="9" max="9" width="20.625" style="3" customWidth="1"/>
    <col min="10" max="12" width="11.625" style="3" customWidth="1"/>
    <col min="13" max="13" width="15.375" style="3" customWidth="1"/>
    <col min="14" max="14" width="13.625" style="3" customWidth="1"/>
    <col min="15" max="15" width="16.25" style="259" customWidth="1"/>
    <col min="16" max="20" width="11.625" style="3" customWidth="1"/>
    <col min="21" max="21" width="47" style="3" customWidth="1"/>
    <col min="22" max="22" width="1.625" style="2" customWidth="1"/>
    <col min="23" max="23" width="9" style="3" customWidth="1"/>
    <col min="24" max="26" width="9" style="3"/>
    <col min="27" max="27" width="10" style="3" bestFit="1" customWidth="1"/>
    <col min="28" max="28" width="11.125" style="3" bestFit="1" customWidth="1"/>
    <col min="29" max="29" width="9.125" style="3" bestFit="1" customWidth="1"/>
    <col min="30" max="30" width="10" style="3" bestFit="1" customWidth="1"/>
    <col min="31" max="31" width="11.125" style="3" bestFit="1" customWidth="1"/>
    <col min="32" max="16384" width="9" style="3"/>
  </cols>
  <sheetData>
    <row r="1" spans="2:22" ht="27.75" customHeight="1" x14ac:dyDescent="0.2">
      <c r="B1" s="1" t="s">
        <v>426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2:22" ht="15.75" x14ac:dyDescent="0.2">
      <c r="B2" s="4" t="s">
        <v>427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</row>
    <row r="3" spans="2:22" ht="15.75" customHeight="1" thickBot="1" x14ac:dyDescent="0.25">
      <c r="B3" s="5"/>
      <c r="C3" s="5"/>
      <c r="D3" s="6"/>
      <c r="E3" s="6"/>
      <c r="F3" s="6"/>
      <c r="G3" s="6"/>
      <c r="H3" s="5"/>
      <c r="O3" s="7"/>
      <c r="P3" s="7"/>
      <c r="Q3" s="8"/>
      <c r="R3" s="8"/>
      <c r="S3" s="8"/>
      <c r="T3" s="9" t="s">
        <v>518</v>
      </c>
      <c r="U3" s="10">
        <v>44474</v>
      </c>
    </row>
    <row r="4" spans="2:22" ht="24.95" customHeight="1" x14ac:dyDescent="0.2">
      <c r="B4" s="11" t="s">
        <v>429</v>
      </c>
      <c r="C4" s="12" t="s">
        <v>4</v>
      </c>
      <c r="D4" s="13" t="s">
        <v>5</v>
      </c>
      <c r="E4" s="14" t="s">
        <v>519</v>
      </c>
      <c r="F4" s="15" t="s">
        <v>432</v>
      </c>
      <c r="G4" s="15" t="s">
        <v>8</v>
      </c>
      <c r="H4" s="16" t="s">
        <v>9</v>
      </c>
      <c r="I4" s="17"/>
      <c r="J4" s="18" t="s">
        <v>10</v>
      </c>
      <c r="K4" s="19"/>
      <c r="L4" s="20"/>
      <c r="M4" s="21" t="s">
        <v>134</v>
      </c>
      <c r="N4" s="21" t="s">
        <v>520</v>
      </c>
      <c r="O4" s="22" t="s">
        <v>13</v>
      </c>
      <c r="P4" s="18" t="s">
        <v>14</v>
      </c>
      <c r="Q4" s="19"/>
      <c r="R4" s="20"/>
      <c r="S4" s="23" t="s">
        <v>521</v>
      </c>
      <c r="T4" s="24" t="s">
        <v>16</v>
      </c>
      <c r="U4" s="25" t="s">
        <v>17</v>
      </c>
    </row>
    <row r="5" spans="2:22" ht="48.75" customHeight="1" x14ac:dyDescent="0.2">
      <c r="B5" s="181"/>
      <c r="C5" s="182"/>
      <c r="D5" s="183"/>
      <c r="E5" s="184"/>
      <c r="F5" s="185"/>
      <c r="G5" s="185"/>
      <c r="H5" s="186"/>
      <c r="I5" s="187"/>
      <c r="J5" s="188" t="s">
        <v>18</v>
      </c>
      <c r="K5" s="188" t="s">
        <v>19</v>
      </c>
      <c r="L5" s="189" t="s">
        <v>439</v>
      </c>
      <c r="M5" s="188" t="s">
        <v>21</v>
      </c>
      <c r="N5" s="188" t="s">
        <v>21</v>
      </c>
      <c r="O5" s="189" t="s">
        <v>22</v>
      </c>
      <c r="P5" s="190" t="s">
        <v>441</v>
      </c>
      <c r="Q5" s="191" t="s">
        <v>442</v>
      </c>
      <c r="R5" s="192" t="s">
        <v>443</v>
      </c>
      <c r="S5" s="183"/>
      <c r="T5" s="183"/>
      <c r="U5" s="193"/>
    </row>
    <row r="6" spans="2:22" s="43" customFormat="1" ht="30" customHeight="1" x14ac:dyDescent="0.2">
      <c r="B6" s="44">
        <v>1</v>
      </c>
      <c r="C6" s="45"/>
      <c r="D6" s="219" t="s">
        <v>495</v>
      </c>
      <c r="E6" s="47" t="s">
        <v>114</v>
      </c>
      <c r="F6" s="47">
        <v>1</v>
      </c>
      <c r="G6" s="47">
        <v>2</v>
      </c>
      <c r="H6" s="48" t="s">
        <v>29</v>
      </c>
      <c r="I6" s="48"/>
      <c r="J6" s="220">
        <f>19+2*2</f>
        <v>23</v>
      </c>
      <c r="K6" s="220">
        <f>33+2*2</f>
        <v>37</v>
      </c>
      <c r="L6" s="220">
        <v>8</v>
      </c>
      <c r="M6" s="220">
        <f>J6*K6</f>
        <v>851</v>
      </c>
      <c r="N6" s="221">
        <f>M7+M12</f>
        <v>1302.75</v>
      </c>
      <c r="O6" s="112"/>
      <c r="P6" s="52"/>
      <c r="Q6" s="53"/>
      <c r="R6" s="54"/>
      <c r="S6" s="55"/>
      <c r="T6" s="56" t="s">
        <v>31</v>
      </c>
      <c r="U6" s="57" t="s">
        <v>522</v>
      </c>
      <c r="V6" s="42"/>
    </row>
    <row r="7" spans="2:22" s="43" customFormat="1" ht="30" customHeight="1" x14ac:dyDescent="0.2">
      <c r="B7" s="58"/>
      <c r="C7" s="59"/>
      <c r="D7" s="99" t="s">
        <v>523</v>
      </c>
      <c r="E7" s="61"/>
      <c r="F7" s="61"/>
      <c r="G7" s="61"/>
      <c r="H7" s="277" t="s">
        <v>524</v>
      </c>
      <c r="I7" s="278"/>
      <c r="J7" s="225">
        <f>19+2*2</f>
        <v>23</v>
      </c>
      <c r="K7" s="225">
        <f>33+2*2</f>
        <v>37</v>
      </c>
      <c r="L7" s="225">
        <v>8</v>
      </c>
      <c r="M7" s="226">
        <f>J7*K7+(2.5*7)-(19*19)</f>
        <v>507.5</v>
      </c>
      <c r="N7" s="227"/>
      <c r="O7" s="228"/>
      <c r="P7" s="229"/>
      <c r="Q7" s="230"/>
      <c r="R7" s="231"/>
      <c r="S7" s="232"/>
      <c r="T7" s="233"/>
      <c r="U7" s="234" t="s">
        <v>525</v>
      </c>
      <c r="V7" s="42"/>
    </row>
    <row r="8" spans="2:22" s="43" customFormat="1" ht="30" customHeight="1" x14ac:dyDescent="0.2">
      <c r="B8" s="58"/>
      <c r="C8" s="59"/>
      <c r="D8" s="99"/>
      <c r="E8" s="61"/>
      <c r="F8" s="61"/>
      <c r="G8" s="61"/>
      <c r="H8" s="235"/>
      <c r="I8" s="235" t="s">
        <v>526</v>
      </c>
      <c r="J8" s="94"/>
      <c r="K8" s="94"/>
      <c r="L8" s="94"/>
      <c r="M8" s="236">
        <f t="shared" ref="M8:M11" si="0">J8*K8</f>
        <v>0</v>
      </c>
      <c r="N8" s="237"/>
      <c r="O8" s="67"/>
      <c r="P8" s="68"/>
      <c r="Q8" s="69"/>
      <c r="R8" s="70"/>
      <c r="S8" s="71"/>
      <c r="T8" s="72"/>
      <c r="U8" s="97" t="s">
        <v>513</v>
      </c>
      <c r="V8" s="42"/>
    </row>
    <row r="9" spans="2:22" s="43" customFormat="1" ht="30" customHeight="1" x14ac:dyDescent="0.2">
      <c r="B9" s="58"/>
      <c r="C9" s="59"/>
      <c r="D9" s="99"/>
      <c r="E9" s="61"/>
      <c r="F9" s="61"/>
      <c r="G9" s="61"/>
      <c r="H9" s="238"/>
      <c r="I9" s="239" t="s">
        <v>527</v>
      </c>
      <c r="J9" s="95"/>
      <c r="K9" s="95"/>
      <c r="L9" s="95"/>
      <c r="M9" s="82">
        <f t="shared" si="0"/>
        <v>0</v>
      </c>
      <c r="N9" s="237"/>
      <c r="O9" s="67"/>
      <c r="P9" s="68"/>
      <c r="Q9" s="69"/>
      <c r="R9" s="70"/>
      <c r="S9" s="71"/>
      <c r="T9" s="72"/>
      <c r="U9" s="97" t="s">
        <v>513</v>
      </c>
      <c r="V9" s="42"/>
    </row>
    <row r="10" spans="2:22" s="43" customFormat="1" ht="30" customHeight="1" x14ac:dyDescent="0.2">
      <c r="B10" s="58"/>
      <c r="C10" s="59"/>
      <c r="D10" s="99"/>
      <c r="E10" s="61"/>
      <c r="F10" s="61"/>
      <c r="G10" s="61"/>
      <c r="H10" s="238"/>
      <c r="I10" s="239" t="s">
        <v>152</v>
      </c>
      <c r="J10" s="95"/>
      <c r="K10" s="95"/>
      <c r="L10" s="95"/>
      <c r="M10" s="82">
        <f t="shared" si="0"/>
        <v>0</v>
      </c>
      <c r="N10" s="237"/>
      <c r="O10" s="67"/>
      <c r="P10" s="68"/>
      <c r="Q10" s="69"/>
      <c r="R10" s="70"/>
      <c r="S10" s="71"/>
      <c r="T10" s="72"/>
      <c r="U10" s="97" t="s">
        <v>513</v>
      </c>
      <c r="V10" s="42"/>
    </row>
    <row r="11" spans="2:22" s="43" customFormat="1" ht="30" customHeight="1" x14ac:dyDescent="0.2">
      <c r="B11" s="58"/>
      <c r="C11" s="59"/>
      <c r="D11" s="99"/>
      <c r="E11" s="61"/>
      <c r="F11" s="61"/>
      <c r="G11" s="61"/>
      <c r="H11" s="238"/>
      <c r="I11" s="240" t="s">
        <v>528</v>
      </c>
      <c r="J11" s="95"/>
      <c r="K11" s="95"/>
      <c r="L11" s="95"/>
      <c r="M11" s="82">
        <f t="shared" si="0"/>
        <v>0</v>
      </c>
      <c r="N11" s="237"/>
      <c r="O11" s="241"/>
      <c r="P11" s="242"/>
      <c r="Q11" s="243"/>
      <c r="R11" s="244"/>
      <c r="S11" s="245"/>
      <c r="T11" s="246"/>
      <c r="U11" s="247"/>
      <c r="V11" s="42"/>
    </row>
    <row r="12" spans="2:22" s="43" customFormat="1" ht="30" customHeight="1" x14ac:dyDescent="0.2">
      <c r="B12" s="58"/>
      <c r="C12" s="59"/>
      <c r="D12" s="99"/>
      <c r="E12" s="61"/>
      <c r="F12" s="61"/>
      <c r="G12" s="61"/>
      <c r="H12" s="223" t="s">
        <v>529</v>
      </c>
      <c r="I12" s="224"/>
      <c r="J12" s="226">
        <f>19+2*2</f>
        <v>23</v>
      </c>
      <c r="K12" s="226">
        <v>33</v>
      </c>
      <c r="L12" s="226" t="s">
        <v>29</v>
      </c>
      <c r="M12" s="226">
        <f>J12*K12+2.5*(5+5+4.5)</f>
        <v>795.25</v>
      </c>
      <c r="N12" s="227"/>
      <c r="O12" s="248"/>
      <c r="P12" s="249"/>
      <c r="Q12" s="250"/>
      <c r="R12" s="251"/>
      <c r="S12" s="252"/>
      <c r="T12" s="253"/>
      <c r="U12" s="254"/>
      <c r="V12" s="42"/>
    </row>
    <row r="13" spans="2:22" s="43" customFormat="1" ht="30" customHeight="1" x14ac:dyDescent="0.2">
      <c r="B13" s="58"/>
      <c r="C13" s="59"/>
      <c r="D13" s="99"/>
      <c r="E13" s="61"/>
      <c r="F13" s="61"/>
      <c r="G13" s="61"/>
      <c r="H13" s="62" t="s">
        <v>509</v>
      </c>
      <c r="I13" s="255" t="s">
        <v>530</v>
      </c>
      <c r="J13" s="95"/>
      <c r="K13" s="95"/>
      <c r="L13" s="95" t="s">
        <v>181</v>
      </c>
      <c r="M13" s="82">
        <f t="shared" ref="M13:M64" si="1">J13*K13</f>
        <v>0</v>
      </c>
      <c r="N13" s="66"/>
      <c r="O13" s="67"/>
      <c r="P13" s="68"/>
      <c r="Q13" s="69"/>
      <c r="R13" s="70"/>
      <c r="S13" s="71"/>
      <c r="T13" s="72"/>
      <c r="U13" s="97" t="s">
        <v>531</v>
      </c>
      <c r="V13" s="42"/>
    </row>
    <row r="14" spans="2:22" s="43" customFormat="1" ht="30" customHeight="1" x14ac:dyDescent="0.2">
      <c r="B14" s="58"/>
      <c r="C14" s="59"/>
      <c r="D14" s="99"/>
      <c r="E14" s="61"/>
      <c r="F14" s="61"/>
      <c r="G14" s="61"/>
      <c r="H14" s="74"/>
      <c r="I14" s="256" t="s">
        <v>532</v>
      </c>
      <c r="J14" s="81"/>
      <c r="K14" s="81"/>
      <c r="L14" s="81" t="s">
        <v>29</v>
      </c>
      <c r="M14" s="82">
        <f t="shared" si="1"/>
        <v>0</v>
      </c>
      <c r="N14" s="77"/>
      <c r="O14" s="67"/>
      <c r="P14" s="68"/>
      <c r="Q14" s="69"/>
      <c r="R14" s="70"/>
      <c r="S14" s="71"/>
      <c r="T14" s="72"/>
      <c r="U14" s="97" t="s">
        <v>513</v>
      </c>
      <c r="V14" s="42"/>
    </row>
    <row r="15" spans="2:22" s="43" customFormat="1" ht="30" customHeight="1" x14ac:dyDescent="0.2">
      <c r="B15" s="58"/>
      <c r="C15" s="59"/>
      <c r="D15" s="99"/>
      <c r="E15" s="61"/>
      <c r="F15" s="61"/>
      <c r="G15" s="61"/>
      <c r="H15" s="74"/>
      <c r="I15" s="256" t="s">
        <v>533</v>
      </c>
      <c r="J15" s="81"/>
      <c r="K15" s="81"/>
      <c r="L15" s="81" t="s">
        <v>29</v>
      </c>
      <c r="M15" s="82">
        <f t="shared" si="1"/>
        <v>0</v>
      </c>
      <c r="N15" s="77"/>
      <c r="O15" s="67"/>
      <c r="P15" s="68"/>
      <c r="Q15" s="69"/>
      <c r="R15" s="70"/>
      <c r="S15" s="71"/>
      <c r="T15" s="72"/>
      <c r="U15" s="97" t="s">
        <v>513</v>
      </c>
      <c r="V15" s="42"/>
    </row>
    <row r="16" spans="2:22" s="43" customFormat="1" ht="30" customHeight="1" x14ac:dyDescent="0.2">
      <c r="B16" s="58"/>
      <c r="C16" s="59"/>
      <c r="D16" s="99"/>
      <c r="E16" s="61"/>
      <c r="F16" s="61"/>
      <c r="G16" s="61"/>
      <c r="H16" s="74"/>
      <c r="I16" s="257" t="s">
        <v>534</v>
      </c>
      <c r="J16" s="81"/>
      <c r="K16" s="81"/>
      <c r="L16" s="81" t="s">
        <v>29</v>
      </c>
      <c r="M16" s="82">
        <f t="shared" si="1"/>
        <v>0</v>
      </c>
      <c r="N16" s="77"/>
      <c r="O16" s="67"/>
      <c r="P16" s="68"/>
      <c r="Q16" s="69"/>
      <c r="R16" s="70"/>
      <c r="S16" s="71"/>
      <c r="T16" s="72"/>
      <c r="U16" s="97" t="s">
        <v>319</v>
      </c>
      <c r="V16" s="42"/>
    </row>
    <row r="17" spans="2:22" s="43" customFormat="1" ht="30" customHeight="1" x14ac:dyDescent="0.2">
      <c r="B17" s="58"/>
      <c r="C17" s="59"/>
      <c r="D17" s="99"/>
      <c r="E17" s="61"/>
      <c r="F17" s="61"/>
      <c r="G17" s="61"/>
      <c r="H17" s="74"/>
      <c r="I17" s="256" t="s">
        <v>535</v>
      </c>
      <c r="J17" s="81"/>
      <c r="K17" s="81"/>
      <c r="L17" s="81" t="s">
        <v>29</v>
      </c>
      <c r="M17" s="82">
        <f t="shared" si="1"/>
        <v>0</v>
      </c>
      <c r="N17" s="77"/>
      <c r="O17" s="67"/>
      <c r="P17" s="68"/>
      <c r="Q17" s="69"/>
      <c r="R17" s="70"/>
      <c r="S17" s="71"/>
      <c r="T17" s="72"/>
      <c r="U17" s="97" t="s">
        <v>531</v>
      </c>
      <c r="V17" s="42"/>
    </row>
    <row r="18" spans="2:22" s="43" customFormat="1" ht="30" customHeight="1" x14ac:dyDescent="0.2">
      <c r="B18" s="58"/>
      <c r="C18" s="59"/>
      <c r="D18" s="99"/>
      <c r="E18" s="61"/>
      <c r="F18" s="61"/>
      <c r="G18" s="61"/>
      <c r="H18" s="74"/>
      <c r="I18" s="256" t="s">
        <v>528</v>
      </c>
      <c r="J18" s="81"/>
      <c r="K18" s="81"/>
      <c r="L18" s="81" t="s">
        <v>29</v>
      </c>
      <c r="M18" s="82">
        <f t="shared" si="1"/>
        <v>0</v>
      </c>
      <c r="N18" s="77"/>
      <c r="O18" s="67"/>
      <c r="P18" s="68"/>
      <c r="Q18" s="69"/>
      <c r="R18" s="70"/>
      <c r="S18" s="71"/>
      <c r="T18" s="72"/>
      <c r="U18" s="97"/>
      <c r="V18" s="42"/>
    </row>
    <row r="19" spans="2:22" s="43" customFormat="1" ht="30" customHeight="1" x14ac:dyDescent="0.2">
      <c r="B19" s="44">
        <v>2</v>
      </c>
      <c r="C19" s="45"/>
      <c r="D19" s="260" t="s">
        <v>536</v>
      </c>
      <c r="E19" s="47" t="s">
        <v>28</v>
      </c>
      <c r="F19" s="47">
        <v>1</v>
      </c>
      <c r="G19" s="47">
        <v>1</v>
      </c>
      <c r="H19" s="83" t="s">
        <v>50</v>
      </c>
      <c r="I19" s="84"/>
      <c r="J19" s="263">
        <v>27</v>
      </c>
      <c r="K19" s="263">
        <v>27</v>
      </c>
      <c r="L19" s="263">
        <v>3.5</v>
      </c>
      <c r="M19" s="263">
        <f>J19*K19</f>
        <v>729</v>
      </c>
      <c r="N19" s="264">
        <f>F19*(M19)</f>
        <v>729</v>
      </c>
      <c r="O19" s="112"/>
      <c r="P19" s="52"/>
      <c r="Q19" s="53"/>
      <c r="R19" s="54"/>
      <c r="S19" s="55"/>
      <c r="T19" s="56" t="s">
        <v>31</v>
      </c>
      <c r="U19" s="282" t="s">
        <v>537</v>
      </c>
      <c r="V19" s="42"/>
    </row>
    <row r="20" spans="2:22" s="43" customFormat="1" ht="30" customHeight="1" x14ac:dyDescent="0.2">
      <c r="B20" s="58"/>
      <c r="C20" s="59"/>
      <c r="D20" s="115" t="s">
        <v>538</v>
      </c>
      <c r="E20" s="61"/>
      <c r="F20" s="61"/>
      <c r="G20" s="61"/>
      <c r="H20" s="92" t="s">
        <v>55</v>
      </c>
      <c r="I20" s="93" t="s">
        <v>149</v>
      </c>
      <c r="J20" s="116">
        <v>9</v>
      </c>
      <c r="K20" s="116">
        <v>18</v>
      </c>
      <c r="L20" s="117">
        <v>3.5</v>
      </c>
      <c r="M20" s="117">
        <f>J20*K20-22</f>
        <v>140</v>
      </c>
      <c r="N20" s="96"/>
      <c r="O20" s="67"/>
      <c r="P20" s="68"/>
      <c r="Q20" s="69"/>
      <c r="R20" s="70"/>
      <c r="S20" s="71"/>
      <c r="T20" s="72"/>
      <c r="U20" s="97"/>
      <c r="V20" s="42"/>
    </row>
    <row r="21" spans="2:22" s="43" customFormat="1" ht="30" customHeight="1" x14ac:dyDescent="0.2">
      <c r="B21" s="58"/>
      <c r="C21" s="59"/>
      <c r="D21" s="99"/>
      <c r="E21" s="61"/>
      <c r="F21" s="61"/>
      <c r="G21" s="61"/>
      <c r="H21" s="92" t="s">
        <v>55</v>
      </c>
      <c r="I21" s="93" t="s">
        <v>539</v>
      </c>
      <c r="J21" s="116">
        <v>5.5</v>
      </c>
      <c r="K21" s="116">
        <v>7</v>
      </c>
      <c r="L21" s="117">
        <v>3.5</v>
      </c>
      <c r="M21" s="117">
        <f t="shared" ref="M21:M25" si="2">J21*K21</f>
        <v>38.5</v>
      </c>
      <c r="N21" s="96"/>
      <c r="O21" s="67"/>
      <c r="P21" s="68"/>
      <c r="Q21" s="69"/>
      <c r="R21" s="70"/>
      <c r="S21" s="71"/>
      <c r="T21" s="72"/>
      <c r="U21" s="97"/>
      <c r="V21" s="42"/>
    </row>
    <row r="22" spans="2:22" s="43" customFormat="1" ht="30" customHeight="1" x14ac:dyDescent="0.2">
      <c r="B22" s="58"/>
      <c r="C22" s="59"/>
      <c r="D22" s="99"/>
      <c r="E22" s="61"/>
      <c r="F22" s="61"/>
      <c r="G22" s="61"/>
      <c r="H22" s="92" t="s">
        <v>55</v>
      </c>
      <c r="I22" s="93" t="s">
        <v>159</v>
      </c>
      <c r="J22" s="116">
        <v>3.5</v>
      </c>
      <c r="K22" s="116">
        <v>7</v>
      </c>
      <c r="L22" s="117">
        <v>3.5</v>
      </c>
      <c r="M22" s="117">
        <f t="shared" si="2"/>
        <v>24.5</v>
      </c>
      <c r="N22" s="96"/>
      <c r="O22" s="67"/>
      <c r="P22" s="68"/>
      <c r="Q22" s="69"/>
      <c r="R22" s="70"/>
      <c r="S22" s="71"/>
      <c r="T22" s="72"/>
      <c r="U22" s="97"/>
      <c r="V22" s="42"/>
    </row>
    <row r="23" spans="2:22" s="43" customFormat="1" ht="30" customHeight="1" x14ac:dyDescent="0.2">
      <c r="B23" s="58"/>
      <c r="C23" s="59"/>
      <c r="D23" s="99"/>
      <c r="E23" s="61"/>
      <c r="F23" s="61"/>
      <c r="G23" s="61"/>
      <c r="H23" s="92" t="s">
        <v>55</v>
      </c>
      <c r="I23" s="93" t="s">
        <v>85</v>
      </c>
      <c r="J23" s="116">
        <v>9</v>
      </c>
      <c r="K23" s="116">
        <v>18</v>
      </c>
      <c r="L23" s="117">
        <v>3.5</v>
      </c>
      <c r="M23" s="117">
        <f>J23*K23-22</f>
        <v>140</v>
      </c>
      <c r="N23" s="96"/>
      <c r="O23" s="67"/>
      <c r="P23" s="68"/>
      <c r="Q23" s="69"/>
      <c r="R23" s="70"/>
      <c r="S23" s="71"/>
      <c r="T23" s="72"/>
      <c r="U23" s="97"/>
      <c r="V23" s="42"/>
    </row>
    <row r="24" spans="2:22" s="43" customFormat="1" ht="30" customHeight="1" x14ac:dyDescent="0.2">
      <c r="B24" s="58"/>
      <c r="C24" s="59"/>
      <c r="D24" s="99"/>
      <c r="E24" s="61"/>
      <c r="F24" s="61"/>
      <c r="G24" s="61"/>
      <c r="H24" s="92" t="s">
        <v>55</v>
      </c>
      <c r="I24" s="93" t="s">
        <v>86</v>
      </c>
      <c r="J24" s="116">
        <v>9</v>
      </c>
      <c r="K24" s="116">
        <v>9</v>
      </c>
      <c r="L24" s="117">
        <v>3.5</v>
      </c>
      <c r="M24" s="117">
        <f t="shared" ref="M24" si="3">J24*K24</f>
        <v>81</v>
      </c>
      <c r="N24" s="96"/>
      <c r="O24" s="67"/>
      <c r="P24" s="68"/>
      <c r="Q24" s="69"/>
      <c r="R24" s="70"/>
      <c r="S24" s="71"/>
      <c r="T24" s="72"/>
      <c r="U24" s="97"/>
      <c r="V24" s="42"/>
    </row>
    <row r="25" spans="2:22" s="43" customFormat="1" ht="30" customHeight="1" x14ac:dyDescent="0.2">
      <c r="B25" s="58"/>
      <c r="C25" s="59"/>
      <c r="D25" s="99"/>
      <c r="E25" s="61"/>
      <c r="F25" s="61"/>
      <c r="G25" s="61"/>
      <c r="H25" s="92" t="s">
        <v>55</v>
      </c>
      <c r="I25" s="93" t="s">
        <v>540</v>
      </c>
      <c r="J25" s="116">
        <v>9</v>
      </c>
      <c r="K25" s="116">
        <v>9</v>
      </c>
      <c r="L25" s="117">
        <v>3.5</v>
      </c>
      <c r="M25" s="117">
        <f t="shared" si="2"/>
        <v>81</v>
      </c>
      <c r="N25" s="96"/>
      <c r="O25" s="67"/>
      <c r="P25" s="68"/>
      <c r="Q25" s="69"/>
      <c r="R25" s="70"/>
      <c r="S25" s="71"/>
      <c r="T25" s="72"/>
      <c r="U25" s="97"/>
      <c r="V25" s="42"/>
    </row>
    <row r="26" spans="2:22" s="43" customFormat="1" ht="30" customHeight="1" x14ac:dyDescent="0.2">
      <c r="B26" s="58"/>
      <c r="C26" s="59"/>
      <c r="D26" s="99"/>
      <c r="E26" s="61"/>
      <c r="F26" s="61"/>
      <c r="G26" s="61"/>
      <c r="H26" s="92" t="s">
        <v>55</v>
      </c>
      <c r="I26" s="93" t="s">
        <v>155</v>
      </c>
      <c r="J26" s="116">
        <v>4.5</v>
      </c>
      <c r="K26" s="116">
        <v>4.5</v>
      </c>
      <c r="L26" s="117">
        <v>3.5</v>
      </c>
      <c r="M26" s="117">
        <f t="shared" si="1"/>
        <v>20.25</v>
      </c>
      <c r="N26" s="96"/>
      <c r="O26" s="67"/>
      <c r="P26" s="68"/>
      <c r="Q26" s="69"/>
      <c r="R26" s="70"/>
      <c r="S26" s="71"/>
      <c r="T26" s="72"/>
      <c r="U26" s="97"/>
      <c r="V26" s="42"/>
    </row>
    <row r="27" spans="2:22" s="43" customFormat="1" ht="30" customHeight="1" x14ac:dyDescent="0.2">
      <c r="B27" s="58"/>
      <c r="C27" s="59"/>
      <c r="D27" s="99"/>
      <c r="E27" s="61"/>
      <c r="F27" s="61"/>
      <c r="G27" s="61"/>
      <c r="H27" s="92" t="s">
        <v>55</v>
      </c>
      <c r="I27" s="93" t="s">
        <v>541</v>
      </c>
      <c r="J27" s="116">
        <v>4.5</v>
      </c>
      <c r="K27" s="116">
        <v>9</v>
      </c>
      <c r="L27" s="117">
        <v>3.5</v>
      </c>
      <c r="M27" s="117">
        <f t="shared" si="1"/>
        <v>40.5</v>
      </c>
      <c r="N27" s="96"/>
      <c r="O27" s="67"/>
      <c r="P27" s="68"/>
      <c r="Q27" s="69"/>
      <c r="R27" s="70"/>
      <c r="S27" s="71"/>
      <c r="T27" s="72"/>
      <c r="U27" s="97"/>
      <c r="V27" s="42"/>
    </row>
    <row r="28" spans="2:22" s="43" customFormat="1" ht="30" customHeight="1" x14ac:dyDescent="0.2">
      <c r="B28" s="58"/>
      <c r="C28" s="59"/>
      <c r="D28" s="99"/>
      <c r="E28" s="61"/>
      <c r="F28" s="61"/>
      <c r="G28" s="61"/>
      <c r="H28" s="92" t="s">
        <v>55</v>
      </c>
      <c r="I28" s="93" t="s">
        <v>330</v>
      </c>
      <c r="J28" s="116">
        <v>5</v>
      </c>
      <c r="K28" s="116">
        <v>3.5</v>
      </c>
      <c r="L28" s="117">
        <v>3.5</v>
      </c>
      <c r="M28" s="117">
        <f t="shared" si="1"/>
        <v>17.5</v>
      </c>
      <c r="N28" s="96"/>
      <c r="O28" s="67"/>
      <c r="P28" s="68"/>
      <c r="Q28" s="69"/>
      <c r="R28" s="70" t="s">
        <v>61</v>
      </c>
      <c r="S28" s="71"/>
      <c r="T28" s="72"/>
      <c r="U28" s="97"/>
      <c r="V28" s="42"/>
    </row>
    <row r="29" spans="2:22" s="43" customFormat="1" ht="30" customHeight="1" x14ac:dyDescent="0.2">
      <c r="B29" s="58"/>
      <c r="C29" s="59"/>
      <c r="D29" s="99"/>
      <c r="E29" s="61"/>
      <c r="F29" s="61"/>
      <c r="G29" s="61"/>
      <c r="H29" s="92" t="s">
        <v>55</v>
      </c>
      <c r="I29" s="93" t="s">
        <v>401</v>
      </c>
      <c r="J29" s="116">
        <v>4</v>
      </c>
      <c r="K29" s="116">
        <v>3.5</v>
      </c>
      <c r="L29" s="117">
        <v>3.5</v>
      </c>
      <c r="M29" s="117">
        <f t="shared" si="1"/>
        <v>14</v>
      </c>
      <c r="N29" s="96"/>
      <c r="O29" s="67"/>
      <c r="P29" s="68"/>
      <c r="Q29" s="69"/>
      <c r="R29" s="70"/>
      <c r="S29" s="71"/>
      <c r="T29" s="72"/>
      <c r="U29" s="97"/>
      <c r="V29" s="42"/>
    </row>
    <row r="30" spans="2:22" s="43" customFormat="1" ht="30" customHeight="1" x14ac:dyDescent="0.2">
      <c r="B30" s="58"/>
      <c r="C30" s="59"/>
      <c r="D30" s="99"/>
      <c r="E30" s="61"/>
      <c r="F30" s="61"/>
      <c r="G30" s="61"/>
      <c r="H30" s="92" t="s">
        <v>55</v>
      </c>
      <c r="I30" s="93" t="s">
        <v>542</v>
      </c>
      <c r="J30" s="116">
        <v>1.5</v>
      </c>
      <c r="K30" s="116">
        <v>4</v>
      </c>
      <c r="L30" s="117">
        <v>3.5</v>
      </c>
      <c r="M30" s="117">
        <f t="shared" si="1"/>
        <v>6</v>
      </c>
      <c r="N30" s="96"/>
      <c r="O30" s="67"/>
      <c r="P30" s="68"/>
      <c r="Q30" s="69"/>
      <c r="R30" s="70"/>
      <c r="S30" s="71"/>
      <c r="T30" s="72"/>
      <c r="U30" s="97"/>
      <c r="V30" s="42"/>
    </row>
    <row r="31" spans="2:22" s="43" customFormat="1" ht="30" customHeight="1" x14ac:dyDescent="0.2">
      <c r="B31" s="58"/>
      <c r="C31" s="59"/>
      <c r="D31" s="99"/>
      <c r="E31" s="61"/>
      <c r="F31" s="61"/>
      <c r="G31" s="61"/>
      <c r="H31" s="92" t="s">
        <v>55</v>
      </c>
      <c r="I31" s="93" t="s">
        <v>543</v>
      </c>
      <c r="J31" s="116">
        <v>2.5</v>
      </c>
      <c r="K31" s="116">
        <v>4</v>
      </c>
      <c r="L31" s="117">
        <v>3.5</v>
      </c>
      <c r="M31" s="117">
        <f t="shared" si="1"/>
        <v>10</v>
      </c>
      <c r="N31" s="96"/>
      <c r="O31" s="67"/>
      <c r="P31" s="68" t="s">
        <v>61</v>
      </c>
      <c r="Q31" s="69"/>
      <c r="R31" s="70"/>
      <c r="S31" s="71"/>
      <c r="T31" s="72"/>
      <c r="U31" s="97"/>
      <c r="V31" s="42"/>
    </row>
    <row r="32" spans="2:22" s="43" customFormat="1" ht="30" customHeight="1" x14ac:dyDescent="0.2">
      <c r="B32" s="58"/>
      <c r="C32" s="59"/>
      <c r="D32" s="99"/>
      <c r="E32" s="61"/>
      <c r="F32" s="61"/>
      <c r="G32" s="61"/>
      <c r="H32" s="92" t="s">
        <v>55</v>
      </c>
      <c r="I32" s="93" t="s">
        <v>94</v>
      </c>
      <c r="J32" s="116">
        <v>3</v>
      </c>
      <c r="K32" s="116">
        <v>1.5</v>
      </c>
      <c r="L32" s="117">
        <v>3.5</v>
      </c>
      <c r="M32" s="117">
        <f t="shared" si="1"/>
        <v>4.5</v>
      </c>
      <c r="N32" s="96"/>
      <c r="O32" s="67"/>
      <c r="P32" s="68"/>
      <c r="Q32" s="69" t="s">
        <v>61</v>
      </c>
      <c r="R32" s="70"/>
      <c r="S32" s="71"/>
      <c r="T32" s="72"/>
      <c r="U32" s="97"/>
      <c r="V32" s="42"/>
    </row>
    <row r="33" spans="2:23" s="43" customFormat="1" ht="30" customHeight="1" x14ac:dyDescent="0.2">
      <c r="B33" s="58"/>
      <c r="C33" s="59"/>
      <c r="D33" s="99"/>
      <c r="E33" s="61"/>
      <c r="F33" s="61"/>
      <c r="G33" s="61"/>
      <c r="H33" s="92" t="s">
        <v>55</v>
      </c>
      <c r="I33" s="93" t="s">
        <v>96</v>
      </c>
      <c r="J33" s="116">
        <v>3</v>
      </c>
      <c r="K33" s="116">
        <v>2.5</v>
      </c>
      <c r="L33" s="117">
        <v>3.5</v>
      </c>
      <c r="M33" s="117">
        <f t="shared" si="1"/>
        <v>7.5</v>
      </c>
      <c r="N33" s="96"/>
      <c r="O33" s="67"/>
      <c r="P33" s="68" t="s">
        <v>61</v>
      </c>
      <c r="Q33" s="69" t="s">
        <v>61</v>
      </c>
      <c r="R33" s="70"/>
      <c r="S33" s="71"/>
      <c r="T33" s="72"/>
      <c r="U33" s="97"/>
      <c r="V33" s="42"/>
    </row>
    <row r="34" spans="2:23" s="43" customFormat="1" ht="30" customHeight="1" x14ac:dyDescent="0.2">
      <c r="B34" s="58"/>
      <c r="C34" s="59"/>
      <c r="D34" s="99"/>
      <c r="E34" s="61"/>
      <c r="F34" s="61"/>
      <c r="G34" s="61"/>
      <c r="H34" s="92" t="s">
        <v>55</v>
      </c>
      <c r="I34" s="93" t="s">
        <v>544</v>
      </c>
      <c r="J34" s="116">
        <v>4.5</v>
      </c>
      <c r="K34" s="116">
        <v>4.5</v>
      </c>
      <c r="L34" s="117">
        <v>3.5</v>
      </c>
      <c r="M34" s="117">
        <f t="shared" si="1"/>
        <v>20.25</v>
      </c>
      <c r="N34" s="96"/>
      <c r="O34" s="67"/>
      <c r="P34" s="68"/>
      <c r="Q34" s="69"/>
      <c r="R34" s="70"/>
      <c r="S34" s="71"/>
      <c r="T34" s="72"/>
      <c r="U34" s="97"/>
      <c r="V34" s="42"/>
    </row>
    <row r="35" spans="2:23" s="43" customFormat="1" ht="30" customHeight="1" x14ac:dyDescent="0.2">
      <c r="B35" s="58"/>
      <c r="C35" s="59"/>
      <c r="D35" s="99"/>
      <c r="E35" s="61"/>
      <c r="F35" s="61"/>
      <c r="G35" s="61"/>
      <c r="H35" s="92" t="s">
        <v>55</v>
      </c>
      <c r="I35" s="93" t="s">
        <v>99</v>
      </c>
      <c r="J35" s="116">
        <v>1.5</v>
      </c>
      <c r="K35" s="116">
        <v>9</v>
      </c>
      <c r="L35" s="117">
        <v>3.5</v>
      </c>
      <c r="M35" s="117">
        <f t="shared" si="1"/>
        <v>13.5</v>
      </c>
      <c r="N35" s="96"/>
      <c r="O35" s="67"/>
      <c r="P35" s="68"/>
      <c r="Q35" s="69"/>
      <c r="R35" s="70"/>
      <c r="S35" s="71"/>
      <c r="T35" s="72"/>
      <c r="U35" s="97"/>
      <c r="V35" s="42"/>
    </row>
    <row r="36" spans="2:23" s="43" customFormat="1" ht="30" customHeight="1" x14ac:dyDescent="0.2">
      <c r="B36" s="58"/>
      <c r="C36" s="59"/>
      <c r="D36" s="99"/>
      <c r="E36" s="61"/>
      <c r="F36" s="61"/>
      <c r="G36" s="61"/>
      <c r="H36" s="92" t="s">
        <v>55</v>
      </c>
      <c r="I36" s="93" t="s">
        <v>99</v>
      </c>
      <c r="J36" s="116">
        <v>2</v>
      </c>
      <c r="K36" s="116">
        <f>11+11+9+4</f>
        <v>35</v>
      </c>
      <c r="L36" s="117">
        <v>3.5</v>
      </c>
      <c r="M36" s="117">
        <f t="shared" si="1"/>
        <v>70</v>
      </c>
      <c r="N36" s="96"/>
      <c r="O36" s="67"/>
      <c r="P36" s="68"/>
      <c r="Q36" s="69"/>
      <c r="R36" s="70"/>
      <c r="S36" s="71"/>
      <c r="T36" s="72"/>
      <c r="U36" s="97"/>
      <c r="V36" s="42"/>
    </row>
    <row r="37" spans="2:23" s="43" customFormat="1" ht="30" customHeight="1" x14ac:dyDescent="0.2">
      <c r="B37" s="44">
        <v>3</v>
      </c>
      <c r="C37" s="45"/>
      <c r="D37" s="260" t="s">
        <v>213</v>
      </c>
      <c r="E37" s="47" t="s">
        <v>28</v>
      </c>
      <c r="F37" s="47">
        <v>1</v>
      </c>
      <c r="G37" s="47">
        <v>1</v>
      </c>
      <c r="H37" s="83" t="s">
        <v>50</v>
      </c>
      <c r="I37" s="84"/>
      <c r="J37" s="263">
        <v>9</v>
      </c>
      <c r="K37" s="263">
        <v>27</v>
      </c>
      <c r="L37" s="263">
        <v>3.5</v>
      </c>
      <c r="M37" s="263">
        <f t="shared" si="1"/>
        <v>243</v>
      </c>
      <c r="N37" s="264">
        <f>F37*(M37)</f>
        <v>243</v>
      </c>
      <c r="O37" s="112"/>
      <c r="P37" s="52"/>
      <c r="Q37" s="53"/>
      <c r="R37" s="54"/>
      <c r="S37" s="55"/>
      <c r="T37" s="56" t="s">
        <v>31</v>
      </c>
      <c r="U37" s="282" t="s">
        <v>545</v>
      </c>
      <c r="V37" s="42"/>
      <c r="W37" s="209"/>
    </row>
    <row r="38" spans="2:23" s="43" customFormat="1" ht="30" customHeight="1" x14ac:dyDescent="0.2">
      <c r="B38" s="58"/>
      <c r="C38" s="59"/>
      <c r="D38" s="115" t="s">
        <v>546</v>
      </c>
      <c r="E38" s="61"/>
      <c r="F38" s="61"/>
      <c r="G38" s="61"/>
      <c r="H38" s="92" t="s">
        <v>55</v>
      </c>
      <c r="I38" s="93" t="s">
        <v>149</v>
      </c>
      <c r="J38" s="94">
        <v>9</v>
      </c>
      <c r="K38" s="94">
        <v>9</v>
      </c>
      <c r="L38" s="95">
        <v>3.5</v>
      </c>
      <c r="M38" s="95">
        <f t="shared" si="1"/>
        <v>81</v>
      </c>
      <c r="N38" s="96"/>
      <c r="O38" s="67"/>
      <c r="P38" s="68"/>
      <c r="Q38" s="69"/>
      <c r="R38" s="70"/>
      <c r="S38" s="71"/>
      <c r="T38" s="72"/>
      <c r="U38" s="97"/>
      <c r="V38" s="42"/>
      <c r="W38" s="98"/>
    </row>
    <row r="39" spans="2:23" s="43" customFormat="1" ht="30" customHeight="1" x14ac:dyDescent="0.2">
      <c r="B39" s="58"/>
      <c r="C39" s="59"/>
      <c r="D39" s="99"/>
      <c r="E39" s="61"/>
      <c r="F39" s="61"/>
      <c r="G39" s="61"/>
      <c r="H39" s="92" t="s">
        <v>55</v>
      </c>
      <c r="I39" s="93" t="s">
        <v>57</v>
      </c>
      <c r="J39" s="94">
        <v>9</v>
      </c>
      <c r="K39" s="94">
        <v>4.5</v>
      </c>
      <c r="L39" s="95">
        <v>3.5</v>
      </c>
      <c r="M39" s="95">
        <f t="shared" si="1"/>
        <v>40.5</v>
      </c>
      <c r="N39" s="96"/>
      <c r="O39" s="67"/>
      <c r="P39" s="68"/>
      <c r="Q39" s="69"/>
      <c r="R39" s="70"/>
      <c r="S39" s="71"/>
      <c r="T39" s="72"/>
      <c r="U39" s="97"/>
      <c r="V39" s="42"/>
      <c r="W39" s="98"/>
    </row>
    <row r="40" spans="2:23" s="43" customFormat="1" ht="30" customHeight="1" x14ac:dyDescent="0.2">
      <c r="B40" s="58"/>
      <c r="C40" s="59"/>
      <c r="D40" s="99"/>
      <c r="E40" s="61"/>
      <c r="F40" s="61"/>
      <c r="G40" s="61"/>
      <c r="H40" s="92" t="s">
        <v>55</v>
      </c>
      <c r="I40" s="93" t="s">
        <v>58</v>
      </c>
      <c r="J40" s="94">
        <v>7</v>
      </c>
      <c r="K40" s="94">
        <v>4.5</v>
      </c>
      <c r="L40" s="95">
        <v>3.5</v>
      </c>
      <c r="M40" s="95">
        <f t="shared" si="1"/>
        <v>31.5</v>
      </c>
      <c r="N40" s="96"/>
      <c r="O40" s="67"/>
      <c r="P40" s="68"/>
      <c r="Q40" s="69"/>
      <c r="R40" s="70"/>
      <c r="S40" s="71"/>
      <c r="T40" s="72"/>
      <c r="U40" s="97"/>
      <c r="V40" s="42"/>
      <c r="W40" s="98"/>
    </row>
    <row r="41" spans="2:23" s="43" customFormat="1" ht="30" customHeight="1" x14ac:dyDescent="0.2">
      <c r="B41" s="58"/>
      <c r="C41" s="59"/>
      <c r="D41" s="99"/>
      <c r="E41" s="61"/>
      <c r="F41" s="61"/>
      <c r="G41" s="61"/>
      <c r="H41" s="92" t="s">
        <v>55</v>
      </c>
      <c r="I41" s="93" t="s">
        <v>205</v>
      </c>
      <c r="J41" s="94">
        <v>2</v>
      </c>
      <c r="K41" s="94">
        <v>4.5</v>
      </c>
      <c r="L41" s="95">
        <v>3.5</v>
      </c>
      <c r="M41" s="95">
        <f t="shared" si="1"/>
        <v>9</v>
      </c>
      <c r="N41" s="96"/>
      <c r="O41" s="67"/>
      <c r="P41" s="68"/>
      <c r="Q41" s="69"/>
      <c r="R41" s="70"/>
      <c r="S41" s="71"/>
      <c r="T41" s="72"/>
      <c r="U41" s="97"/>
      <c r="V41" s="42"/>
      <c r="W41" s="98"/>
    </row>
    <row r="42" spans="2:23" s="43" customFormat="1" ht="30" customHeight="1" x14ac:dyDescent="0.2">
      <c r="B42" s="58"/>
      <c r="C42" s="59"/>
      <c r="D42" s="99"/>
      <c r="E42" s="61"/>
      <c r="F42" s="61"/>
      <c r="G42" s="61"/>
      <c r="H42" s="92" t="s">
        <v>55</v>
      </c>
      <c r="I42" s="93" t="s">
        <v>60</v>
      </c>
      <c r="J42" s="94">
        <v>4</v>
      </c>
      <c r="K42" s="94">
        <v>4</v>
      </c>
      <c r="L42" s="95">
        <v>3.5</v>
      </c>
      <c r="M42" s="95">
        <f t="shared" si="1"/>
        <v>16</v>
      </c>
      <c r="N42" s="96"/>
      <c r="O42" s="67"/>
      <c r="P42" s="68"/>
      <c r="Q42" s="69"/>
      <c r="R42" s="70" t="s">
        <v>61</v>
      </c>
      <c r="S42" s="71"/>
      <c r="T42" s="72"/>
      <c r="U42" s="97"/>
      <c r="V42" s="42"/>
      <c r="W42" s="98"/>
    </row>
    <row r="43" spans="2:23" s="43" customFormat="1" ht="30" customHeight="1" x14ac:dyDescent="0.2">
      <c r="B43" s="58"/>
      <c r="C43" s="59"/>
      <c r="D43" s="99"/>
      <c r="E43" s="61"/>
      <c r="F43" s="61"/>
      <c r="G43" s="61"/>
      <c r="H43" s="92" t="s">
        <v>55</v>
      </c>
      <c r="I43" s="93" t="s">
        <v>547</v>
      </c>
      <c r="J43" s="94">
        <v>4</v>
      </c>
      <c r="K43" s="94">
        <v>2</v>
      </c>
      <c r="L43" s="95">
        <v>3.5</v>
      </c>
      <c r="M43" s="95">
        <f t="shared" si="1"/>
        <v>8</v>
      </c>
      <c r="N43" s="96"/>
      <c r="O43" s="67"/>
      <c r="P43" s="68" t="s">
        <v>95</v>
      </c>
      <c r="Q43" s="100" t="s">
        <v>61</v>
      </c>
      <c r="R43" s="70"/>
      <c r="S43" s="71"/>
      <c r="T43" s="72"/>
      <c r="U43" s="97"/>
      <c r="V43" s="42"/>
      <c r="W43" s="98"/>
    </row>
    <row r="44" spans="2:23" s="43" customFormat="1" ht="30" customHeight="1" x14ac:dyDescent="0.2">
      <c r="B44" s="58"/>
      <c r="C44" s="59"/>
      <c r="D44" s="99"/>
      <c r="E44" s="61"/>
      <c r="F44" s="61"/>
      <c r="G44" s="61"/>
      <c r="H44" s="92" t="s">
        <v>55</v>
      </c>
      <c r="I44" s="93" t="s">
        <v>488</v>
      </c>
      <c r="J44" s="94">
        <v>4</v>
      </c>
      <c r="K44" s="94">
        <v>3</v>
      </c>
      <c r="L44" s="95">
        <v>3.5</v>
      </c>
      <c r="M44" s="95">
        <f t="shared" si="1"/>
        <v>12</v>
      </c>
      <c r="N44" s="96"/>
      <c r="O44" s="67"/>
      <c r="P44" s="68" t="s">
        <v>61</v>
      </c>
      <c r="Q44" s="100" t="s">
        <v>291</v>
      </c>
      <c r="R44" s="70"/>
      <c r="S44" s="71"/>
      <c r="T44" s="72"/>
      <c r="U44" s="97"/>
      <c r="V44" s="42"/>
      <c r="W44" s="98"/>
    </row>
    <row r="45" spans="2:23" s="43" customFormat="1" ht="30" customHeight="1" x14ac:dyDescent="0.2">
      <c r="B45" s="58"/>
      <c r="C45" s="59"/>
      <c r="D45" s="99"/>
      <c r="E45" s="61"/>
      <c r="F45" s="61"/>
      <c r="G45" s="61"/>
      <c r="H45" s="92" t="s">
        <v>55</v>
      </c>
      <c r="I45" s="93" t="s">
        <v>542</v>
      </c>
      <c r="J45" s="94">
        <v>2</v>
      </c>
      <c r="K45" s="94">
        <v>3</v>
      </c>
      <c r="L45" s="95">
        <v>3.5</v>
      </c>
      <c r="M45" s="95">
        <f t="shared" si="1"/>
        <v>6</v>
      </c>
      <c r="N45" s="96"/>
      <c r="O45" s="67"/>
      <c r="P45" s="68"/>
      <c r="Q45" s="69"/>
      <c r="R45" s="70"/>
      <c r="S45" s="71"/>
      <c r="T45" s="72"/>
      <c r="U45" s="97"/>
      <c r="V45" s="42"/>
      <c r="W45" s="98"/>
    </row>
    <row r="46" spans="2:23" s="43" customFormat="1" ht="30" customHeight="1" x14ac:dyDescent="0.2">
      <c r="B46" s="58"/>
      <c r="C46" s="59"/>
      <c r="D46" s="99"/>
      <c r="E46" s="61"/>
      <c r="F46" s="61"/>
      <c r="G46" s="61"/>
      <c r="H46" s="92" t="s">
        <v>55</v>
      </c>
      <c r="I46" s="93" t="s">
        <v>38</v>
      </c>
      <c r="J46" s="94">
        <v>3</v>
      </c>
      <c r="K46" s="94">
        <v>9</v>
      </c>
      <c r="L46" s="95">
        <v>3.5</v>
      </c>
      <c r="M46" s="95">
        <f t="shared" si="1"/>
        <v>27</v>
      </c>
      <c r="N46" s="96"/>
      <c r="O46" s="67"/>
      <c r="P46" s="68"/>
      <c r="Q46" s="69"/>
      <c r="R46" s="70"/>
      <c r="S46" s="71"/>
      <c r="T46" s="72"/>
      <c r="U46" s="97"/>
      <c r="V46" s="42"/>
      <c r="W46" s="98"/>
    </row>
    <row r="47" spans="2:23" s="43" customFormat="1" ht="30" customHeight="1" x14ac:dyDescent="0.2">
      <c r="B47" s="58"/>
      <c r="C47" s="59"/>
      <c r="D47" s="99"/>
      <c r="E47" s="61"/>
      <c r="F47" s="61"/>
      <c r="G47" s="61"/>
      <c r="H47" s="92" t="s">
        <v>55</v>
      </c>
      <c r="I47" s="93" t="s">
        <v>99</v>
      </c>
      <c r="J47" s="94">
        <v>2</v>
      </c>
      <c r="K47" s="94">
        <v>6</v>
      </c>
      <c r="L47" s="95">
        <v>3.5</v>
      </c>
      <c r="M47" s="95">
        <f t="shared" si="1"/>
        <v>12</v>
      </c>
      <c r="N47" s="96"/>
      <c r="O47" s="67"/>
      <c r="P47" s="68"/>
      <c r="Q47" s="69"/>
      <c r="R47" s="70"/>
      <c r="S47" s="71"/>
      <c r="T47" s="72"/>
      <c r="U47" s="97"/>
      <c r="V47" s="42"/>
      <c r="W47" s="98"/>
    </row>
    <row r="48" spans="2:23" s="43" customFormat="1" ht="30" customHeight="1" x14ac:dyDescent="0.2">
      <c r="B48" s="44">
        <v>4</v>
      </c>
      <c r="C48" s="45"/>
      <c r="D48" s="260" t="s">
        <v>153</v>
      </c>
      <c r="E48" s="47" t="s">
        <v>144</v>
      </c>
      <c r="F48" s="47">
        <v>1</v>
      </c>
      <c r="G48" s="47">
        <v>1</v>
      </c>
      <c r="H48" s="83" t="s">
        <v>50</v>
      </c>
      <c r="I48" s="84"/>
      <c r="J48" s="263">
        <v>9</v>
      </c>
      <c r="K48" s="263">
        <v>27</v>
      </c>
      <c r="L48" s="263">
        <v>3.5</v>
      </c>
      <c r="M48" s="263">
        <f t="shared" si="1"/>
        <v>243</v>
      </c>
      <c r="N48" s="264">
        <f>F48*(M48)</f>
        <v>243</v>
      </c>
      <c r="O48" s="112"/>
      <c r="P48" s="52"/>
      <c r="Q48" s="53"/>
      <c r="R48" s="54"/>
      <c r="S48" s="55"/>
      <c r="T48" s="56" t="s">
        <v>31</v>
      </c>
      <c r="U48" s="282" t="s">
        <v>545</v>
      </c>
      <c r="V48" s="42"/>
      <c r="W48" s="209"/>
    </row>
    <row r="49" spans="2:23" s="43" customFormat="1" ht="30" customHeight="1" x14ac:dyDescent="0.2">
      <c r="B49" s="58"/>
      <c r="C49" s="59"/>
      <c r="D49" s="115" t="s">
        <v>118</v>
      </c>
      <c r="E49" s="61"/>
      <c r="F49" s="61"/>
      <c r="G49" s="61"/>
      <c r="H49" s="92" t="s">
        <v>55</v>
      </c>
      <c r="I49" s="148" t="s">
        <v>149</v>
      </c>
      <c r="J49" s="94">
        <v>9</v>
      </c>
      <c r="K49" s="94">
        <v>9</v>
      </c>
      <c r="L49" s="95">
        <v>3.5</v>
      </c>
      <c r="M49" s="95">
        <f t="shared" si="1"/>
        <v>81</v>
      </c>
      <c r="N49" s="96"/>
      <c r="O49" s="67"/>
      <c r="P49" s="68"/>
      <c r="Q49" s="69"/>
      <c r="R49" s="70"/>
      <c r="S49" s="71"/>
      <c r="T49" s="72"/>
      <c r="U49" s="97"/>
      <c r="V49" s="42"/>
      <c r="W49" s="98"/>
    </row>
    <row r="50" spans="2:23" s="43" customFormat="1" ht="30" customHeight="1" x14ac:dyDescent="0.2">
      <c r="B50" s="58"/>
      <c r="C50" s="59"/>
      <c r="D50" s="99"/>
      <c r="E50" s="61"/>
      <c r="F50" s="61"/>
      <c r="G50" s="61"/>
      <c r="H50" s="92" t="s">
        <v>55</v>
      </c>
      <c r="I50" s="148" t="s">
        <v>87</v>
      </c>
      <c r="J50" s="94">
        <v>4.5</v>
      </c>
      <c r="K50" s="94">
        <v>9</v>
      </c>
      <c r="L50" s="95">
        <v>3.5</v>
      </c>
      <c r="M50" s="95">
        <f>J50*K50+(2.5*4.5)</f>
        <v>51.75</v>
      </c>
      <c r="N50" s="96"/>
      <c r="O50" s="67"/>
      <c r="P50" s="68"/>
      <c r="Q50" s="69"/>
      <c r="R50" s="70"/>
      <c r="S50" s="71"/>
      <c r="T50" s="72"/>
      <c r="U50" s="97"/>
      <c r="V50" s="42"/>
      <c r="W50" s="98"/>
    </row>
    <row r="51" spans="2:23" s="43" customFormat="1" ht="30" customHeight="1" x14ac:dyDescent="0.2">
      <c r="B51" s="58"/>
      <c r="C51" s="59"/>
      <c r="D51" s="99"/>
      <c r="E51" s="61"/>
      <c r="F51" s="61"/>
      <c r="G51" s="61"/>
      <c r="H51" s="92" t="s">
        <v>55</v>
      </c>
      <c r="I51" s="148" t="s">
        <v>155</v>
      </c>
      <c r="J51" s="94">
        <v>4.5</v>
      </c>
      <c r="K51" s="94">
        <v>4.5</v>
      </c>
      <c r="L51" s="95">
        <v>3.5</v>
      </c>
      <c r="M51" s="95">
        <f t="shared" si="1"/>
        <v>20.25</v>
      </c>
      <c r="N51" s="96"/>
      <c r="O51" s="67"/>
      <c r="P51" s="68"/>
      <c r="Q51" s="69"/>
      <c r="R51" s="70"/>
      <c r="S51" s="71"/>
      <c r="T51" s="72"/>
      <c r="U51" s="97"/>
      <c r="V51" s="42"/>
      <c r="W51" s="98"/>
    </row>
    <row r="52" spans="2:23" s="43" customFormat="1" ht="30" customHeight="1" x14ac:dyDescent="0.2">
      <c r="B52" s="58"/>
      <c r="C52" s="59"/>
      <c r="D52" s="99"/>
      <c r="E52" s="61"/>
      <c r="F52" s="61"/>
      <c r="G52" s="61"/>
      <c r="H52" s="92" t="s">
        <v>55</v>
      </c>
      <c r="I52" s="148" t="s">
        <v>544</v>
      </c>
      <c r="J52" s="94">
        <v>2</v>
      </c>
      <c r="K52" s="94">
        <v>4.5</v>
      </c>
      <c r="L52" s="95">
        <v>3.5</v>
      </c>
      <c r="M52" s="95">
        <f t="shared" si="1"/>
        <v>9</v>
      </c>
      <c r="N52" s="96"/>
      <c r="O52" s="67"/>
      <c r="P52" s="68"/>
      <c r="Q52" s="69"/>
      <c r="R52" s="70"/>
      <c r="S52" s="71"/>
      <c r="T52" s="72"/>
      <c r="U52" s="97"/>
      <c r="V52" s="42"/>
      <c r="W52" s="98"/>
    </row>
    <row r="53" spans="2:23" s="43" customFormat="1" ht="30" customHeight="1" x14ac:dyDescent="0.2">
      <c r="B53" s="58"/>
      <c r="C53" s="59"/>
      <c r="D53" s="99"/>
      <c r="E53" s="61"/>
      <c r="F53" s="61"/>
      <c r="G53" s="61"/>
      <c r="H53" s="92" t="s">
        <v>55</v>
      </c>
      <c r="I53" s="148" t="s">
        <v>156</v>
      </c>
      <c r="J53" s="94">
        <v>4</v>
      </c>
      <c r="K53" s="94">
        <v>4</v>
      </c>
      <c r="L53" s="95">
        <v>3.5</v>
      </c>
      <c r="M53" s="95">
        <f t="shared" si="1"/>
        <v>16</v>
      </c>
      <c r="N53" s="96"/>
      <c r="O53" s="67"/>
      <c r="P53" s="68"/>
      <c r="Q53" s="69"/>
      <c r="R53" s="70"/>
      <c r="S53" s="71"/>
      <c r="T53" s="72"/>
      <c r="U53" s="97"/>
      <c r="V53" s="42"/>
      <c r="W53" s="98"/>
    </row>
    <row r="54" spans="2:23" s="43" customFormat="1" ht="30" customHeight="1" x14ac:dyDescent="0.2">
      <c r="B54" s="58"/>
      <c r="C54" s="59"/>
      <c r="D54" s="99"/>
      <c r="E54" s="61"/>
      <c r="F54" s="61"/>
      <c r="G54" s="61"/>
      <c r="H54" s="92" t="s">
        <v>55</v>
      </c>
      <c r="I54" s="148" t="s">
        <v>62</v>
      </c>
      <c r="J54" s="94">
        <v>4</v>
      </c>
      <c r="K54" s="94">
        <v>2</v>
      </c>
      <c r="L54" s="95">
        <v>3.5</v>
      </c>
      <c r="M54" s="95">
        <f t="shared" si="1"/>
        <v>8</v>
      </c>
      <c r="N54" s="96"/>
      <c r="O54" s="67"/>
      <c r="P54" s="68" t="s">
        <v>548</v>
      </c>
      <c r="Q54" s="100" t="s">
        <v>61</v>
      </c>
      <c r="R54" s="70"/>
      <c r="S54" s="71"/>
      <c r="T54" s="72"/>
      <c r="U54" s="97"/>
      <c r="V54" s="42"/>
      <c r="W54" s="98"/>
    </row>
    <row r="55" spans="2:23" s="43" customFormat="1" ht="30" customHeight="1" x14ac:dyDescent="0.2">
      <c r="B55" s="58"/>
      <c r="C55" s="59"/>
      <c r="D55" s="99"/>
      <c r="E55" s="61"/>
      <c r="F55" s="61"/>
      <c r="G55" s="61"/>
      <c r="H55" s="92" t="s">
        <v>55</v>
      </c>
      <c r="I55" s="148" t="s">
        <v>158</v>
      </c>
      <c r="J55" s="94">
        <v>4</v>
      </c>
      <c r="K55" s="94">
        <v>3</v>
      </c>
      <c r="L55" s="95">
        <v>3.5</v>
      </c>
      <c r="M55" s="95">
        <f t="shared" si="1"/>
        <v>12</v>
      </c>
      <c r="N55" s="96"/>
      <c r="O55" s="67"/>
      <c r="P55" s="68" t="s">
        <v>95</v>
      </c>
      <c r="Q55" s="100" t="s">
        <v>95</v>
      </c>
      <c r="R55" s="70"/>
      <c r="S55" s="71"/>
      <c r="T55" s="72"/>
      <c r="U55" s="97"/>
      <c r="V55" s="42"/>
      <c r="W55" s="98"/>
    </row>
    <row r="56" spans="2:23" s="43" customFormat="1" ht="30" customHeight="1" x14ac:dyDescent="0.2">
      <c r="B56" s="58"/>
      <c r="C56" s="59"/>
      <c r="D56" s="99"/>
      <c r="E56" s="61"/>
      <c r="F56" s="61"/>
      <c r="G56" s="61"/>
      <c r="H56" s="92" t="s">
        <v>55</v>
      </c>
      <c r="I56" s="148" t="s">
        <v>549</v>
      </c>
      <c r="J56" s="94">
        <v>2</v>
      </c>
      <c r="K56" s="94">
        <v>3</v>
      </c>
      <c r="L56" s="95">
        <v>3.5</v>
      </c>
      <c r="M56" s="95">
        <f t="shared" si="1"/>
        <v>6</v>
      </c>
      <c r="N56" s="96"/>
      <c r="O56" s="67"/>
      <c r="P56" s="68"/>
      <c r="Q56" s="69"/>
      <c r="R56" s="70"/>
      <c r="S56" s="71"/>
      <c r="T56" s="72"/>
      <c r="U56" s="97"/>
      <c r="V56" s="42"/>
      <c r="W56" s="98"/>
    </row>
    <row r="57" spans="2:23" s="43" customFormat="1" ht="30" customHeight="1" x14ac:dyDescent="0.2">
      <c r="B57" s="58"/>
      <c r="C57" s="59"/>
      <c r="D57" s="99"/>
      <c r="E57" s="61"/>
      <c r="F57" s="61"/>
      <c r="G57" s="61"/>
      <c r="H57" s="92" t="s">
        <v>55</v>
      </c>
      <c r="I57" s="148" t="s">
        <v>38</v>
      </c>
      <c r="J57" s="94">
        <v>3</v>
      </c>
      <c r="K57" s="94">
        <v>9</v>
      </c>
      <c r="L57" s="95">
        <v>3.5</v>
      </c>
      <c r="M57" s="95">
        <f t="shared" si="1"/>
        <v>27</v>
      </c>
      <c r="N57" s="96"/>
      <c r="O57" s="67"/>
      <c r="P57" s="68"/>
      <c r="Q57" s="69"/>
      <c r="R57" s="70"/>
      <c r="S57" s="71"/>
      <c r="T57" s="72"/>
      <c r="U57" s="97"/>
      <c r="V57" s="42"/>
      <c r="W57" s="98"/>
    </row>
    <row r="58" spans="2:23" s="43" customFormat="1" ht="30" customHeight="1" x14ac:dyDescent="0.2">
      <c r="B58" s="58"/>
      <c r="C58" s="59"/>
      <c r="D58" s="99"/>
      <c r="E58" s="61"/>
      <c r="F58" s="61"/>
      <c r="G58" s="61"/>
      <c r="H58" s="92" t="s">
        <v>55</v>
      </c>
      <c r="I58" s="148" t="s">
        <v>99</v>
      </c>
      <c r="J58" s="94">
        <v>2</v>
      </c>
      <c r="K58" s="94">
        <v>6</v>
      </c>
      <c r="L58" s="95">
        <v>3.5</v>
      </c>
      <c r="M58" s="95">
        <f t="shared" si="1"/>
        <v>12</v>
      </c>
      <c r="N58" s="96"/>
      <c r="O58" s="67"/>
      <c r="P58" s="68"/>
      <c r="Q58" s="69"/>
      <c r="R58" s="70"/>
      <c r="S58" s="71"/>
      <c r="T58" s="72"/>
      <c r="U58" s="97"/>
      <c r="V58" s="42"/>
      <c r="W58" s="98"/>
    </row>
    <row r="59" spans="2:23" s="43" customFormat="1" ht="30" customHeight="1" x14ac:dyDescent="0.2">
      <c r="B59" s="44">
        <v>5</v>
      </c>
      <c r="C59" s="137"/>
      <c r="D59" s="260" t="s">
        <v>113</v>
      </c>
      <c r="E59" s="47" t="s">
        <v>161</v>
      </c>
      <c r="F59" s="47">
        <v>1</v>
      </c>
      <c r="G59" s="47">
        <v>1</v>
      </c>
      <c r="H59" s="83" t="s">
        <v>50</v>
      </c>
      <c r="I59" s="84"/>
      <c r="J59" s="263">
        <v>9</v>
      </c>
      <c r="K59" s="263">
        <v>18</v>
      </c>
      <c r="L59" s="288">
        <v>6</v>
      </c>
      <c r="M59" s="220">
        <f t="shared" si="1"/>
        <v>162</v>
      </c>
      <c r="N59" s="264">
        <f>M59*F59</f>
        <v>162</v>
      </c>
      <c r="O59" s="289"/>
      <c r="P59" s="140"/>
      <c r="Q59" s="141"/>
      <c r="R59" s="142"/>
      <c r="S59" s="143"/>
      <c r="T59" s="144" t="s">
        <v>550</v>
      </c>
      <c r="U59" s="282" t="s">
        <v>545</v>
      </c>
      <c r="V59" s="42"/>
    </row>
    <row r="60" spans="2:23" s="43" customFormat="1" ht="30" customHeight="1" x14ac:dyDescent="0.2">
      <c r="B60" s="145"/>
      <c r="C60" s="146"/>
      <c r="D60" s="115" t="s">
        <v>538</v>
      </c>
      <c r="E60" s="61"/>
      <c r="F60" s="61"/>
      <c r="G60" s="61"/>
      <c r="H60" s="147" t="s">
        <v>55</v>
      </c>
      <c r="I60" s="148" t="s">
        <v>490</v>
      </c>
      <c r="J60" s="95">
        <v>9</v>
      </c>
      <c r="K60" s="95">
        <v>18</v>
      </c>
      <c r="L60" s="95">
        <v>6</v>
      </c>
      <c r="M60" s="94">
        <f t="shared" si="1"/>
        <v>162</v>
      </c>
      <c r="N60" s="95"/>
      <c r="O60" s="149"/>
      <c r="P60" s="150"/>
      <c r="Q60" s="151"/>
      <c r="R60" s="152"/>
      <c r="S60" s="153"/>
      <c r="T60" s="154"/>
      <c r="U60" s="275" t="s">
        <v>551</v>
      </c>
      <c r="V60" s="42"/>
    </row>
    <row r="61" spans="2:23" s="43" customFormat="1" ht="30" customHeight="1" x14ac:dyDescent="0.2">
      <c r="B61" s="44">
        <v>6</v>
      </c>
      <c r="C61" s="137"/>
      <c r="D61" s="260" t="s">
        <v>113</v>
      </c>
      <c r="E61" s="47" t="s">
        <v>114</v>
      </c>
      <c r="F61" s="47">
        <v>1</v>
      </c>
      <c r="G61" s="47">
        <v>1</v>
      </c>
      <c r="H61" s="83" t="s">
        <v>50</v>
      </c>
      <c r="I61" s="84"/>
      <c r="J61" s="263">
        <v>9</v>
      </c>
      <c r="K61" s="263">
        <v>9</v>
      </c>
      <c r="L61" s="288">
        <v>6</v>
      </c>
      <c r="M61" s="220">
        <f t="shared" si="1"/>
        <v>81</v>
      </c>
      <c r="N61" s="264">
        <f>M61*F61</f>
        <v>81</v>
      </c>
      <c r="O61" s="289"/>
      <c r="P61" s="140"/>
      <c r="Q61" s="141"/>
      <c r="R61" s="142"/>
      <c r="S61" s="143"/>
      <c r="T61" s="144" t="s">
        <v>552</v>
      </c>
      <c r="U61" s="282" t="s">
        <v>545</v>
      </c>
      <c r="V61" s="42"/>
    </row>
    <row r="62" spans="2:23" s="43" customFormat="1" ht="30" customHeight="1" x14ac:dyDescent="0.2">
      <c r="B62" s="145"/>
      <c r="C62" s="146"/>
      <c r="D62" s="115" t="s">
        <v>553</v>
      </c>
      <c r="E62" s="61"/>
      <c r="F62" s="61"/>
      <c r="G62" s="61"/>
      <c r="H62" s="147" t="s">
        <v>55</v>
      </c>
      <c r="I62" s="148" t="s">
        <v>113</v>
      </c>
      <c r="J62" s="95">
        <v>9</v>
      </c>
      <c r="K62" s="95">
        <v>9</v>
      </c>
      <c r="L62" s="95">
        <v>6</v>
      </c>
      <c r="M62" s="94">
        <f t="shared" si="1"/>
        <v>81</v>
      </c>
      <c r="N62" s="95"/>
      <c r="O62" s="149"/>
      <c r="P62" s="150"/>
      <c r="Q62" s="151"/>
      <c r="R62" s="152"/>
      <c r="S62" s="153"/>
      <c r="T62" s="154"/>
      <c r="U62" s="275" t="s">
        <v>554</v>
      </c>
      <c r="V62" s="42"/>
    </row>
    <row r="63" spans="2:23" s="43" customFormat="1" ht="30" customHeight="1" x14ac:dyDescent="0.2">
      <c r="B63" s="44">
        <v>7</v>
      </c>
      <c r="C63" s="137"/>
      <c r="D63" s="260" t="s">
        <v>555</v>
      </c>
      <c r="E63" s="47" t="s">
        <v>161</v>
      </c>
      <c r="F63" s="47">
        <v>1</v>
      </c>
      <c r="G63" s="47">
        <v>1</v>
      </c>
      <c r="H63" s="83" t="s">
        <v>50</v>
      </c>
      <c r="I63" s="84"/>
      <c r="J63" s="263">
        <v>9</v>
      </c>
      <c r="K63" s="263">
        <v>9</v>
      </c>
      <c r="L63" s="288">
        <v>6</v>
      </c>
      <c r="M63" s="220">
        <f t="shared" si="1"/>
        <v>81</v>
      </c>
      <c r="N63" s="264">
        <f>M63*F63</f>
        <v>81</v>
      </c>
      <c r="O63" s="289"/>
      <c r="P63" s="140"/>
      <c r="Q63" s="141"/>
      <c r="R63" s="142"/>
      <c r="S63" s="143"/>
      <c r="T63" s="144" t="s">
        <v>552</v>
      </c>
      <c r="U63" s="282" t="s">
        <v>556</v>
      </c>
      <c r="V63" s="42"/>
    </row>
    <row r="64" spans="2:23" s="43" customFormat="1" ht="30" customHeight="1" x14ac:dyDescent="0.2">
      <c r="B64" s="145"/>
      <c r="C64" s="146"/>
      <c r="D64" s="115" t="s">
        <v>118</v>
      </c>
      <c r="E64" s="61"/>
      <c r="F64" s="61"/>
      <c r="G64" s="61"/>
      <c r="H64" s="147" t="s">
        <v>55</v>
      </c>
      <c r="I64" s="148" t="s">
        <v>113</v>
      </c>
      <c r="J64" s="95">
        <v>9</v>
      </c>
      <c r="K64" s="95">
        <v>9</v>
      </c>
      <c r="L64" s="95">
        <v>6</v>
      </c>
      <c r="M64" s="94">
        <f t="shared" si="1"/>
        <v>81</v>
      </c>
      <c r="N64" s="95"/>
      <c r="O64" s="149"/>
      <c r="P64" s="150"/>
      <c r="Q64" s="151"/>
      <c r="R64" s="152"/>
      <c r="S64" s="153"/>
      <c r="T64" s="154"/>
      <c r="U64" s="275" t="s">
        <v>551</v>
      </c>
      <c r="V64" s="42"/>
    </row>
    <row r="65" spans="2:22" s="43" customFormat="1" ht="30" customHeight="1" thickBot="1" x14ac:dyDescent="0.25">
      <c r="B65" s="156" t="s">
        <v>126</v>
      </c>
      <c r="C65" s="157"/>
      <c r="D65" s="157"/>
      <c r="E65" s="157"/>
      <c r="F65" s="157"/>
      <c r="G65" s="158"/>
      <c r="H65" s="159"/>
      <c r="I65" s="160"/>
      <c r="J65" s="161"/>
      <c r="K65" s="161"/>
      <c r="L65" s="161"/>
      <c r="M65" s="162"/>
      <c r="N65" s="163">
        <f>SUM(N6:N64)</f>
        <v>2841.75</v>
      </c>
      <c r="O65" s="164"/>
      <c r="P65" s="165"/>
      <c r="Q65" s="166"/>
      <c r="R65" s="167"/>
      <c r="S65" s="168"/>
      <c r="T65" s="169"/>
      <c r="U65" s="170"/>
      <c r="V65" s="42"/>
    </row>
    <row r="66" spans="2:22" ht="35.1" customHeight="1" x14ac:dyDescent="0.2">
      <c r="B66" s="171" t="s">
        <v>416</v>
      </c>
      <c r="C66" s="172" t="s">
        <v>557</v>
      </c>
      <c r="D66" s="172"/>
      <c r="E66" s="172"/>
      <c r="F66" s="172"/>
      <c r="G66" s="172"/>
      <c r="H66" s="172"/>
      <c r="I66" s="172"/>
      <c r="J66" s="172"/>
      <c r="K66" s="172"/>
      <c r="L66" s="172"/>
      <c r="M66" s="172"/>
      <c r="N66" s="172"/>
      <c r="O66" s="172"/>
      <c r="P66" s="172"/>
      <c r="Q66" s="172"/>
      <c r="R66" s="172"/>
      <c r="S66" s="172"/>
      <c r="T66" s="172"/>
      <c r="U66" s="172"/>
    </row>
    <row r="67" spans="2:22" x14ac:dyDescent="0.2">
      <c r="B67" s="173"/>
      <c r="C67" s="174"/>
      <c r="D67" s="174"/>
      <c r="E67" s="174"/>
      <c r="F67" s="174"/>
      <c r="G67" s="174"/>
      <c r="H67" s="174"/>
      <c r="I67" s="174"/>
      <c r="J67" s="174"/>
      <c r="K67" s="174"/>
      <c r="L67" s="174"/>
      <c r="M67" s="174"/>
      <c r="N67" s="174"/>
      <c r="O67" s="174"/>
      <c r="P67" s="174"/>
      <c r="Q67" s="174"/>
      <c r="R67" s="174"/>
      <c r="S67" s="174"/>
      <c r="T67" s="174"/>
      <c r="U67" s="174"/>
    </row>
    <row r="68" spans="2:22" x14ac:dyDescent="0.2">
      <c r="B68" s="177"/>
      <c r="C68" s="177"/>
      <c r="D68" s="178"/>
      <c r="E68" s="178"/>
      <c r="F68" s="178"/>
      <c r="G68" s="178"/>
      <c r="H68" s="177"/>
      <c r="I68" s="177"/>
      <c r="J68" s="177"/>
      <c r="K68" s="177"/>
      <c r="L68" s="177"/>
      <c r="M68" s="177"/>
      <c r="N68" s="177"/>
      <c r="O68" s="179"/>
      <c r="P68" s="177"/>
      <c r="Q68" s="177"/>
      <c r="R68" s="177"/>
      <c r="S68" s="177"/>
      <c r="T68" s="177"/>
      <c r="U68" s="177"/>
    </row>
    <row r="69" spans="2:22" x14ac:dyDescent="0.2">
      <c r="B69" s="177"/>
      <c r="C69" s="177"/>
      <c r="D69" s="178"/>
      <c r="E69" s="178"/>
      <c r="F69" s="178"/>
      <c r="G69" s="178"/>
      <c r="H69" s="177"/>
      <c r="I69" s="177"/>
      <c r="J69" s="177"/>
      <c r="K69" s="177"/>
      <c r="L69" s="177"/>
      <c r="M69" s="177"/>
      <c r="N69" s="177"/>
      <c r="O69" s="179"/>
      <c r="P69" s="177"/>
      <c r="Q69" s="177"/>
      <c r="R69" s="177"/>
      <c r="S69" s="177"/>
      <c r="T69" s="177"/>
      <c r="U69" s="177"/>
    </row>
  </sheetData>
  <mergeCells count="26">
    <mergeCell ref="H63:I63"/>
    <mergeCell ref="B65:G65"/>
    <mergeCell ref="B66:B67"/>
    <mergeCell ref="C66:U67"/>
    <mergeCell ref="H12:I12"/>
    <mergeCell ref="H19:I19"/>
    <mergeCell ref="H37:I37"/>
    <mergeCell ref="H48:I48"/>
    <mergeCell ref="H59:I59"/>
    <mergeCell ref="H61:I61"/>
    <mergeCell ref="P4:R4"/>
    <mergeCell ref="S4:S5"/>
    <mergeCell ref="T4:T5"/>
    <mergeCell ref="U4:U5"/>
    <mergeCell ref="H6:I6"/>
    <mergeCell ref="H7:I7"/>
    <mergeCell ref="B1:U1"/>
    <mergeCell ref="B2:U2"/>
    <mergeCell ref="B4:B5"/>
    <mergeCell ref="C4:C5"/>
    <mergeCell ref="D4:D5"/>
    <mergeCell ref="E4:E5"/>
    <mergeCell ref="F4:F5"/>
    <mergeCell ref="G4:G5"/>
    <mergeCell ref="H4:I5"/>
    <mergeCell ref="J4:L4"/>
  </mergeCells>
  <phoneticPr fontId="3" type="noConversion"/>
  <printOptions horizontalCentered="1"/>
  <pageMargins left="0.27559055118110237" right="0.11811023622047245" top="0.31496062992125984" bottom="0.39370078740157483" header="0.70866141732283472" footer="0.39370078740157483"/>
  <pageSetup paperSize="8" scale="46" fitToHeight="0" orientation="portrait" verticalDpi="1200" r:id="rId1"/>
  <headerFooter alignWithMargins="0">
    <oddFooter>&amp;C&amp;14&amp;P / &amp;N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B1:W43"/>
  <sheetViews>
    <sheetView view="pageBreakPreview" zoomScale="70" zoomScaleNormal="75" zoomScaleSheetLayoutView="70" workbookViewId="0">
      <pane xSplit="7" ySplit="5" topLeftCell="H15" activePane="bottomRight" state="frozen"/>
      <selection activeCell="T3" sqref="T3"/>
      <selection pane="topRight" activeCell="T3" sqref="T3"/>
      <selection pane="bottomLeft" activeCell="T3" sqref="T3"/>
      <selection pane="bottomRight" activeCell="T3" sqref="T3"/>
    </sheetView>
  </sheetViews>
  <sheetFormatPr defaultColWidth="9" defaultRowHeight="14.25" x14ac:dyDescent="0.2"/>
  <cols>
    <col min="1" max="1" width="2.375" style="3" customWidth="1"/>
    <col min="2" max="3" width="6.625" style="3" customWidth="1"/>
    <col min="4" max="4" width="28.75" style="258" bestFit="1" customWidth="1"/>
    <col min="5" max="5" width="7.125" style="258" customWidth="1"/>
    <col min="6" max="7" width="6.625" style="258" customWidth="1"/>
    <col min="8" max="8" width="15.625" style="3" customWidth="1"/>
    <col min="9" max="9" width="20.625" style="3" customWidth="1"/>
    <col min="10" max="12" width="11.625" style="3" customWidth="1"/>
    <col min="13" max="13" width="15.375" style="3" customWidth="1"/>
    <col min="14" max="14" width="13.625" style="3" customWidth="1"/>
    <col min="15" max="15" width="16.25" style="259" customWidth="1"/>
    <col min="16" max="20" width="11.625" style="3" customWidth="1"/>
    <col min="21" max="21" width="47" style="3" customWidth="1"/>
    <col min="22" max="22" width="1.625" style="2" customWidth="1"/>
    <col min="23" max="23" width="9" style="3" customWidth="1"/>
    <col min="24" max="26" width="9" style="3"/>
    <col min="27" max="27" width="10" style="3" bestFit="1" customWidth="1"/>
    <col min="28" max="28" width="11.125" style="3" bestFit="1" customWidth="1"/>
    <col min="29" max="29" width="9.125" style="3" bestFit="1" customWidth="1"/>
    <col min="30" max="30" width="10" style="3" bestFit="1" customWidth="1"/>
    <col min="31" max="31" width="11.125" style="3" bestFit="1" customWidth="1"/>
    <col min="32" max="16384" width="9" style="3"/>
  </cols>
  <sheetData>
    <row r="1" spans="2:22" ht="27.75" customHeight="1" x14ac:dyDescent="0.2">
      <c r="B1" s="1" t="s">
        <v>558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2:22" ht="15.75" x14ac:dyDescent="0.2">
      <c r="B2" s="4" t="s">
        <v>427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</row>
    <row r="3" spans="2:22" ht="15.75" customHeight="1" thickBot="1" x14ac:dyDescent="0.25">
      <c r="B3" s="5"/>
      <c r="C3" s="5"/>
      <c r="D3" s="6"/>
      <c r="E3" s="6"/>
      <c r="F3" s="6"/>
      <c r="G3" s="6"/>
      <c r="H3" s="5"/>
      <c r="O3" s="7"/>
      <c r="P3" s="7"/>
      <c r="Q3" s="8"/>
      <c r="R3" s="8"/>
      <c r="S3" s="8"/>
      <c r="T3" s="9" t="s">
        <v>559</v>
      </c>
      <c r="U3" s="10">
        <v>44468</v>
      </c>
    </row>
    <row r="4" spans="2:22" ht="24.95" customHeight="1" x14ac:dyDescent="0.2">
      <c r="B4" s="11" t="s">
        <v>429</v>
      </c>
      <c r="C4" s="12" t="s">
        <v>4</v>
      </c>
      <c r="D4" s="13" t="s">
        <v>560</v>
      </c>
      <c r="E4" s="14" t="s">
        <v>561</v>
      </c>
      <c r="F4" s="15" t="s">
        <v>432</v>
      </c>
      <c r="G4" s="15" t="s">
        <v>8</v>
      </c>
      <c r="H4" s="16" t="s">
        <v>9</v>
      </c>
      <c r="I4" s="17"/>
      <c r="J4" s="18" t="s">
        <v>10</v>
      </c>
      <c r="K4" s="19"/>
      <c r="L4" s="20"/>
      <c r="M4" s="21" t="s">
        <v>134</v>
      </c>
      <c r="N4" s="21" t="s">
        <v>562</v>
      </c>
      <c r="O4" s="22" t="s">
        <v>13</v>
      </c>
      <c r="P4" s="18" t="s">
        <v>14</v>
      </c>
      <c r="Q4" s="19"/>
      <c r="R4" s="20"/>
      <c r="S4" s="23" t="s">
        <v>437</v>
      </c>
      <c r="T4" s="24" t="s">
        <v>16</v>
      </c>
      <c r="U4" s="25" t="s">
        <v>17</v>
      </c>
    </row>
    <row r="5" spans="2:22" ht="48.75" customHeight="1" x14ac:dyDescent="0.2">
      <c r="B5" s="181"/>
      <c r="C5" s="182"/>
      <c r="D5" s="183"/>
      <c r="E5" s="184"/>
      <c r="F5" s="185"/>
      <c r="G5" s="185"/>
      <c r="H5" s="186"/>
      <c r="I5" s="187"/>
      <c r="J5" s="188" t="s">
        <v>18</v>
      </c>
      <c r="K5" s="188" t="s">
        <v>19</v>
      </c>
      <c r="L5" s="189" t="s">
        <v>439</v>
      </c>
      <c r="M5" s="188" t="s">
        <v>21</v>
      </c>
      <c r="N5" s="188" t="s">
        <v>563</v>
      </c>
      <c r="O5" s="189" t="s">
        <v>22</v>
      </c>
      <c r="P5" s="190" t="s">
        <v>441</v>
      </c>
      <c r="Q5" s="191" t="s">
        <v>564</v>
      </c>
      <c r="R5" s="192" t="s">
        <v>443</v>
      </c>
      <c r="S5" s="183"/>
      <c r="T5" s="183"/>
      <c r="U5" s="193"/>
    </row>
    <row r="6" spans="2:22" s="43" customFormat="1" ht="30" customHeight="1" x14ac:dyDescent="0.2">
      <c r="B6" s="44">
        <v>1</v>
      </c>
      <c r="C6" s="45"/>
      <c r="D6" s="219" t="s">
        <v>495</v>
      </c>
      <c r="E6" s="47" t="s">
        <v>114</v>
      </c>
      <c r="F6" s="47">
        <v>1</v>
      </c>
      <c r="G6" s="47">
        <v>2</v>
      </c>
      <c r="H6" s="48" t="s">
        <v>565</v>
      </c>
      <c r="I6" s="48"/>
      <c r="J6" s="220">
        <f>19+2*2</f>
        <v>23</v>
      </c>
      <c r="K6" s="220">
        <f>33+2*2</f>
        <v>37</v>
      </c>
      <c r="L6" s="220">
        <v>8</v>
      </c>
      <c r="M6" s="220">
        <f>J6*K6</f>
        <v>851</v>
      </c>
      <c r="N6" s="221">
        <f>M7+M12</f>
        <v>1302.75</v>
      </c>
      <c r="O6" s="112"/>
      <c r="P6" s="52"/>
      <c r="Q6" s="53"/>
      <c r="R6" s="54"/>
      <c r="S6" s="55"/>
      <c r="T6" s="56" t="s">
        <v>31</v>
      </c>
      <c r="U6" s="282" t="s">
        <v>566</v>
      </c>
      <c r="V6" s="42"/>
    </row>
    <row r="7" spans="2:22" s="43" customFormat="1" ht="30" customHeight="1" x14ac:dyDescent="0.2">
      <c r="B7" s="58"/>
      <c r="C7" s="59"/>
      <c r="D7" s="99" t="s">
        <v>523</v>
      </c>
      <c r="E7" s="61"/>
      <c r="F7" s="61"/>
      <c r="G7" s="61"/>
      <c r="H7" s="277" t="s">
        <v>524</v>
      </c>
      <c r="I7" s="278"/>
      <c r="J7" s="225">
        <f>19+2*2</f>
        <v>23</v>
      </c>
      <c r="K7" s="225">
        <f>33+2*2</f>
        <v>37</v>
      </c>
      <c r="L7" s="225">
        <v>8</v>
      </c>
      <c r="M7" s="226">
        <f>J7*K7+(2.5*7)-(19*19)</f>
        <v>507.5</v>
      </c>
      <c r="N7" s="227"/>
      <c r="O7" s="228"/>
      <c r="P7" s="229"/>
      <c r="Q7" s="230"/>
      <c r="R7" s="231"/>
      <c r="S7" s="232"/>
      <c r="T7" s="233"/>
      <c r="U7" s="234" t="s">
        <v>525</v>
      </c>
      <c r="V7" s="42"/>
    </row>
    <row r="8" spans="2:22" s="43" customFormat="1" ht="30" customHeight="1" x14ac:dyDescent="0.2">
      <c r="B8" s="58"/>
      <c r="C8" s="59"/>
      <c r="D8" s="99"/>
      <c r="E8" s="61"/>
      <c r="F8" s="61"/>
      <c r="G8" s="61"/>
      <c r="H8" s="235"/>
      <c r="I8" s="235" t="s">
        <v>526</v>
      </c>
      <c r="J8" s="94"/>
      <c r="K8" s="94"/>
      <c r="L8" s="94"/>
      <c r="M8" s="236">
        <f t="shared" ref="M8:M11" si="0">J8*K8</f>
        <v>0</v>
      </c>
      <c r="N8" s="237"/>
      <c r="O8" s="67"/>
      <c r="P8" s="68"/>
      <c r="Q8" s="69"/>
      <c r="R8" s="70"/>
      <c r="S8" s="71"/>
      <c r="T8" s="72"/>
      <c r="U8" s="97" t="s">
        <v>513</v>
      </c>
      <c r="V8" s="42"/>
    </row>
    <row r="9" spans="2:22" s="43" customFormat="1" ht="30" customHeight="1" x14ac:dyDescent="0.2">
      <c r="B9" s="58"/>
      <c r="C9" s="59"/>
      <c r="D9" s="99"/>
      <c r="E9" s="61"/>
      <c r="F9" s="61"/>
      <c r="G9" s="61"/>
      <c r="H9" s="238"/>
      <c r="I9" s="239" t="s">
        <v>567</v>
      </c>
      <c r="J9" s="95"/>
      <c r="K9" s="95"/>
      <c r="L9" s="95"/>
      <c r="M9" s="82">
        <f t="shared" si="0"/>
        <v>0</v>
      </c>
      <c r="N9" s="237"/>
      <c r="O9" s="67"/>
      <c r="P9" s="68"/>
      <c r="Q9" s="69"/>
      <c r="R9" s="70"/>
      <c r="S9" s="71"/>
      <c r="T9" s="72"/>
      <c r="U9" s="97" t="s">
        <v>513</v>
      </c>
      <c r="V9" s="42"/>
    </row>
    <row r="10" spans="2:22" s="43" customFormat="1" ht="30" customHeight="1" x14ac:dyDescent="0.2">
      <c r="B10" s="58"/>
      <c r="C10" s="59"/>
      <c r="D10" s="99"/>
      <c r="E10" s="61"/>
      <c r="F10" s="61"/>
      <c r="G10" s="61"/>
      <c r="H10" s="238"/>
      <c r="I10" s="239" t="s">
        <v>568</v>
      </c>
      <c r="J10" s="95"/>
      <c r="K10" s="95"/>
      <c r="L10" s="95"/>
      <c r="M10" s="82">
        <f t="shared" si="0"/>
        <v>0</v>
      </c>
      <c r="N10" s="237"/>
      <c r="O10" s="67"/>
      <c r="P10" s="68"/>
      <c r="Q10" s="69"/>
      <c r="R10" s="70"/>
      <c r="S10" s="71"/>
      <c r="T10" s="72"/>
      <c r="U10" s="97" t="s">
        <v>513</v>
      </c>
      <c r="V10" s="42"/>
    </row>
    <row r="11" spans="2:22" s="43" customFormat="1" ht="30" customHeight="1" x14ac:dyDescent="0.2">
      <c r="B11" s="58"/>
      <c r="C11" s="59"/>
      <c r="D11" s="99"/>
      <c r="E11" s="61"/>
      <c r="F11" s="61"/>
      <c r="G11" s="61"/>
      <c r="H11" s="238"/>
      <c r="I11" s="240" t="s">
        <v>528</v>
      </c>
      <c r="J11" s="95"/>
      <c r="K11" s="95"/>
      <c r="L11" s="95"/>
      <c r="M11" s="82">
        <f t="shared" si="0"/>
        <v>0</v>
      </c>
      <c r="N11" s="237"/>
      <c r="O11" s="241"/>
      <c r="P11" s="242"/>
      <c r="Q11" s="243"/>
      <c r="R11" s="244"/>
      <c r="S11" s="245"/>
      <c r="T11" s="246"/>
      <c r="U11" s="247"/>
      <c r="V11" s="42"/>
    </row>
    <row r="12" spans="2:22" s="43" customFormat="1" ht="30" customHeight="1" x14ac:dyDescent="0.2">
      <c r="B12" s="58"/>
      <c r="C12" s="59"/>
      <c r="D12" s="99"/>
      <c r="E12" s="61"/>
      <c r="F12" s="61"/>
      <c r="G12" s="61"/>
      <c r="H12" s="223" t="s">
        <v>507</v>
      </c>
      <c r="I12" s="224"/>
      <c r="J12" s="226">
        <f>19+2*2</f>
        <v>23</v>
      </c>
      <c r="K12" s="226">
        <v>33</v>
      </c>
      <c r="L12" s="226" t="s">
        <v>29</v>
      </c>
      <c r="M12" s="226">
        <f>J12*K12+2.5*(5+5+4.5)</f>
        <v>795.25</v>
      </c>
      <c r="N12" s="227"/>
      <c r="O12" s="248"/>
      <c r="P12" s="249"/>
      <c r="Q12" s="250"/>
      <c r="R12" s="251"/>
      <c r="S12" s="252"/>
      <c r="T12" s="253"/>
      <c r="U12" s="254"/>
      <c r="V12" s="42"/>
    </row>
    <row r="13" spans="2:22" s="43" customFormat="1" ht="30" customHeight="1" x14ac:dyDescent="0.2">
      <c r="B13" s="58"/>
      <c r="C13" s="59"/>
      <c r="D13" s="99"/>
      <c r="E13" s="61"/>
      <c r="F13" s="61"/>
      <c r="G13" s="61"/>
      <c r="H13" s="62" t="s">
        <v>509</v>
      </c>
      <c r="I13" s="255" t="s">
        <v>569</v>
      </c>
      <c r="J13" s="95"/>
      <c r="K13" s="95"/>
      <c r="L13" s="95" t="s">
        <v>181</v>
      </c>
      <c r="M13" s="82">
        <f t="shared" ref="M13:M32" si="1">J13*K13</f>
        <v>0</v>
      </c>
      <c r="N13" s="66"/>
      <c r="O13" s="67"/>
      <c r="P13" s="68"/>
      <c r="Q13" s="69"/>
      <c r="R13" s="70"/>
      <c r="S13" s="71"/>
      <c r="T13" s="72"/>
      <c r="U13" s="97" t="s">
        <v>513</v>
      </c>
      <c r="V13" s="42"/>
    </row>
    <row r="14" spans="2:22" s="43" customFormat="1" ht="30" customHeight="1" x14ac:dyDescent="0.2">
      <c r="B14" s="58"/>
      <c r="C14" s="59"/>
      <c r="D14" s="99"/>
      <c r="E14" s="61"/>
      <c r="F14" s="61"/>
      <c r="G14" s="61"/>
      <c r="H14" s="74"/>
      <c r="I14" s="256" t="s">
        <v>532</v>
      </c>
      <c r="J14" s="81"/>
      <c r="K14" s="81"/>
      <c r="L14" s="81" t="s">
        <v>29</v>
      </c>
      <c r="M14" s="82">
        <f t="shared" si="1"/>
        <v>0</v>
      </c>
      <c r="N14" s="77"/>
      <c r="O14" s="67"/>
      <c r="P14" s="68"/>
      <c r="Q14" s="69"/>
      <c r="R14" s="70"/>
      <c r="S14" s="71"/>
      <c r="T14" s="72"/>
      <c r="U14" s="97" t="s">
        <v>319</v>
      </c>
      <c r="V14" s="42"/>
    </row>
    <row r="15" spans="2:22" s="43" customFormat="1" ht="30" customHeight="1" x14ac:dyDescent="0.2">
      <c r="B15" s="58"/>
      <c r="C15" s="59"/>
      <c r="D15" s="99"/>
      <c r="E15" s="61"/>
      <c r="F15" s="61"/>
      <c r="G15" s="61"/>
      <c r="H15" s="74"/>
      <c r="I15" s="256" t="s">
        <v>570</v>
      </c>
      <c r="J15" s="81"/>
      <c r="K15" s="81"/>
      <c r="L15" s="81" t="s">
        <v>29</v>
      </c>
      <c r="M15" s="82">
        <f t="shared" si="1"/>
        <v>0</v>
      </c>
      <c r="N15" s="77"/>
      <c r="O15" s="67"/>
      <c r="P15" s="68"/>
      <c r="Q15" s="69"/>
      <c r="R15" s="70"/>
      <c r="S15" s="71"/>
      <c r="T15" s="72"/>
      <c r="U15" s="97" t="s">
        <v>513</v>
      </c>
      <c r="V15" s="42"/>
    </row>
    <row r="16" spans="2:22" s="43" customFormat="1" ht="30" customHeight="1" x14ac:dyDescent="0.2">
      <c r="B16" s="58"/>
      <c r="C16" s="59"/>
      <c r="D16" s="99"/>
      <c r="E16" s="61"/>
      <c r="F16" s="61"/>
      <c r="G16" s="61"/>
      <c r="H16" s="74"/>
      <c r="I16" s="257" t="s">
        <v>571</v>
      </c>
      <c r="J16" s="81"/>
      <c r="K16" s="81"/>
      <c r="L16" s="81" t="s">
        <v>29</v>
      </c>
      <c r="M16" s="82">
        <f t="shared" si="1"/>
        <v>0</v>
      </c>
      <c r="N16" s="77"/>
      <c r="O16" s="67"/>
      <c r="P16" s="68"/>
      <c r="Q16" s="69"/>
      <c r="R16" s="70"/>
      <c r="S16" s="71"/>
      <c r="T16" s="72"/>
      <c r="U16" s="97" t="s">
        <v>393</v>
      </c>
      <c r="V16" s="42"/>
    </row>
    <row r="17" spans="2:23" s="43" customFormat="1" ht="30" customHeight="1" x14ac:dyDescent="0.2">
      <c r="B17" s="58"/>
      <c r="C17" s="59"/>
      <c r="D17" s="99"/>
      <c r="E17" s="61"/>
      <c r="F17" s="61"/>
      <c r="G17" s="61"/>
      <c r="H17" s="74"/>
      <c r="I17" s="256" t="s">
        <v>572</v>
      </c>
      <c r="J17" s="81"/>
      <c r="K17" s="81"/>
      <c r="L17" s="81" t="s">
        <v>29</v>
      </c>
      <c r="M17" s="82">
        <f t="shared" si="1"/>
        <v>0</v>
      </c>
      <c r="N17" s="77"/>
      <c r="O17" s="67"/>
      <c r="P17" s="68"/>
      <c r="Q17" s="69"/>
      <c r="R17" s="70"/>
      <c r="S17" s="71"/>
      <c r="T17" s="72"/>
      <c r="U17" s="97" t="s">
        <v>513</v>
      </c>
      <c r="V17" s="42"/>
    </row>
    <row r="18" spans="2:23" s="43" customFormat="1" ht="30" customHeight="1" x14ac:dyDescent="0.2">
      <c r="B18" s="58"/>
      <c r="C18" s="59"/>
      <c r="D18" s="99"/>
      <c r="E18" s="61"/>
      <c r="F18" s="61"/>
      <c r="G18" s="61"/>
      <c r="H18" s="74"/>
      <c r="I18" s="256" t="s">
        <v>528</v>
      </c>
      <c r="J18" s="81"/>
      <c r="K18" s="81"/>
      <c r="L18" s="81" t="s">
        <v>29</v>
      </c>
      <c r="M18" s="82">
        <f t="shared" si="1"/>
        <v>0</v>
      </c>
      <c r="N18" s="77"/>
      <c r="O18" s="67"/>
      <c r="P18" s="68"/>
      <c r="Q18" s="69"/>
      <c r="R18" s="70"/>
      <c r="S18" s="71"/>
      <c r="T18" s="72"/>
      <c r="U18" s="97"/>
      <c r="V18" s="42"/>
    </row>
    <row r="19" spans="2:23" s="43" customFormat="1" ht="30" customHeight="1" x14ac:dyDescent="0.2">
      <c r="B19" s="44">
        <v>2</v>
      </c>
      <c r="C19" s="45"/>
      <c r="D19" s="219" t="s">
        <v>153</v>
      </c>
      <c r="E19" s="47" t="s">
        <v>144</v>
      </c>
      <c r="F19" s="47">
        <v>1</v>
      </c>
      <c r="G19" s="47">
        <v>1</v>
      </c>
      <c r="H19" s="83" t="s">
        <v>50</v>
      </c>
      <c r="I19" s="84"/>
      <c r="J19" s="220">
        <v>30</v>
      </c>
      <c r="K19" s="220">
        <v>30</v>
      </c>
      <c r="L19" s="220">
        <v>6</v>
      </c>
      <c r="M19" s="220">
        <f t="shared" si="1"/>
        <v>900</v>
      </c>
      <c r="N19" s="221">
        <f>F19*(M19)</f>
        <v>900</v>
      </c>
      <c r="O19" s="112"/>
      <c r="P19" s="52"/>
      <c r="Q19" s="53"/>
      <c r="R19" s="54"/>
      <c r="S19" s="55"/>
      <c r="T19" s="56" t="s">
        <v>31</v>
      </c>
      <c r="U19" s="282" t="s">
        <v>573</v>
      </c>
      <c r="V19" s="42"/>
    </row>
    <row r="20" spans="2:23" s="43" customFormat="1" ht="30" customHeight="1" x14ac:dyDescent="0.2">
      <c r="B20" s="58"/>
      <c r="C20" s="59"/>
      <c r="D20" s="99" t="s">
        <v>538</v>
      </c>
      <c r="E20" s="61"/>
      <c r="F20" s="61"/>
      <c r="G20" s="61"/>
      <c r="H20" s="92" t="s">
        <v>55</v>
      </c>
      <c r="I20" s="148" t="s">
        <v>574</v>
      </c>
      <c r="J20" s="94">
        <v>12</v>
      </c>
      <c r="K20" s="94">
        <v>30</v>
      </c>
      <c r="L20" s="95">
        <v>6</v>
      </c>
      <c r="M20" s="95">
        <f t="shared" si="1"/>
        <v>360</v>
      </c>
      <c r="N20" s="96"/>
      <c r="O20" s="67"/>
      <c r="P20" s="68"/>
      <c r="Q20" s="69"/>
      <c r="R20" s="70"/>
      <c r="S20" s="71"/>
      <c r="T20" s="72"/>
      <c r="U20" s="97" t="s">
        <v>575</v>
      </c>
      <c r="V20" s="42"/>
    </row>
    <row r="21" spans="2:23" s="43" customFormat="1" ht="30" customHeight="1" x14ac:dyDescent="0.2">
      <c r="B21" s="58"/>
      <c r="C21" s="59"/>
      <c r="D21" s="99"/>
      <c r="E21" s="61"/>
      <c r="F21" s="61"/>
      <c r="G21" s="61"/>
      <c r="H21" s="92" t="s">
        <v>55</v>
      </c>
      <c r="I21" s="148" t="s">
        <v>377</v>
      </c>
      <c r="J21" s="94">
        <v>10</v>
      </c>
      <c r="K21" s="94">
        <v>14</v>
      </c>
      <c r="L21" s="95">
        <v>6</v>
      </c>
      <c r="M21" s="95">
        <f t="shared" si="1"/>
        <v>140</v>
      </c>
      <c r="N21" s="96"/>
      <c r="O21" s="67"/>
      <c r="P21" s="68"/>
      <c r="Q21" s="69"/>
      <c r="R21" s="70"/>
      <c r="S21" s="71"/>
      <c r="T21" s="72"/>
      <c r="U21" s="97"/>
      <c r="V21" s="42"/>
    </row>
    <row r="22" spans="2:23" s="43" customFormat="1" ht="30" customHeight="1" x14ac:dyDescent="0.2">
      <c r="B22" s="58"/>
      <c r="C22" s="59"/>
      <c r="D22" s="99"/>
      <c r="E22" s="61"/>
      <c r="F22" s="61"/>
      <c r="G22" s="61"/>
      <c r="H22" s="92" t="s">
        <v>55</v>
      </c>
      <c r="I22" s="148" t="s">
        <v>87</v>
      </c>
      <c r="J22" s="94">
        <v>10</v>
      </c>
      <c r="K22" s="94">
        <v>6</v>
      </c>
      <c r="L22" s="95">
        <v>6</v>
      </c>
      <c r="M22" s="95">
        <f t="shared" si="1"/>
        <v>60</v>
      </c>
      <c r="N22" s="96"/>
      <c r="O22" s="67"/>
      <c r="P22" s="68"/>
      <c r="Q22" s="69"/>
      <c r="R22" s="70"/>
      <c r="S22" s="71"/>
      <c r="T22" s="72"/>
      <c r="U22" s="97"/>
      <c r="V22" s="42"/>
    </row>
    <row r="23" spans="2:23" s="43" customFormat="1" ht="30" customHeight="1" x14ac:dyDescent="0.2">
      <c r="B23" s="58"/>
      <c r="C23" s="59"/>
      <c r="D23" s="99"/>
      <c r="E23" s="61"/>
      <c r="F23" s="61"/>
      <c r="G23" s="61"/>
      <c r="H23" s="92" t="s">
        <v>55</v>
      </c>
      <c r="I23" s="148" t="s">
        <v>576</v>
      </c>
      <c r="J23" s="94">
        <v>10</v>
      </c>
      <c r="K23" s="94">
        <v>3</v>
      </c>
      <c r="L23" s="95">
        <v>6</v>
      </c>
      <c r="M23" s="95">
        <f t="shared" si="1"/>
        <v>30</v>
      </c>
      <c r="N23" s="96"/>
      <c r="O23" s="67"/>
      <c r="P23" s="68"/>
      <c r="Q23" s="69"/>
      <c r="R23" s="70"/>
      <c r="S23" s="71"/>
      <c r="T23" s="72"/>
      <c r="U23" s="97"/>
      <c r="V23" s="42"/>
    </row>
    <row r="24" spans="2:23" s="43" customFormat="1" ht="30" customHeight="1" x14ac:dyDescent="0.2">
      <c r="B24" s="58"/>
      <c r="C24" s="59"/>
      <c r="D24" s="99"/>
      <c r="E24" s="61"/>
      <c r="F24" s="61"/>
      <c r="G24" s="61"/>
      <c r="H24" s="92" t="s">
        <v>55</v>
      </c>
      <c r="I24" s="148" t="s">
        <v>577</v>
      </c>
      <c r="J24" s="94">
        <v>10</v>
      </c>
      <c r="K24" s="94">
        <v>5</v>
      </c>
      <c r="L24" s="95">
        <v>6</v>
      </c>
      <c r="M24" s="95">
        <f t="shared" si="1"/>
        <v>50</v>
      </c>
      <c r="N24" s="96"/>
      <c r="O24" s="67"/>
      <c r="P24" s="68"/>
      <c r="Q24" s="69"/>
      <c r="R24" s="70"/>
      <c r="S24" s="71"/>
      <c r="T24" s="72"/>
      <c r="U24" s="97"/>
      <c r="V24" s="42"/>
    </row>
    <row r="25" spans="2:23" s="43" customFormat="1" ht="30" customHeight="1" x14ac:dyDescent="0.2">
      <c r="B25" s="58"/>
      <c r="C25" s="59"/>
      <c r="D25" s="99"/>
      <c r="E25" s="61"/>
      <c r="F25" s="61"/>
      <c r="G25" s="61"/>
      <c r="H25" s="92" t="s">
        <v>55</v>
      </c>
      <c r="I25" s="148" t="s">
        <v>541</v>
      </c>
      <c r="J25" s="94">
        <v>6</v>
      </c>
      <c r="K25" s="94">
        <v>12</v>
      </c>
      <c r="L25" s="95">
        <v>6</v>
      </c>
      <c r="M25" s="95">
        <f t="shared" si="1"/>
        <v>72</v>
      </c>
      <c r="N25" s="96"/>
      <c r="O25" s="67"/>
      <c r="P25" s="68"/>
      <c r="Q25" s="69"/>
      <c r="R25" s="70"/>
      <c r="S25" s="71"/>
      <c r="T25" s="72"/>
      <c r="U25" s="97"/>
      <c r="V25" s="42"/>
    </row>
    <row r="26" spans="2:23" s="43" customFormat="1" ht="30" customHeight="1" x14ac:dyDescent="0.2">
      <c r="B26" s="58"/>
      <c r="C26" s="59"/>
      <c r="D26" s="99"/>
      <c r="E26" s="61"/>
      <c r="F26" s="61"/>
      <c r="G26" s="61"/>
      <c r="H26" s="92" t="s">
        <v>55</v>
      </c>
      <c r="I26" s="148" t="s">
        <v>330</v>
      </c>
      <c r="J26" s="94">
        <v>8</v>
      </c>
      <c r="K26" s="94">
        <v>4</v>
      </c>
      <c r="L26" s="95">
        <v>6</v>
      </c>
      <c r="M26" s="95">
        <f t="shared" si="1"/>
        <v>32</v>
      </c>
      <c r="N26" s="96"/>
      <c r="O26" s="67"/>
      <c r="P26" s="68"/>
      <c r="Q26" s="69"/>
      <c r="R26" s="70" t="s">
        <v>61</v>
      </c>
      <c r="S26" s="71"/>
      <c r="T26" s="72"/>
      <c r="U26" s="97"/>
      <c r="V26" s="42"/>
    </row>
    <row r="27" spans="2:23" s="43" customFormat="1" ht="30" customHeight="1" x14ac:dyDescent="0.2">
      <c r="B27" s="58"/>
      <c r="C27" s="59"/>
      <c r="D27" s="99"/>
      <c r="E27" s="61"/>
      <c r="F27" s="61"/>
      <c r="G27" s="61"/>
      <c r="H27" s="92" t="s">
        <v>55</v>
      </c>
      <c r="I27" s="148" t="s">
        <v>578</v>
      </c>
      <c r="J27" s="94">
        <v>6</v>
      </c>
      <c r="K27" s="94">
        <v>5</v>
      </c>
      <c r="L27" s="95">
        <v>6</v>
      </c>
      <c r="M27" s="95">
        <f t="shared" si="1"/>
        <v>30</v>
      </c>
      <c r="N27" s="96"/>
      <c r="O27" s="67"/>
      <c r="P27" s="68"/>
      <c r="Q27" s="69"/>
      <c r="R27" s="70"/>
      <c r="S27" s="71"/>
      <c r="T27" s="72"/>
      <c r="U27" s="97"/>
      <c r="V27" s="42"/>
    </row>
    <row r="28" spans="2:23" s="43" customFormat="1" ht="30" customHeight="1" x14ac:dyDescent="0.2">
      <c r="B28" s="58"/>
      <c r="C28" s="59"/>
      <c r="D28" s="99"/>
      <c r="E28" s="61"/>
      <c r="F28" s="61"/>
      <c r="G28" s="61"/>
      <c r="H28" s="92" t="s">
        <v>55</v>
      </c>
      <c r="I28" s="148" t="s">
        <v>579</v>
      </c>
      <c r="J28" s="94">
        <v>6</v>
      </c>
      <c r="K28" s="94">
        <v>3</v>
      </c>
      <c r="L28" s="95">
        <v>6</v>
      </c>
      <c r="M28" s="95">
        <f t="shared" si="1"/>
        <v>18</v>
      </c>
      <c r="N28" s="96"/>
      <c r="O28" s="67"/>
      <c r="P28" s="68" t="s">
        <v>61</v>
      </c>
      <c r="Q28" s="69"/>
      <c r="R28" s="70"/>
      <c r="S28" s="71"/>
      <c r="T28" s="72"/>
      <c r="U28" s="97"/>
      <c r="V28" s="42"/>
    </row>
    <row r="29" spans="2:23" s="43" customFormat="1" ht="30" customHeight="1" x14ac:dyDescent="0.2">
      <c r="B29" s="58"/>
      <c r="C29" s="59"/>
      <c r="D29" s="99"/>
      <c r="E29" s="61"/>
      <c r="F29" s="61"/>
      <c r="G29" s="61"/>
      <c r="H29" s="92" t="s">
        <v>55</v>
      </c>
      <c r="I29" s="148" t="s">
        <v>580</v>
      </c>
      <c r="J29" s="94">
        <v>6</v>
      </c>
      <c r="K29" s="94">
        <v>3</v>
      </c>
      <c r="L29" s="95">
        <v>6</v>
      </c>
      <c r="M29" s="95">
        <f t="shared" si="1"/>
        <v>18</v>
      </c>
      <c r="N29" s="96"/>
      <c r="O29" s="67"/>
      <c r="P29" s="68" t="s">
        <v>61</v>
      </c>
      <c r="Q29" s="69"/>
      <c r="R29" s="70"/>
      <c r="S29" s="71"/>
      <c r="T29" s="72"/>
      <c r="U29" s="97"/>
      <c r="V29" s="42"/>
    </row>
    <row r="30" spans="2:23" s="43" customFormat="1" ht="30" customHeight="1" x14ac:dyDescent="0.2">
      <c r="B30" s="58"/>
      <c r="C30" s="59"/>
      <c r="D30" s="99"/>
      <c r="E30" s="61"/>
      <c r="F30" s="61"/>
      <c r="G30" s="61"/>
      <c r="H30" s="92" t="s">
        <v>55</v>
      </c>
      <c r="I30" s="148" t="s">
        <v>581</v>
      </c>
      <c r="J30" s="94">
        <v>6</v>
      </c>
      <c r="K30" s="94">
        <v>3</v>
      </c>
      <c r="L30" s="95">
        <v>6</v>
      </c>
      <c r="M30" s="95">
        <f t="shared" si="1"/>
        <v>18</v>
      </c>
      <c r="N30" s="96"/>
      <c r="O30" s="67"/>
      <c r="P30" s="68"/>
      <c r="Q30" s="69" t="s">
        <v>95</v>
      </c>
      <c r="R30" s="70"/>
      <c r="S30" s="71"/>
      <c r="T30" s="72"/>
      <c r="U30" s="97"/>
      <c r="V30" s="42"/>
    </row>
    <row r="31" spans="2:23" s="43" customFormat="1" ht="30" customHeight="1" x14ac:dyDescent="0.2">
      <c r="B31" s="58"/>
      <c r="C31" s="59"/>
      <c r="D31" s="99"/>
      <c r="E31" s="61"/>
      <c r="F31" s="61"/>
      <c r="G31" s="61"/>
      <c r="H31" s="92" t="s">
        <v>55</v>
      </c>
      <c r="I31" s="148" t="s">
        <v>98</v>
      </c>
      <c r="J31" s="94">
        <v>2</v>
      </c>
      <c r="K31" s="94">
        <f>10+26</f>
        <v>36</v>
      </c>
      <c r="L31" s="95">
        <v>6</v>
      </c>
      <c r="M31" s="95">
        <f t="shared" si="1"/>
        <v>72</v>
      </c>
      <c r="N31" s="96"/>
      <c r="O31" s="67"/>
      <c r="P31" s="68"/>
      <c r="Q31" s="69"/>
      <c r="R31" s="70"/>
      <c r="S31" s="71"/>
      <c r="T31" s="72"/>
      <c r="U31" s="97"/>
      <c r="V31" s="42"/>
    </row>
    <row r="32" spans="2:23" s="43" customFormat="1" ht="30" customHeight="1" x14ac:dyDescent="0.2">
      <c r="B32" s="44">
        <v>3</v>
      </c>
      <c r="C32" s="45"/>
      <c r="D32" s="219" t="s">
        <v>153</v>
      </c>
      <c r="E32" s="47" t="s">
        <v>28</v>
      </c>
      <c r="F32" s="47">
        <v>1</v>
      </c>
      <c r="G32" s="47">
        <v>1</v>
      </c>
      <c r="H32" s="83" t="s">
        <v>50</v>
      </c>
      <c r="I32" s="84"/>
      <c r="J32" s="220">
        <v>6.4</v>
      </c>
      <c r="K32" s="220">
        <v>10.5</v>
      </c>
      <c r="L32" s="220">
        <v>3.5</v>
      </c>
      <c r="M32" s="220">
        <f t="shared" si="1"/>
        <v>67.2</v>
      </c>
      <c r="N32" s="221">
        <f>F32*(M32)</f>
        <v>67.2</v>
      </c>
      <c r="O32" s="112"/>
      <c r="P32" s="52"/>
      <c r="Q32" s="53"/>
      <c r="R32" s="54"/>
      <c r="S32" s="55"/>
      <c r="T32" s="56" t="s">
        <v>582</v>
      </c>
      <c r="U32" s="282" t="s">
        <v>583</v>
      </c>
      <c r="V32" s="42"/>
      <c r="W32" s="209"/>
    </row>
    <row r="33" spans="2:23" s="43" customFormat="1" ht="30" customHeight="1" x14ac:dyDescent="0.2">
      <c r="B33" s="58"/>
      <c r="C33" s="59"/>
      <c r="D33" s="99" t="s">
        <v>492</v>
      </c>
      <c r="E33" s="61"/>
      <c r="F33" s="61"/>
      <c r="G33" s="61"/>
      <c r="H33" s="92" t="s">
        <v>55</v>
      </c>
      <c r="I33" s="148" t="s">
        <v>584</v>
      </c>
      <c r="J33" s="94">
        <v>6.4</v>
      </c>
      <c r="K33" s="94">
        <v>8</v>
      </c>
      <c r="L33" s="95">
        <v>3.5</v>
      </c>
      <c r="M33" s="95">
        <f>J33*K33</f>
        <v>51.2</v>
      </c>
      <c r="N33" s="96"/>
      <c r="O33" s="67"/>
      <c r="P33" s="68"/>
      <c r="Q33" s="69"/>
      <c r="R33" s="70"/>
      <c r="S33" s="71"/>
      <c r="T33" s="72"/>
      <c r="U33" s="97" t="s">
        <v>585</v>
      </c>
      <c r="V33" s="42"/>
      <c r="W33" s="98"/>
    </row>
    <row r="34" spans="2:23" s="43" customFormat="1" ht="30" customHeight="1" x14ac:dyDescent="0.2">
      <c r="B34" s="58"/>
      <c r="C34" s="59"/>
      <c r="D34" s="99"/>
      <c r="E34" s="61"/>
      <c r="F34" s="61"/>
      <c r="G34" s="61"/>
      <c r="H34" s="92" t="s">
        <v>55</v>
      </c>
      <c r="I34" s="148" t="s">
        <v>586</v>
      </c>
      <c r="J34" s="94">
        <v>3.5</v>
      </c>
      <c r="K34" s="94">
        <v>2.5</v>
      </c>
      <c r="L34" s="95">
        <v>3.5</v>
      </c>
      <c r="M34" s="95">
        <f>J34*K34</f>
        <v>8.75</v>
      </c>
      <c r="N34" s="96"/>
      <c r="O34" s="67"/>
      <c r="P34" s="68" t="s">
        <v>95</v>
      </c>
      <c r="Q34" s="69"/>
      <c r="R34" s="70"/>
      <c r="S34" s="71"/>
      <c r="T34" s="72"/>
      <c r="U34" s="97"/>
      <c r="V34" s="42"/>
      <c r="W34" s="98"/>
    </row>
    <row r="35" spans="2:23" s="43" customFormat="1" ht="30" customHeight="1" x14ac:dyDescent="0.2">
      <c r="B35" s="58"/>
      <c r="C35" s="59"/>
      <c r="D35" s="99"/>
      <c r="E35" s="61"/>
      <c r="F35" s="61"/>
      <c r="G35" s="61"/>
      <c r="H35" s="92" t="s">
        <v>55</v>
      </c>
      <c r="I35" s="148" t="s">
        <v>99</v>
      </c>
      <c r="J35" s="94">
        <v>2.9</v>
      </c>
      <c r="K35" s="94">
        <v>2.5</v>
      </c>
      <c r="L35" s="95">
        <v>3.5</v>
      </c>
      <c r="M35" s="95">
        <f>J35*K35</f>
        <v>7.25</v>
      </c>
      <c r="N35" s="96"/>
      <c r="O35" s="67"/>
      <c r="P35" s="68"/>
      <c r="Q35" s="69"/>
      <c r="R35" s="70"/>
      <c r="S35" s="71"/>
      <c r="T35" s="72"/>
      <c r="U35" s="97"/>
      <c r="V35" s="42"/>
      <c r="W35" s="98"/>
    </row>
    <row r="36" spans="2:23" s="43" customFormat="1" ht="30" customHeight="1" x14ac:dyDescent="0.2">
      <c r="B36" s="44">
        <v>4</v>
      </c>
      <c r="C36" s="137"/>
      <c r="D36" s="219" t="s">
        <v>113</v>
      </c>
      <c r="E36" s="47" t="s">
        <v>114</v>
      </c>
      <c r="F36" s="47">
        <v>1</v>
      </c>
      <c r="G36" s="47">
        <v>1</v>
      </c>
      <c r="H36" s="83" t="s">
        <v>50</v>
      </c>
      <c r="I36" s="84"/>
      <c r="J36" s="220">
        <v>12</v>
      </c>
      <c r="K36" s="220">
        <v>35</v>
      </c>
      <c r="L36" s="288">
        <v>6</v>
      </c>
      <c r="M36" s="220">
        <f t="shared" ref="M36:M38" si="2">J36*K36</f>
        <v>420</v>
      </c>
      <c r="N36" s="221">
        <f>M36*F36</f>
        <v>420</v>
      </c>
      <c r="O36" s="289"/>
      <c r="P36" s="140"/>
      <c r="Q36" s="141"/>
      <c r="R36" s="142"/>
      <c r="S36" s="143"/>
      <c r="T36" s="144" t="s">
        <v>550</v>
      </c>
      <c r="U36" s="282" t="s">
        <v>573</v>
      </c>
      <c r="V36" s="42"/>
    </row>
    <row r="37" spans="2:23" s="43" customFormat="1" ht="30" customHeight="1" x14ac:dyDescent="0.2">
      <c r="B37" s="145"/>
      <c r="C37" s="146"/>
      <c r="D37" s="99"/>
      <c r="E37" s="61"/>
      <c r="F37" s="61"/>
      <c r="G37" s="61"/>
      <c r="H37" s="147" t="s">
        <v>55</v>
      </c>
      <c r="I37" s="148" t="s">
        <v>587</v>
      </c>
      <c r="J37" s="95">
        <v>12</v>
      </c>
      <c r="K37" s="95">
        <v>21</v>
      </c>
      <c r="L37" s="95">
        <v>6</v>
      </c>
      <c r="M37" s="94">
        <f t="shared" si="2"/>
        <v>252</v>
      </c>
      <c r="N37" s="95"/>
      <c r="O37" s="149"/>
      <c r="P37" s="150"/>
      <c r="Q37" s="151"/>
      <c r="R37" s="152"/>
      <c r="S37" s="153"/>
      <c r="T37" s="154"/>
      <c r="U37" s="275" t="s">
        <v>554</v>
      </c>
      <c r="V37" s="42"/>
    </row>
    <row r="38" spans="2:23" s="43" customFormat="1" ht="30" customHeight="1" x14ac:dyDescent="0.2">
      <c r="B38" s="145"/>
      <c r="C38" s="146"/>
      <c r="D38" s="99"/>
      <c r="E38" s="61"/>
      <c r="F38" s="61"/>
      <c r="G38" s="61"/>
      <c r="H38" s="147" t="s">
        <v>55</v>
      </c>
      <c r="I38" s="148" t="s">
        <v>588</v>
      </c>
      <c r="J38" s="95">
        <v>12</v>
      </c>
      <c r="K38" s="95">
        <v>14</v>
      </c>
      <c r="L38" s="95">
        <v>6</v>
      </c>
      <c r="M38" s="94">
        <f t="shared" si="2"/>
        <v>168</v>
      </c>
      <c r="N38" s="95"/>
      <c r="O38" s="149"/>
      <c r="P38" s="150"/>
      <c r="Q38" s="151"/>
      <c r="R38" s="152"/>
      <c r="S38" s="153"/>
      <c r="T38" s="154"/>
      <c r="U38" s="275" t="s">
        <v>589</v>
      </c>
      <c r="V38" s="42"/>
    </row>
    <row r="39" spans="2:23" s="43" customFormat="1" ht="30" customHeight="1" thickBot="1" x14ac:dyDescent="0.25">
      <c r="B39" s="156" t="s">
        <v>415</v>
      </c>
      <c r="C39" s="157"/>
      <c r="D39" s="157"/>
      <c r="E39" s="157"/>
      <c r="F39" s="157"/>
      <c r="G39" s="158"/>
      <c r="H39" s="159"/>
      <c r="I39" s="160"/>
      <c r="J39" s="161"/>
      <c r="K39" s="161"/>
      <c r="L39" s="161"/>
      <c r="M39" s="162"/>
      <c r="N39" s="163">
        <f>SUM(N6:N38)</f>
        <v>2689.95</v>
      </c>
      <c r="O39" s="164"/>
      <c r="P39" s="165"/>
      <c r="Q39" s="166"/>
      <c r="R39" s="167"/>
      <c r="S39" s="168"/>
      <c r="T39" s="169"/>
      <c r="U39" s="170"/>
      <c r="V39" s="42"/>
    </row>
    <row r="40" spans="2:23" ht="35.1" customHeight="1" x14ac:dyDescent="0.2">
      <c r="B40" s="171" t="s">
        <v>416</v>
      </c>
      <c r="C40" s="172" t="s">
        <v>590</v>
      </c>
      <c r="D40" s="172"/>
      <c r="E40" s="172"/>
      <c r="F40" s="172"/>
      <c r="G40" s="172"/>
      <c r="H40" s="172"/>
      <c r="I40" s="172"/>
      <c r="J40" s="172"/>
      <c r="K40" s="172"/>
      <c r="L40" s="172"/>
      <c r="M40" s="172"/>
      <c r="N40" s="172"/>
      <c r="O40" s="172"/>
      <c r="P40" s="172"/>
      <c r="Q40" s="172"/>
      <c r="R40" s="172"/>
      <c r="S40" s="172"/>
      <c r="T40" s="172"/>
      <c r="U40" s="172"/>
    </row>
    <row r="41" spans="2:23" x14ac:dyDescent="0.2">
      <c r="B41" s="173"/>
      <c r="C41" s="174"/>
      <c r="D41" s="174"/>
      <c r="E41" s="174"/>
      <c r="F41" s="174"/>
      <c r="G41" s="174"/>
      <c r="H41" s="174"/>
      <c r="I41" s="174"/>
      <c r="J41" s="174"/>
      <c r="K41" s="174"/>
      <c r="L41" s="174"/>
      <c r="M41" s="174"/>
      <c r="N41" s="174"/>
      <c r="O41" s="174"/>
      <c r="P41" s="174"/>
      <c r="Q41" s="174"/>
      <c r="R41" s="174"/>
      <c r="S41" s="174"/>
      <c r="T41" s="174"/>
      <c r="U41" s="174"/>
    </row>
    <row r="42" spans="2:23" x14ac:dyDescent="0.2">
      <c r="B42" s="177"/>
      <c r="C42" s="177"/>
      <c r="D42" s="178"/>
      <c r="E42" s="178"/>
      <c r="F42" s="178"/>
      <c r="G42" s="178"/>
      <c r="H42" s="177"/>
      <c r="I42" s="177"/>
      <c r="J42" s="177"/>
      <c r="K42" s="177"/>
      <c r="L42" s="177"/>
      <c r="M42" s="177"/>
      <c r="N42" s="177"/>
      <c r="O42" s="179"/>
      <c r="P42" s="177"/>
      <c r="Q42" s="177"/>
      <c r="R42" s="177"/>
      <c r="S42" s="177"/>
      <c r="T42" s="177"/>
      <c r="U42" s="177"/>
    </row>
    <row r="43" spans="2:23" x14ac:dyDescent="0.2">
      <c r="B43" s="177"/>
      <c r="C43" s="177"/>
      <c r="D43" s="178"/>
      <c r="E43" s="178"/>
      <c r="F43" s="178"/>
      <c r="G43" s="178"/>
      <c r="H43" s="177"/>
      <c r="I43" s="177"/>
      <c r="J43" s="177"/>
      <c r="K43" s="177"/>
      <c r="L43" s="177"/>
      <c r="M43" s="177"/>
      <c r="N43" s="177"/>
      <c r="O43" s="179"/>
      <c r="P43" s="177"/>
      <c r="Q43" s="177"/>
      <c r="R43" s="177"/>
      <c r="S43" s="177"/>
      <c r="T43" s="177"/>
      <c r="U43" s="177"/>
    </row>
  </sheetData>
  <mergeCells count="23">
    <mergeCell ref="H12:I12"/>
    <mergeCell ref="H19:I19"/>
    <mergeCell ref="H32:I32"/>
    <mergeCell ref="H36:I36"/>
    <mergeCell ref="B39:G39"/>
    <mergeCell ref="B40:B41"/>
    <mergeCell ref="C40:U41"/>
    <mergeCell ref="P4:R4"/>
    <mergeCell ref="S4:S5"/>
    <mergeCell ref="T4:T5"/>
    <mergeCell ref="U4:U5"/>
    <mergeCell ref="H6:I6"/>
    <mergeCell ref="H7:I7"/>
    <mergeCell ref="B1:U1"/>
    <mergeCell ref="B2:U2"/>
    <mergeCell ref="B4:B5"/>
    <mergeCell ref="C4:C5"/>
    <mergeCell ref="D4:D5"/>
    <mergeCell ref="E4:E5"/>
    <mergeCell ref="F4:F5"/>
    <mergeCell ref="G4:G5"/>
    <mergeCell ref="H4:I5"/>
    <mergeCell ref="J4:L4"/>
  </mergeCells>
  <phoneticPr fontId="3" type="noConversion"/>
  <printOptions horizontalCentered="1"/>
  <pageMargins left="0.27559055118110237" right="0.11811023622047245" top="0.31496062992125984" bottom="0.39370078740157483" header="0.70866141732283472" footer="0.39370078740157483"/>
  <pageSetup paperSize="8" scale="46" fitToHeight="0" orientation="portrait" verticalDpi="1200" r:id="rId1"/>
  <headerFooter alignWithMargins="0">
    <oddFooter>&amp;C&amp;14&amp;P /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6</vt:i4>
      </vt:variant>
      <vt:variant>
        <vt:lpstr>이름이 지정된 범위</vt:lpstr>
      </vt:variant>
      <vt:variant>
        <vt:i4>12</vt:i4>
      </vt:variant>
    </vt:vector>
  </HeadingPairs>
  <TitlesOfParts>
    <vt:vector size="18" baseType="lpstr">
      <vt:lpstr>Building list(Rev.1_Seq.3)</vt:lpstr>
      <vt:lpstr>Building list(Rev.1_Seq.2)</vt:lpstr>
      <vt:lpstr>Building list(Rev.1_Seq.1)</vt:lpstr>
      <vt:lpstr>Building list(Rev.1)</vt:lpstr>
      <vt:lpstr>Building list(Rev.0_Seq.1)</vt:lpstr>
      <vt:lpstr>Building list(Rev.0)</vt:lpstr>
      <vt:lpstr>'Building list(Rev.0)'!Print_Area</vt:lpstr>
      <vt:lpstr>'Building list(Rev.0_Seq.1)'!Print_Area</vt:lpstr>
      <vt:lpstr>'Building list(Rev.1)'!Print_Area</vt:lpstr>
      <vt:lpstr>'Building list(Rev.1_Seq.1)'!Print_Area</vt:lpstr>
      <vt:lpstr>'Building list(Rev.1_Seq.2)'!Print_Area</vt:lpstr>
      <vt:lpstr>'Building list(Rev.1_Seq.3)'!Print_Area</vt:lpstr>
      <vt:lpstr>'Building list(Rev.0)'!Print_Titles</vt:lpstr>
      <vt:lpstr>'Building list(Rev.0_Seq.1)'!Print_Titles</vt:lpstr>
      <vt:lpstr>'Building list(Rev.1)'!Print_Titles</vt:lpstr>
      <vt:lpstr>'Building list(Rev.1_Seq.1)'!Print_Titles</vt:lpstr>
      <vt:lpstr>'Building list(Rev.1_Seq.2)'!Print_Titles</vt:lpstr>
      <vt:lpstr>'Building list(Rev.1_Seq.3)'!Print_Titles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HEC</dc:creator>
  <cp:lastModifiedBy>HEC</cp:lastModifiedBy>
  <dcterms:created xsi:type="dcterms:W3CDTF">2022-03-25T08:10:09Z</dcterms:created>
  <dcterms:modified xsi:type="dcterms:W3CDTF">2022-03-25T08:10:13Z</dcterms:modified>
</cp:coreProperties>
</file>