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202300"/>
  <mc:AlternateContent xmlns:mc="http://schemas.openxmlformats.org/markup-compatibility/2006">
    <mc:Choice Requires="x15">
      <x15ac:absPath xmlns:x15ac="http://schemas.microsoft.com/office/spreadsheetml/2010/11/ac" url="/Users/oliverschuurmann/Desktop/V1/"/>
    </mc:Choice>
  </mc:AlternateContent>
  <xr:revisionPtr revIDLastSave="0" documentId="13_ncr:1_{792A76AE-1909-9948-892C-0F74F82C2640}" xr6:coauthVersionLast="47" xr6:coauthVersionMax="47" xr10:uidLastSave="{00000000-0000-0000-0000-000000000000}"/>
  <bookViews>
    <workbookView xWindow="28800" yWindow="500" windowWidth="32000" windowHeight="17500" activeTab="1" xr2:uid="{BE9FEC92-E56D-7F44-A542-633498D94332}"/>
  </bookViews>
  <sheets>
    <sheet name="Intro" sheetId="8" r:id="rId1"/>
    <sheet name="Monitor" sheetId="1" r:id="rId2"/>
    <sheet name="VW BS + IS &amp; CFS" sheetId="2" r:id="rId3"/>
    <sheet name="BMW BS + IS &amp; CFS" sheetId="3" r:id="rId4"/>
    <sheet name="Mercedes BS + IS &amp; CFS" sheetId="4" r:id="rId5"/>
    <sheet name="Ford BS + IS &amp; CFS" sheetId="5" r:id="rId6"/>
    <sheet name="Tesla BS + IS &amp; CFS" sheetId="6" r:id="rId7"/>
    <sheet name="BYD BS + IS &amp; CFS "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60" i="1" l="1"/>
  <c r="R59" i="1"/>
  <c r="R58" i="1"/>
  <c r="R57" i="1"/>
  <c r="R56" i="1"/>
  <c r="R55" i="1"/>
  <c r="Q60" i="1"/>
  <c r="Q59" i="1"/>
  <c r="Q58" i="1"/>
  <c r="Q57" i="1"/>
  <c r="Q56" i="1"/>
  <c r="Q55" i="1"/>
  <c r="D12" i="1"/>
  <c r="D14" i="1" s="1"/>
  <c r="T25" i="1"/>
  <c r="T24" i="1"/>
  <c r="T23" i="1"/>
  <c r="T22" i="1"/>
  <c r="T21" i="1"/>
  <c r="T20" i="1"/>
  <c r="H15" i="1"/>
  <c r="H14" i="1"/>
  <c r="G15" i="1"/>
  <c r="G14" i="1"/>
  <c r="F15" i="1"/>
  <c r="F14" i="1"/>
  <c r="E15" i="1"/>
  <c r="E14" i="1"/>
  <c r="C15" i="1"/>
  <c r="C14" i="1"/>
  <c r="R53" i="1"/>
  <c r="Q53" i="1"/>
  <c r="R25" i="1"/>
  <c r="Q25" i="1"/>
  <c r="R50" i="1"/>
  <c r="Q50" i="1"/>
  <c r="R22" i="1"/>
  <c r="Q22" i="1"/>
  <c r="R49" i="1"/>
  <c r="Q49" i="1"/>
  <c r="R21" i="1"/>
  <c r="Q21" i="1"/>
  <c r="R48" i="1"/>
  <c r="Q48" i="1"/>
  <c r="R20" i="1"/>
  <c r="Q20" i="1"/>
  <c r="D15" i="1" l="1"/>
  <c r="Q64" i="1"/>
  <c r="Q68" i="1" l="1"/>
  <c r="P68" i="1"/>
  <c r="O68" i="1"/>
  <c r="N68" i="1"/>
  <c r="M68" i="1"/>
  <c r="L68" i="1"/>
  <c r="K68" i="1"/>
  <c r="J68" i="1"/>
  <c r="I68" i="1"/>
  <c r="H68" i="1"/>
  <c r="G68" i="1"/>
  <c r="F68" i="1"/>
  <c r="E68" i="1"/>
  <c r="D68" i="1"/>
  <c r="Q67" i="1"/>
  <c r="P67" i="1"/>
  <c r="O67" i="1"/>
  <c r="N67" i="1"/>
  <c r="M67" i="1"/>
  <c r="L67" i="1"/>
  <c r="K67" i="1"/>
  <c r="J67" i="1"/>
  <c r="I67" i="1"/>
  <c r="H67" i="1"/>
  <c r="G67" i="1"/>
  <c r="F67" i="1"/>
  <c r="E67" i="1"/>
  <c r="D67" i="1"/>
  <c r="Q66" i="1"/>
  <c r="P66" i="1"/>
  <c r="O66" i="1"/>
  <c r="N66" i="1"/>
  <c r="M66" i="1"/>
  <c r="L66" i="1"/>
  <c r="K66" i="1"/>
  <c r="J66" i="1"/>
  <c r="I66" i="1"/>
  <c r="H66" i="1"/>
  <c r="G66" i="1"/>
  <c r="F66" i="1"/>
  <c r="E66" i="1"/>
  <c r="D66" i="1"/>
  <c r="Q65" i="1"/>
  <c r="P65" i="1"/>
  <c r="O65" i="1"/>
  <c r="N65" i="1"/>
  <c r="M65" i="1"/>
  <c r="L65" i="1"/>
  <c r="K65" i="1"/>
  <c r="J65" i="1"/>
  <c r="I65" i="1"/>
  <c r="H65" i="1"/>
  <c r="G65" i="1"/>
  <c r="F65" i="1"/>
  <c r="E65" i="1"/>
  <c r="D65" i="1"/>
  <c r="P64" i="1"/>
  <c r="O64" i="1"/>
  <c r="N64" i="1"/>
  <c r="M64" i="1"/>
  <c r="L64" i="1"/>
  <c r="K64" i="1"/>
  <c r="J64" i="1"/>
  <c r="I64" i="1"/>
  <c r="H64" i="1"/>
  <c r="G64" i="1"/>
  <c r="F64" i="1"/>
  <c r="E64" i="1"/>
  <c r="D64" i="1"/>
  <c r="Q63" i="1"/>
  <c r="P63" i="1"/>
  <c r="O63" i="1"/>
  <c r="N63" i="1"/>
  <c r="M63" i="1"/>
  <c r="L63" i="1"/>
  <c r="K63" i="1"/>
  <c r="J63" i="1"/>
  <c r="I63" i="1"/>
  <c r="H63" i="1"/>
  <c r="G63" i="1"/>
  <c r="F63" i="1"/>
  <c r="E63" i="1"/>
  <c r="D63" i="1"/>
  <c r="C68" i="1"/>
  <c r="C67" i="1"/>
  <c r="C66" i="1"/>
  <c r="C65" i="1"/>
  <c r="C64" i="1"/>
  <c r="C63" i="1"/>
  <c r="P60" i="1"/>
  <c r="O60" i="1"/>
  <c r="N60" i="1"/>
  <c r="M60" i="1"/>
  <c r="L60" i="1"/>
  <c r="K60" i="1"/>
  <c r="J60" i="1"/>
  <c r="I60" i="1"/>
  <c r="H60" i="1"/>
  <c r="G60" i="1"/>
  <c r="F60" i="1"/>
  <c r="E60" i="1"/>
  <c r="D60" i="1"/>
  <c r="P59" i="1"/>
  <c r="O59" i="1"/>
  <c r="N59" i="1"/>
  <c r="M59" i="1"/>
  <c r="L59" i="1"/>
  <c r="K59" i="1"/>
  <c r="J59" i="1"/>
  <c r="I59" i="1"/>
  <c r="H59" i="1"/>
  <c r="G59" i="1"/>
  <c r="F59" i="1"/>
  <c r="E59" i="1"/>
  <c r="D59" i="1"/>
  <c r="P58" i="1"/>
  <c r="O58" i="1"/>
  <c r="N58" i="1"/>
  <c r="M58" i="1"/>
  <c r="L58" i="1"/>
  <c r="K58" i="1"/>
  <c r="J58" i="1"/>
  <c r="I58" i="1"/>
  <c r="H58" i="1"/>
  <c r="G58" i="1"/>
  <c r="F58" i="1"/>
  <c r="E58" i="1"/>
  <c r="D58" i="1"/>
  <c r="P57" i="1"/>
  <c r="O57" i="1"/>
  <c r="N57" i="1"/>
  <c r="M57" i="1"/>
  <c r="L57" i="1"/>
  <c r="K57" i="1"/>
  <c r="J57" i="1"/>
  <c r="I57" i="1"/>
  <c r="H57" i="1"/>
  <c r="G57" i="1"/>
  <c r="F57" i="1"/>
  <c r="E57" i="1"/>
  <c r="D57" i="1"/>
  <c r="P56" i="1"/>
  <c r="O56" i="1"/>
  <c r="N56" i="1"/>
  <c r="M56" i="1"/>
  <c r="L56" i="1"/>
  <c r="K56" i="1"/>
  <c r="J56" i="1"/>
  <c r="I56" i="1"/>
  <c r="H56" i="1"/>
  <c r="G56" i="1"/>
  <c r="F56" i="1"/>
  <c r="E56" i="1"/>
  <c r="D56" i="1"/>
  <c r="P55" i="1"/>
  <c r="O55" i="1"/>
  <c r="N55" i="1"/>
  <c r="M55" i="1"/>
  <c r="L55" i="1"/>
  <c r="K55" i="1"/>
  <c r="J55" i="1"/>
  <c r="I55" i="1"/>
  <c r="H55" i="1"/>
  <c r="G55" i="1"/>
  <c r="F55" i="1"/>
  <c r="E55" i="1"/>
  <c r="D55" i="1"/>
  <c r="C60" i="1"/>
  <c r="C59" i="1"/>
  <c r="C58" i="1"/>
  <c r="C57" i="1"/>
  <c r="C56" i="1"/>
  <c r="C55" i="1"/>
  <c r="P53" i="1"/>
  <c r="O53" i="1"/>
  <c r="N53" i="1"/>
  <c r="M53" i="1"/>
  <c r="L53" i="1"/>
  <c r="K53" i="1"/>
  <c r="J53" i="1"/>
  <c r="I53" i="1"/>
  <c r="H53" i="1"/>
  <c r="G53" i="1"/>
  <c r="F53" i="1"/>
  <c r="E53" i="1"/>
  <c r="D53" i="1"/>
  <c r="P52" i="1"/>
  <c r="O52" i="1"/>
  <c r="N52" i="1"/>
  <c r="M52" i="1"/>
  <c r="L52" i="1"/>
  <c r="K52" i="1"/>
  <c r="J52" i="1"/>
  <c r="I52" i="1"/>
  <c r="H52" i="1"/>
  <c r="G52" i="1"/>
  <c r="F52" i="1"/>
  <c r="E52" i="1"/>
  <c r="D52" i="1"/>
  <c r="P51" i="1"/>
  <c r="O51" i="1"/>
  <c r="N51" i="1"/>
  <c r="M51" i="1"/>
  <c r="L51" i="1"/>
  <c r="K51" i="1"/>
  <c r="J51" i="1"/>
  <c r="I51" i="1"/>
  <c r="H51" i="1"/>
  <c r="G51" i="1"/>
  <c r="F51" i="1"/>
  <c r="E51" i="1"/>
  <c r="D51" i="1"/>
  <c r="P50" i="1"/>
  <c r="O50" i="1"/>
  <c r="N50" i="1"/>
  <c r="M50" i="1"/>
  <c r="L50" i="1"/>
  <c r="K50" i="1"/>
  <c r="J50" i="1"/>
  <c r="I50" i="1"/>
  <c r="H50" i="1"/>
  <c r="G50" i="1"/>
  <c r="F50" i="1"/>
  <c r="E50" i="1"/>
  <c r="D50" i="1"/>
  <c r="P49" i="1"/>
  <c r="O49" i="1"/>
  <c r="N49" i="1"/>
  <c r="M49" i="1"/>
  <c r="L49" i="1"/>
  <c r="K49" i="1"/>
  <c r="J49" i="1"/>
  <c r="I49" i="1"/>
  <c r="H49" i="1"/>
  <c r="G49" i="1"/>
  <c r="F49" i="1"/>
  <c r="E49" i="1"/>
  <c r="D49" i="1"/>
  <c r="P48" i="1"/>
  <c r="O48" i="1"/>
  <c r="N48" i="1"/>
  <c r="M48" i="1"/>
  <c r="L48" i="1"/>
  <c r="K48" i="1"/>
  <c r="J48" i="1"/>
  <c r="I48" i="1"/>
  <c r="H48" i="1"/>
  <c r="G48" i="1"/>
  <c r="F48" i="1"/>
  <c r="E48" i="1"/>
  <c r="D48" i="1"/>
  <c r="C53" i="1"/>
  <c r="C52" i="1"/>
  <c r="C51" i="1"/>
  <c r="C50" i="1"/>
  <c r="C49" i="1"/>
  <c r="C48" i="1"/>
  <c r="P46" i="1"/>
  <c r="O46" i="1"/>
  <c r="N46" i="1"/>
  <c r="M46" i="1"/>
  <c r="L46" i="1"/>
  <c r="K46" i="1"/>
  <c r="J46" i="1"/>
  <c r="I46" i="1"/>
  <c r="H46" i="1"/>
  <c r="G46" i="1"/>
  <c r="F46" i="1"/>
  <c r="E46" i="1"/>
  <c r="D46" i="1"/>
  <c r="P45" i="1"/>
  <c r="O45" i="1"/>
  <c r="N45" i="1"/>
  <c r="M45" i="1"/>
  <c r="L45" i="1"/>
  <c r="K45" i="1"/>
  <c r="J45" i="1"/>
  <c r="I45" i="1"/>
  <c r="H45" i="1"/>
  <c r="G45" i="1"/>
  <c r="F45" i="1"/>
  <c r="E45" i="1"/>
  <c r="D45" i="1"/>
  <c r="P44" i="1"/>
  <c r="O44" i="1"/>
  <c r="N44" i="1"/>
  <c r="M44" i="1"/>
  <c r="L44" i="1"/>
  <c r="K44" i="1"/>
  <c r="J44" i="1"/>
  <c r="I44" i="1"/>
  <c r="H44" i="1"/>
  <c r="G44" i="1"/>
  <c r="F44" i="1"/>
  <c r="E44" i="1"/>
  <c r="D44" i="1"/>
  <c r="P43" i="1"/>
  <c r="O43" i="1"/>
  <c r="N43" i="1"/>
  <c r="M43" i="1"/>
  <c r="L43" i="1"/>
  <c r="K43" i="1"/>
  <c r="J43" i="1"/>
  <c r="I43" i="1"/>
  <c r="H43" i="1"/>
  <c r="G43" i="1"/>
  <c r="F43" i="1"/>
  <c r="E43" i="1"/>
  <c r="D43" i="1"/>
  <c r="P42" i="1"/>
  <c r="O42" i="1"/>
  <c r="N42" i="1"/>
  <c r="M42" i="1"/>
  <c r="L42" i="1"/>
  <c r="K42" i="1"/>
  <c r="J42" i="1"/>
  <c r="I42" i="1"/>
  <c r="H42" i="1"/>
  <c r="G42" i="1"/>
  <c r="F42" i="1"/>
  <c r="E42" i="1"/>
  <c r="D42" i="1"/>
  <c r="P41" i="1"/>
  <c r="O41" i="1"/>
  <c r="N41" i="1"/>
  <c r="M41" i="1"/>
  <c r="L41" i="1"/>
  <c r="K41" i="1"/>
  <c r="J41" i="1"/>
  <c r="I41" i="1"/>
  <c r="H41" i="1"/>
  <c r="G41" i="1"/>
  <c r="F41" i="1"/>
  <c r="E41" i="1"/>
  <c r="D41" i="1"/>
  <c r="C46" i="1"/>
  <c r="C45" i="1"/>
  <c r="C44" i="1"/>
  <c r="C43" i="1"/>
  <c r="C42" i="1"/>
  <c r="C41" i="1"/>
  <c r="P39" i="1"/>
  <c r="O39" i="1"/>
  <c r="N39" i="1"/>
  <c r="M39" i="1"/>
  <c r="L39" i="1"/>
  <c r="K39" i="1"/>
  <c r="J39" i="1"/>
  <c r="I39" i="1"/>
  <c r="H39" i="1"/>
  <c r="G39" i="1"/>
  <c r="F39" i="1"/>
  <c r="E39" i="1"/>
  <c r="D39" i="1"/>
  <c r="P38" i="1"/>
  <c r="O38" i="1"/>
  <c r="N38" i="1"/>
  <c r="M38" i="1"/>
  <c r="L38" i="1"/>
  <c r="K38" i="1"/>
  <c r="J38" i="1"/>
  <c r="I38" i="1"/>
  <c r="H38" i="1"/>
  <c r="G38" i="1"/>
  <c r="F38" i="1"/>
  <c r="E38" i="1"/>
  <c r="D38" i="1"/>
  <c r="P37" i="1"/>
  <c r="O37" i="1"/>
  <c r="N37" i="1"/>
  <c r="M37" i="1"/>
  <c r="L37" i="1"/>
  <c r="K37" i="1"/>
  <c r="J37" i="1"/>
  <c r="I37" i="1"/>
  <c r="H37" i="1"/>
  <c r="G37" i="1"/>
  <c r="F37" i="1"/>
  <c r="E37" i="1"/>
  <c r="D37" i="1"/>
  <c r="P36" i="1"/>
  <c r="O36" i="1"/>
  <c r="N36" i="1"/>
  <c r="M36" i="1"/>
  <c r="L36" i="1"/>
  <c r="K36" i="1"/>
  <c r="J36" i="1"/>
  <c r="I36" i="1"/>
  <c r="H36" i="1"/>
  <c r="G36" i="1"/>
  <c r="F36" i="1"/>
  <c r="E36" i="1"/>
  <c r="D36" i="1"/>
  <c r="P35" i="1"/>
  <c r="O35" i="1"/>
  <c r="N35" i="1"/>
  <c r="M35" i="1"/>
  <c r="L35" i="1"/>
  <c r="K35" i="1"/>
  <c r="J35" i="1"/>
  <c r="I35" i="1"/>
  <c r="H35" i="1"/>
  <c r="G35" i="1"/>
  <c r="F35" i="1"/>
  <c r="E35" i="1"/>
  <c r="D35" i="1"/>
  <c r="P34" i="1"/>
  <c r="O34" i="1"/>
  <c r="N34" i="1"/>
  <c r="M34" i="1"/>
  <c r="L34" i="1"/>
  <c r="K34" i="1"/>
  <c r="J34" i="1"/>
  <c r="I34" i="1"/>
  <c r="H34" i="1"/>
  <c r="G34" i="1"/>
  <c r="F34" i="1"/>
  <c r="E34" i="1"/>
  <c r="D34" i="1"/>
  <c r="C39" i="1"/>
  <c r="C38" i="1"/>
  <c r="C37" i="1"/>
  <c r="C36" i="1"/>
  <c r="C35" i="1"/>
  <c r="C34" i="1"/>
  <c r="P32" i="1"/>
  <c r="O32" i="1"/>
  <c r="N32" i="1"/>
  <c r="M32" i="1"/>
  <c r="L32" i="1"/>
  <c r="K32" i="1"/>
  <c r="J32" i="1"/>
  <c r="I32" i="1"/>
  <c r="H32" i="1"/>
  <c r="G32" i="1"/>
  <c r="F32" i="1"/>
  <c r="E32" i="1"/>
  <c r="D32" i="1"/>
  <c r="P31" i="1"/>
  <c r="O31" i="1"/>
  <c r="N31" i="1"/>
  <c r="M31" i="1"/>
  <c r="L31" i="1"/>
  <c r="K31" i="1"/>
  <c r="J31" i="1"/>
  <c r="I31" i="1"/>
  <c r="H31" i="1"/>
  <c r="G31" i="1"/>
  <c r="F31" i="1"/>
  <c r="E31" i="1"/>
  <c r="D31" i="1"/>
  <c r="P30" i="1"/>
  <c r="O30" i="1"/>
  <c r="N30" i="1"/>
  <c r="M30" i="1"/>
  <c r="L30" i="1"/>
  <c r="K30" i="1"/>
  <c r="J30" i="1"/>
  <c r="I30" i="1"/>
  <c r="H30" i="1"/>
  <c r="G30" i="1"/>
  <c r="F30" i="1"/>
  <c r="E30" i="1"/>
  <c r="D30" i="1"/>
  <c r="P29" i="1"/>
  <c r="O29" i="1"/>
  <c r="N29" i="1"/>
  <c r="M29" i="1"/>
  <c r="L29" i="1"/>
  <c r="K29" i="1"/>
  <c r="J29" i="1"/>
  <c r="I29" i="1"/>
  <c r="H29" i="1"/>
  <c r="G29" i="1"/>
  <c r="F29" i="1"/>
  <c r="E29" i="1"/>
  <c r="D29" i="1"/>
  <c r="P28" i="1"/>
  <c r="O28" i="1"/>
  <c r="N28" i="1"/>
  <c r="M28" i="1"/>
  <c r="L28" i="1"/>
  <c r="K28" i="1"/>
  <c r="J28" i="1"/>
  <c r="I28" i="1"/>
  <c r="H28" i="1"/>
  <c r="G28" i="1"/>
  <c r="F28" i="1"/>
  <c r="E28" i="1"/>
  <c r="D28" i="1"/>
  <c r="P27" i="1"/>
  <c r="O27" i="1"/>
  <c r="N27" i="1"/>
  <c r="M27" i="1"/>
  <c r="L27" i="1"/>
  <c r="K27" i="1"/>
  <c r="J27" i="1"/>
  <c r="I27" i="1"/>
  <c r="H27" i="1"/>
  <c r="G27" i="1"/>
  <c r="F27" i="1"/>
  <c r="E27" i="1"/>
  <c r="D27" i="1"/>
  <c r="C32" i="1"/>
  <c r="C31" i="1"/>
  <c r="C30" i="1"/>
  <c r="C29" i="1"/>
  <c r="C28" i="1"/>
  <c r="C27" i="1"/>
  <c r="P25" i="1"/>
  <c r="O25" i="1"/>
  <c r="N25" i="1"/>
  <c r="M25" i="1"/>
  <c r="L25" i="1"/>
  <c r="K25" i="1"/>
  <c r="J25" i="1"/>
  <c r="I25" i="1"/>
  <c r="H25" i="1"/>
  <c r="G25" i="1"/>
  <c r="F25" i="1"/>
  <c r="E25" i="1"/>
  <c r="D25" i="1"/>
  <c r="P24" i="1"/>
  <c r="O24" i="1"/>
  <c r="N24" i="1"/>
  <c r="M24" i="1"/>
  <c r="L24" i="1"/>
  <c r="K24" i="1"/>
  <c r="J24" i="1"/>
  <c r="I24" i="1"/>
  <c r="H24" i="1"/>
  <c r="G24" i="1"/>
  <c r="F24" i="1"/>
  <c r="E24" i="1"/>
  <c r="D24" i="1"/>
  <c r="P23" i="1"/>
  <c r="O23" i="1"/>
  <c r="N23" i="1"/>
  <c r="M23" i="1"/>
  <c r="L23" i="1"/>
  <c r="K23" i="1"/>
  <c r="J23" i="1"/>
  <c r="I23" i="1"/>
  <c r="H23" i="1"/>
  <c r="G23" i="1"/>
  <c r="F23" i="1"/>
  <c r="E23" i="1"/>
  <c r="D23" i="1"/>
  <c r="P22" i="1"/>
  <c r="O22" i="1"/>
  <c r="N22" i="1"/>
  <c r="M22" i="1"/>
  <c r="L22" i="1"/>
  <c r="K22" i="1"/>
  <c r="J22" i="1"/>
  <c r="I22" i="1"/>
  <c r="H22" i="1"/>
  <c r="G22" i="1"/>
  <c r="F22" i="1"/>
  <c r="E22" i="1"/>
  <c r="D22" i="1"/>
  <c r="P21" i="1"/>
  <c r="O21" i="1"/>
  <c r="N21" i="1"/>
  <c r="M21" i="1"/>
  <c r="L21" i="1"/>
  <c r="K21" i="1"/>
  <c r="J21" i="1"/>
  <c r="I21" i="1"/>
  <c r="H21" i="1"/>
  <c r="G21" i="1"/>
  <c r="F21" i="1"/>
  <c r="E21" i="1"/>
  <c r="D21" i="1"/>
  <c r="P20" i="1"/>
  <c r="O20" i="1"/>
  <c r="N20" i="1"/>
  <c r="M20" i="1"/>
  <c r="L20" i="1"/>
  <c r="K20" i="1"/>
  <c r="J20" i="1"/>
  <c r="I20" i="1"/>
  <c r="H20" i="1"/>
  <c r="G20" i="1"/>
  <c r="F20" i="1"/>
  <c r="E20" i="1"/>
  <c r="D20" i="1"/>
  <c r="C25" i="1"/>
  <c r="C24" i="1"/>
  <c r="C23" i="1"/>
  <c r="C22" i="1"/>
  <c r="C21" i="1"/>
  <c r="C20" i="1"/>
  <c r="H12" i="1"/>
  <c r="G12" i="1"/>
  <c r="F12" i="1"/>
  <c r="E12" i="1"/>
  <c r="H10" i="1"/>
  <c r="H9" i="1"/>
  <c r="C12" i="1"/>
  <c r="D8" i="1"/>
  <c r="H8" i="1"/>
  <c r="G8" i="1"/>
  <c r="F8" i="1"/>
  <c r="E8" i="1"/>
  <c r="C8" i="1"/>
  <c r="BP59" i="7" l="1"/>
  <c r="BP60" i="7" s="1"/>
  <c r="BP58" i="7"/>
  <c r="BP57" i="7"/>
  <c r="BP56" i="7"/>
  <c r="BP55" i="7"/>
  <c r="BP59" i="6"/>
  <c r="BP60" i="6" s="1"/>
  <c r="BP58" i="6"/>
  <c r="BP57" i="6"/>
  <c r="BP56" i="6"/>
  <c r="BP55" i="6"/>
  <c r="CS59" i="5"/>
  <c r="CS60" i="5" s="1"/>
  <c r="CS58" i="5"/>
  <c r="CS57" i="5"/>
  <c r="CS56" i="5"/>
  <c r="CS55" i="5"/>
  <c r="CS59" i="4"/>
  <c r="CS60" i="4" s="1"/>
  <c r="CS58" i="4"/>
  <c r="CS57" i="4"/>
  <c r="CS56" i="4"/>
  <c r="CS55" i="4"/>
  <c r="BT59" i="3"/>
  <c r="BT58" i="3"/>
  <c r="BT57" i="3"/>
  <c r="BT56" i="3"/>
  <c r="BT55" i="3"/>
  <c r="D9" i="1"/>
  <c r="G10" i="1"/>
  <c r="F10" i="1"/>
  <c r="E10" i="1"/>
  <c r="C10" i="1"/>
  <c r="G9" i="1"/>
  <c r="F9" i="1"/>
  <c r="E9" i="1"/>
  <c r="C9" i="1"/>
  <c r="Y122" i="2"/>
  <c r="X122" i="2"/>
  <c r="W122" i="2"/>
  <c r="V122" i="2"/>
  <c r="U122" i="2"/>
  <c r="T122" i="2"/>
  <c r="S122" i="2"/>
  <c r="R122" i="2"/>
  <c r="Q122" i="2"/>
  <c r="P122" i="2"/>
  <c r="O122" i="2"/>
  <c r="N122" i="2"/>
  <c r="M122" i="2"/>
  <c r="L122" i="2"/>
  <c r="K122" i="2"/>
  <c r="J122" i="2"/>
  <c r="I122" i="2"/>
  <c r="H122" i="2"/>
  <c r="G122" i="2"/>
  <c r="F122" i="2"/>
  <c r="E122" i="2"/>
  <c r="D122" i="2"/>
  <c r="C122" i="2"/>
  <c r="B122" i="2"/>
  <c r="Y121" i="2"/>
  <c r="Y123" i="2" s="1"/>
  <c r="X121" i="2"/>
  <c r="X123" i="2" s="1"/>
  <c r="W121" i="2"/>
  <c r="V121" i="2"/>
  <c r="V123" i="2" s="1"/>
  <c r="U121" i="2"/>
  <c r="U123" i="2" s="1"/>
  <c r="T121" i="2"/>
  <c r="S121" i="2"/>
  <c r="S123" i="2" s="1"/>
  <c r="R121" i="2"/>
  <c r="R123" i="2" s="1"/>
  <c r="Q121" i="2"/>
  <c r="Q123" i="2" s="1"/>
  <c r="P121" i="2"/>
  <c r="P123" i="2" s="1"/>
  <c r="O121" i="2"/>
  <c r="N121" i="2"/>
  <c r="N123" i="2" s="1"/>
  <c r="M121" i="2"/>
  <c r="M123" i="2" s="1"/>
  <c r="L121" i="2"/>
  <c r="K121" i="2"/>
  <c r="K123" i="2" s="1"/>
  <c r="J121" i="2"/>
  <c r="J123" i="2" s="1"/>
  <c r="I121" i="2"/>
  <c r="I123" i="2" s="1"/>
  <c r="H121" i="2"/>
  <c r="H123" i="2" s="1"/>
  <c r="G121" i="2"/>
  <c r="F121" i="2"/>
  <c r="F123" i="2" s="1"/>
  <c r="E121" i="2"/>
  <c r="E123" i="2" s="1"/>
  <c r="D121" i="2"/>
  <c r="C121" i="2"/>
  <c r="C123" i="2" s="1"/>
  <c r="B121" i="2"/>
  <c r="B123" i="2" s="1"/>
  <c r="BY59" i="2"/>
  <c r="BX59" i="2"/>
  <c r="BW59" i="2"/>
  <c r="BV59" i="2"/>
  <c r="BU59" i="2"/>
  <c r="BT59" i="2"/>
  <c r="BS59" i="2"/>
  <c r="BR59" i="2"/>
  <c r="BQ59" i="2"/>
  <c r="BP59" i="2"/>
  <c r="BO59" i="2"/>
  <c r="BN59" i="2"/>
  <c r="BM59" i="2"/>
  <c r="BL59" i="2"/>
  <c r="BK59" i="2"/>
  <c r="BJ59" i="2"/>
  <c r="BI59" i="2"/>
  <c r="BH59" i="2"/>
  <c r="BG59" i="2"/>
  <c r="BF59" i="2"/>
  <c r="BE59" i="2"/>
  <c r="BD59" i="2"/>
  <c r="BC59" i="2"/>
  <c r="BB59" i="2"/>
  <c r="BA59" i="2"/>
  <c r="AZ59" i="2"/>
  <c r="AY59" i="2"/>
  <c r="AX59" i="2"/>
  <c r="AW59" i="2"/>
  <c r="AV59" i="2"/>
  <c r="AU59" i="2"/>
  <c r="AT59" i="2"/>
  <c r="AS59" i="2"/>
  <c r="AR59" i="2"/>
  <c r="AQ59" i="2"/>
  <c r="AP59" i="2"/>
  <c r="AO59" i="2"/>
  <c r="AN59" i="2"/>
  <c r="AM59" i="2"/>
  <c r="AL59" i="2"/>
  <c r="AK59" i="2"/>
  <c r="AJ59" i="2"/>
  <c r="AI59" i="2"/>
  <c r="AH59" i="2"/>
  <c r="AG59" i="2"/>
  <c r="AF59" i="2"/>
  <c r="AE59" i="2"/>
  <c r="AD59" i="2"/>
  <c r="AC59" i="2"/>
  <c r="AB59" i="2"/>
  <c r="AA59" i="2"/>
  <c r="Z59" i="2"/>
  <c r="Y59" i="2"/>
  <c r="X59" i="2"/>
  <c r="W59" i="2"/>
  <c r="V59" i="2"/>
  <c r="U59" i="2"/>
  <c r="T59" i="2"/>
  <c r="S59" i="2"/>
  <c r="R59" i="2"/>
  <c r="Q59" i="2"/>
  <c r="P59" i="2"/>
  <c r="O59" i="2"/>
  <c r="N59" i="2"/>
  <c r="M59" i="2"/>
  <c r="L59" i="2"/>
  <c r="K59" i="2"/>
  <c r="J59" i="2"/>
  <c r="I59" i="2"/>
  <c r="H59" i="2"/>
  <c r="G59" i="2"/>
  <c r="F59" i="2"/>
  <c r="E59" i="2"/>
  <c r="D59" i="2"/>
  <c r="C59" i="2"/>
  <c r="B59" i="2"/>
  <c r="BY58" i="2"/>
  <c r="BX58" i="2"/>
  <c r="BW58" i="2"/>
  <c r="BV58" i="2"/>
  <c r="BU58" i="2"/>
  <c r="BT58" i="2"/>
  <c r="BS58" i="2"/>
  <c r="BR58" i="2"/>
  <c r="BQ58" i="2"/>
  <c r="BP58" i="2"/>
  <c r="BO58" i="2"/>
  <c r="BN58" i="2"/>
  <c r="BM58" i="2"/>
  <c r="BL58" i="2"/>
  <c r="BK58" i="2"/>
  <c r="BJ58" i="2"/>
  <c r="BI58" i="2"/>
  <c r="BH58" i="2"/>
  <c r="BG58" i="2"/>
  <c r="BF58" i="2"/>
  <c r="BE58" i="2"/>
  <c r="BD58" i="2"/>
  <c r="BC58" i="2"/>
  <c r="BB58" i="2"/>
  <c r="BA58" i="2"/>
  <c r="AZ58" i="2"/>
  <c r="AY58" i="2"/>
  <c r="AX58" i="2"/>
  <c r="AW58" i="2"/>
  <c r="AV58" i="2"/>
  <c r="AU58" i="2"/>
  <c r="AT58" i="2"/>
  <c r="AS58" i="2"/>
  <c r="AR58" i="2"/>
  <c r="AQ58" i="2"/>
  <c r="AP58" i="2"/>
  <c r="AO58" i="2"/>
  <c r="AN58" i="2"/>
  <c r="AM58" i="2"/>
  <c r="AL58" i="2"/>
  <c r="AK58" i="2"/>
  <c r="AJ58" i="2"/>
  <c r="AI58" i="2"/>
  <c r="AH58" i="2"/>
  <c r="AG58" i="2"/>
  <c r="AF58" i="2"/>
  <c r="AE58" i="2"/>
  <c r="AD58" i="2"/>
  <c r="AC58" i="2"/>
  <c r="AB58" i="2"/>
  <c r="AA58" i="2"/>
  <c r="Z58" i="2"/>
  <c r="Y58" i="2"/>
  <c r="X58" i="2"/>
  <c r="W58" i="2"/>
  <c r="V58" i="2"/>
  <c r="U58" i="2"/>
  <c r="T58" i="2"/>
  <c r="S58" i="2"/>
  <c r="R58" i="2"/>
  <c r="Q58" i="2"/>
  <c r="P58" i="2"/>
  <c r="O58" i="2"/>
  <c r="N58" i="2"/>
  <c r="M58" i="2"/>
  <c r="L58" i="2"/>
  <c r="K58" i="2"/>
  <c r="J58" i="2"/>
  <c r="I58" i="2"/>
  <c r="H58" i="2"/>
  <c r="G58" i="2"/>
  <c r="F58" i="2"/>
  <c r="E58" i="2"/>
  <c r="D58" i="2"/>
  <c r="C58" i="2"/>
  <c r="B58" i="2"/>
  <c r="BY57" i="2"/>
  <c r="BX57" i="2"/>
  <c r="BW57" i="2"/>
  <c r="BV57" i="2"/>
  <c r="BU57" i="2"/>
  <c r="BT57" i="2"/>
  <c r="BS57" i="2"/>
  <c r="BR57" i="2"/>
  <c r="BQ57" i="2"/>
  <c r="BP57" i="2"/>
  <c r="BO57" i="2"/>
  <c r="BN57" i="2"/>
  <c r="BM57" i="2"/>
  <c r="BL57" i="2"/>
  <c r="BK57" i="2"/>
  <c r="BJ57" i="2"/>
  <c r="BI57" i="2"/>
  <c r="BH57" i="2"/>
  <c r="BG57" i="2"/>
  <c r="BF57" i="2"/>
  <c r="BE57" i="2"/>
  <c r="BD57" i="2"/>
  <c r="BC57" i="2"/>
  <c r="BB57" i="2"/>
  <c r="BA57" i="2"/>
  <c r="AZ57" i="2"/>
  <c r="AY57" i="2"/>
  <c r="AX57" i="2"/>
  <c r="AW57" i="2"/>
  <c r="AV57" i="2"/>
  <c r="AU57" i="2"/>
  <c r="AT57" i="2"/>
  <c r="AS57" i="2"/>
  <c r="AR57" i="2"/>
  <c r="AQ57" i="2"/>
  <c r="AP57" i="2"/>
  <c r="AO57" i="2"/>
  <c r="AN57" i="2"/>
  <c r="AM57" i="2"/>
  <c r="AL57" i="2"/>
  <c r="AK57" i="2"/>
  <c r="AJ57" i="2"/>
  <c r="AI57" i="2"/>
  <c r="AH57" i="2"/>
  <c r="AG57" i="2"/>
  <c r="AF57" i="2"/>
  <c r="AE57" i="2"/>
  <c r="AD57" i="2"/>
  <c r="AC57" i="2"/>
  <c r="AB57" i="2"/>
  <c r="AA57" i="2"/>
  <c r="Z57" i="2"/>
  <c r="Y57" i="2"/>
  <c r="X57" i="2"/>
  <c r="W57" i="2"/>
  <c r="V57" i="2"/>
  <c r="U57" i="2"/>
  <c r="T57" i="2"/>
  <c r="S57" i="2"/>
  <c r="R57" i="2"/>
  <c r="Q57" i="2"/>
  <c r="P57" i="2"/>
  <c r="O57" i="2"/>
  <c r="N57" i="2"/>
  <c r="M57" i="2"/>
  <c r="L57" i="2"/>
  <c r="K57" i="2"/>
  <c r="J57" i="2"/>
  <c r="I57" i="2"/>
  <c r="H57" i="2"/>
  <c r="G57" i="2"/>
  <c r="F57" i="2"/>
  <c r="E57" i="2"/>
  <c r="D57" i="2"/>
  <c r="C57" i="2"/>
  <c r="B57" i="2"/>
  <c r="BY56" i="2"/>
  <c r="BX56" i="2"/>
  <c r="BW56" i="2"/>
  <c r="BV56" i="2"/>
  <c r="BU56" i="2"/>
  <c r="BU60" i="2" s="1"/>
  <c r="BT56" i="2"/>
  <c r="BS56" i="2"/>
  <c r="BR56" i="2"/>
  <c r="BQ56" i="2"/>
  <c r="BP56" i="2"/>
  <c r="BO56" i="2"/>
  <c r="BN56" i="2"/>
  <c r="BM56" i="2"/>
  <c r="BM60" i="2" s="1"/>
  <c r="BL56" i="2"/>
  <c r="BK56" i="2"/>
  <c r="BJ56" i="2"/>
  <c r="BI56" i="2"/>
  <c r="BH56" i="2"/>
  <c r="BG56" i="2"/>
  <c r="BF56" i="2"/>
  <c r="BE56" i="2"/>
  <c r="BE60" i="2" s="1"/>
  <c r="BD56" i="2"/>
  <c r="BC56" i="2"/>
  <c r="BB56" i="2"/>
  <c r="BA56" i="2"/>
  <c r="AZ56" i="2"/>
  <c r="AY56" i="2"/>
  <c r="AX56" i="2"/>
  <c r="AW56" i="2"/>
  <c r="AW60" i="2" s="1"/>
  <c r="AV56" i="2"/>
  <c r="AU56" i="2"/>
  <c r="AT56" i="2"/>
  <c r="AS56" i="2"/>
  <c r="AR56" i="2"/>
  <c r="AQ56" i="2"/>
  <c r="AP56" i="2"/>
  <c r="AO56" i="2"/>
  <c r="AO60" i="2" s="1"/>
  <c r="AN56" i="2"/>
  <c r="AM56" i="2"/>
  <c r="AL56" i="2"/>
  <c r="AK56" i="2"/>
  <c r="AJ56" i="2"/>
  <c r="AI56" i="2"/>
  <c r="AH56" i="2"/>
  <c r="AG56" i="2"/>
  <c r="AG60" i="2" s="1"/>
  <c r="AF56" i="2"/>
  <c r="AE56" i="2"/>
  <c r="AD56" i="2"/>
  <c r="AC56" i="2"/>
  <c r="AB56" i="2"/>
  <c r="AA56" i="2"/>
  <c r="Z56" i="2"/>
  <c r="Y56" i="2"/>
  <c r="Y60" i="2" s="1"/>
  <c r="X56" i="2"/>
  <c r="W56" i="2"/>
  <c r="V56" i="2"/>
  <c r="U56" i="2"/>
  <c r="T56" i="2"/>
  <c r="S56" i="2"/>
  <c r="R56" i="2"/>
  <c r="Q56" i="2"/>
  <c r="Q60" i="2" s="1"/>
  <c r="P56" i="2"/>
  <c r="O56" i="2"/>
  <c r="N56" i="2"/>
  <c r="M56" i="2"/>
  <c r="L56" i="2"/>
  <c r="K56" i="2"/>
  <c r="J56" i="2"/>
  <c r="I56" i="2"/>
  <c r="I60" i="2" s="1"/>
  <c r="H56" i="2"/>
  <c r="G56" i="2"/>
  <c r="F56" i="2"/>
  <c r="E56" i="2"/>
  <c r="D56" i="2"/>
  <c r="C56" i="2"/>
  <c r="B56" i="2"/>
  <c r="BY55" i="2"/>
  <c r="BX55" i="2"/>
  <c r="BW55" i="2"/>
  <c r="BV55" i="2"/>
  <c r="BU55" i="2"/>
  <c r="BT55" i="2"/>
  <c r="BS55" i="2"/>
  <c r="BR55" i="2"/>
  <c r="BQ55" i="2"/>
  <c r="BP55" i="2"/>
  <c r="BO55" i="2"/>
  <c r="BN55" i="2"/>
  <c r="BM55" i="2"/>
  <c r="BL55" i="2"/>
  <c r="BK55" i="2"/>
  <c r="BJ55" i="2"/>
  <c r="BI55" i="2"/>
  <c r="BH55" i="2"/>
  <c r="BG55" i="2"/>
  <c r="BF55" i="2"/>
  <c r="BE55" i="2"/>
  <c r="BD55" i="2"/>
  <c r="BC55" i="2"/>
  <c r="BB55" i="2"/>
  <c r="BA55" i="2"/>
  <c r="AZ55" i="2"/>
  <c r="AY55" i="2"/>
  <c r="AX55" i="2"/>
  <c r="AW55" i="2"/>
  <c r="AV55" i="2"/>
  <c r="AU55" i="2"/>
  <c r="AT55" i="2"/>
  <c r="AS55" i="2"/>
  <c r="AR55" i="2"/>
  <c r="AQ55" i="2"/>
  <c r="AP55" i="2"/>
  <c r="AO55" i="2"/>
  <c r="AN55" i="2"/>
  <c r="AM55" i="2"/>
  <c r="AL55" i="2"/>
  <c r="AK55" i="2"/>
  <c r="AJ55" i="2"/>
  <c r="AI55" i="2"/>
  <c r="AH55" i="2"/>
  <c r="AG55" i="2"/>
  <c r="AF55" i="2"/>
  <c r="AE55" i="2"/>
  <c r="AD55" i="2"/>
  <c r="AC55" i="2"/>
  <c r="AB55" i="2"/>
  <c r="AA55" i="2"/>
  <c r="Z55" i="2"/>
  <c r="Y55" i="2"/>
  <c r="X55" i="2"/>
  <c r="W55" i="2"/>
  <c r="V55" i="2"/>
  <c r="U55" i="2"/>
  <c r="T55" i="2"/>
  <c r="S55" i="2"/>
  <c r="R55" i="2"/>
  <c r="Q55" i="2"/>
  <c r="P55" i="2"/>
  <c r="O55" i="2"/>
  <c r="N55" i="2"/>
  <c r="M55" i="2"/>
  <c r="L55" i="2"/>
  <c r="K55" i="2"/>
  <c r="J55" i="2"/>
  <c r="I55" i="2"/>
  <c r="H55" i="2"/>
  <c r="G55" i="2"/>
  <c r="F55" i="2"/>
  <c r="E55" i="2"/>
  <c r="D55" i="2"/>
  <c r="C55" i="2"/>
  <c r="B55" i="2"/>
  <c r="S123" i="5"/>
  <c r="Y122" i="5"/>
  <c r="X122" i="5"/>
  <c r="W122" i="5"/>
  <c r="V122" i="5"/>
  <c r="U122" i="5"/>
  <c r="T122" i="5"/>
  <c r="S122" i="5"/>
  <c r="R122" i="5"/>
  <c r="Q122" i="5"/>
  <c r="P122" i="5"/>
  <c r="O122" i="5"/>
  <c r="N122" i="5"/>
  <c r="M122" i="5"/>
  <c r="L122" i="5"/>
  <c r="K122" i="5"/>
  <c r="J122" i="5"/>
  <c r="I122" i="5"/>
  <c r="H122" i="5"/>
  <c r="G122" i="5"/>
  <c r="F122" i="5"/>
  <c r="E122" i="5"/>
  <c r="D122" i="5"/>
  <c r="C122" i="5"/>
  <c r="B122" i="5"/>
  <c r="Y121" i="5"/>
  <c r="Y123" i="5" s="1"/>
  <c r="X121" i="5"/>
  <c r="W121" i="5"/>
  <c r="W123" i="5" s="1"/>
  <c r="V121" i="5"/>
  <c r="V123" i="5" s="1"/>
  <c r="U121" i="5"/>
  <c r="T121" i="5"/>
  <c r="S121" i="5"/>
  <c r="R121" i="5"/>
  <c r="R123" i="5" s="1"/>
  <c r="Q121" i="5"/>
  <c r="Q123" i="5" s="1"/>
  <c r="P121" i="5"/>
  <c r="O121" i="5"/>
  <c r="O123" i="5" s="1"/>
  <c r="N121" i="5"/>
  <c r="N123" i="5" s="1"/>
  <c r="M121" i="5"/>
  <c r="L121" i="5"/>
  <c r="K121" i="5"/>
  <c r="K123" i="5" s="1"/>
  <c r="J121" i="5"/>
  <c r="J123" i="5" s="1"/>
  <c r="I121" i="5"/>
  <c r="I123" i="5" s="1"/>
  <c r="H121" i="5"/>
  <c r="G121" i="5"/>
  <c r="G123" i="5" s="1"/>
  <c r="F121" i="5"/>
  <c r="F123" i="5" s="1"/>
  <c r="E121" i="5"/>
  <c r="D121" i="5"/>
  <c r="C121" i="5"/>
  <c r="C123" i="5" s="1"/>
  <c r="B121" i="5"/>
  <c r="B123" i="5" s="1"/>
  <c r="CR59" i="5"/>
  <c r="CQ59" i="5"/>
  <c r="CP59" i="5"/>
  <c r="CO59" i="5"/>
  <c r="CN59" i="5"/>
  <c r="CM59" i="5"/>
  <c r="CM60" i="5" s="1"/>
  <c r="CL59" i="5"/>
  <c r="CK59" i="5"/>
  <c r="CJ59" i="5"/>
  <c r="CI59" i="5"/>
  <c r="CH59" i="5"/>
  <c r="CG59" i="5"/>
  <c r="CF59" i="5"/>
  <c r="CE59" i="5"/>
  <c r="CD59" i="5"/>
  <c r="CC59" i="5"/>
  <c r="CB59" i="5"/>
  <c r="CA59" i="5"/>
  <c r="BZ59" i="5"/>
  <c r="BY59" i="5"/>
  <c r="BX59" i="5"/>
  <c r="BW59" i="5"/>
  <c r="BV59" i="5"/>
  <c r="BU59" i="5"/>
  <c r="BT59" i="5"/>
  <c r="BS59" i="5"/>
  <c r="BR59" i="5"/>
  <c r="BQ59" i="5"/>
  <c r="BP59" i="5"/>
  <c r="BO59" i="5"/>
  <c r="BN59" i="5"/>
  <c r="BM59" i="5"/>
  <c r="BL59" i="5"/>
  <c r="BK59" i="5"/>
  <c r="BJ59" i="5"/>
  <c r="BI59" i="5"/>
  <c r="BH59" i="5"/>
  <c r="BG59" i="5"/>
  <c r="BF59" i="5"/>
  <c r="BE59" i="5"/>
  <c r="BD59" i="5"/>
  <c r="BC59" i="5"/>
  <c r="BB59" i="5"/>
  <c r="BA59" i="5"/>
  <c r="AZ59" i="5"/>
  <c r="AY59" i="5"/>
  <c r="AX59" i="5"/>
  <c r="AW59" i="5"/>
  <c r="AV59" i="5"/>
  <c r="AU59" i="5"/>
  <c r="AT59" i="5"/>
  <c r="AS59" i="5"/>
  <c r="AR59" i="5"/>
  <c r="AQ59" i="5"/>
  <c r="AP59" i="5"/>
  <c r="AO59" i="5"/>
  <c r="AN59" i="5"/>
  <c r="AM59" i="5"/>
  <c r="AL59" i="5"/>
  <c r="AK59" i="5"/>
  <c r="AJ59" i="5"/>
  <c r="AI59" i="5"/>
  <c r="AH59" i="5"/>
  <c r="AG59" i="5"/>
  <c r="AF59" i="5"/>
  <c r="AE59" i="5"/>
  <c r="AD59" i="5"/>
  <c r="AC59" i="5"/>
  <c r="AB59" i="5"/>
  <c r="AA59" i="5"/>
  <c r="AA60" i="5" s="1"/>
  <c r="Z59" i="5"/>
  <c r="Y59" i="5"/>
  <c r="X59" i="5"/>
  <c r="W59" i="5"/>
  <c r="V59" i="5"/>
  <c r="U59" i="5"/>
  <c r="T59" i="5"/>
  <c r="S59" i="5"/>
  <c r="R59" i="5"/>
  <c r="Q59" i="5"/>
  <c r="P59" i="5"/>
  <c r="O59" i="5"/>
  <c r="N59" i="5"/>
  <c r="M59" i="5"/>
  <c r="L59" i="5"/>
  <c r="K59" i="5"/>
  <c r="J59" i="5"/>
  <c r="I59" i="5"/>
  <c r="H59" i="5"/>
  <c r="G59" i="5"/>
  <c r="F59" i="5"/>
  <c r="E59" i="5"/>
  <c r="D59" i="5"/>
  <c r="C59" i="5"/>
  <c r="B59" i="5"/>
  <c r="CR58" i="5"/>
  <c r="CQ58" i="5"/>
  <c r="CP58" i="5"/>
  <c r="CO58" i="5"/>
  <c r="CN58" i="5"/>
  <c r="CM58" i="5"/>
  <c r="CL58" i="5"/>
  <c r="CK58" i="5"/>
  <c r="CJ58" i="5"/>
  <c r="CI58" i="5"/>
  <c r="CH58" i="5"/>
  <c r="CG58" i="5"/>
  <c r="CF58" i="5"/>
  <c r="CE58" i="5"/>
  <c r="CD58" i="5"/>
  <c r="CC58" i="5"/>
  <c r="CB58" i="5"/>
  <c r="CA58" i="5"/>
  <c r="BZ58" i="5"/>
  <c r="BY58" i="5"/>
  <c r="BX58" i="5"/>
  <c r="BW58" i="5"/>
  <c r="BV58" i="5"/>
  <c r="BU58" i="5"/>
  <c r="BT58" i="5"/>
  <c r="BS58" i="5"/>
  <c r="BR58" i="5"/>
  <c r="BQ58" i="5"/>
  <c r="BP58" i="5"/>
  <c r="BO58" i="5"/>
  <c r="BN58" i="5"/>
  <c r="BM58" i="5"/>
  <c r="BL58" i="5"/>
  <c r="BK58" i="5"/>
  <c r="BJ58" i="5"/>
  <c r="BI58" i="5"/>
  <c r="BH58" i="5"/>
  <c r="BG58" i="5"/>
  <c r="BF58" i="5"/>
  <c r="BE58" i="5"/>
  <c r="BD58" i="5"/>
  <c r="BC58" i="5"/>
  <c r="BB58" i="5"/>
  <c r="BA58" i="5"/>
  <c r="AZ58" i="5"/>
  <c r="AY58" i="5"/>
  <c r="AY60" i="5" s="1"/>
  <c r="AX58" i="5"/>
  <c r="AX60" i="5" s="1"/>
  <c r="AW58" i="5"/>
  <c r="AV58" i="5"/>
  <c r="AU58" i="5"/>
  <c r="AT58" i="5"/>
  <c r="AS58" i="5"/>
  <c r="AR58" i="5"/>
  <c r="AQ58" i="5"/>
  <c r="AP58" i="5"/>
  <c r="AO58" i="5"/>
  <c r="AN58" i="5"/>
  <c r="AM58" i="5"/>
  <c r="AL58" i="5"/>
  <c r="AK58" i="5"/>
  <c r="AJ58" i="5"/>
  <c r="AI58" i="5"/>
  <c r="AH58" i="5"/>
  <c r="AG58" i="5"/>
  <c r="AF58" i="5"/>
  <c r="AE58" i="5"/>
  <c r="AD58" i="5"/>
  <c r="AC58" i="5"/>
  <c r="AB58" i="5"/>
  <c r="AA58" i="5"/>
  <c r="Z58" i="5"/>
  <c r="Y58" i="5"/>
  <c r="X58" i="5"/>
  <c r="W58" i="5"/>
  <c r="V58" i="5"/>
  <c r="U58" i="5"/>
  <c r="T58" i="5"/>
  <c r="S58" i="5"/>
  <c r="R58" i="5"/>
  <c r="Q58" i="5"/>
  <c r="P58" i="5"/>
  <c r="O58" i="5"/>
  <c r="N58" i="5"/>
  <c r="M58" i="5"/>
  <c r="L58" i="5"/>
  <c r="K58" i="5"/>
  <c r="J58" i="5"/>
  <c r="I58" i="5"/>
  <c r="H58" i="5"/>
  <c r="G58" i="5"/>
  <c r="F58" i="5"/>
  <c r="E58" i="5"/>
  <c r="D58" i="5"/>
  <c r="C58" i="5"/>
  <c r="B58" i="5"/>
  <c r="CR57" i="5"/>
  <c r="CQ57" i="5"/>
  <c r="CP57" i="5"/>
  <c r="CO57" i="5"/>
  <c r="CN57" i="5"/>
  <c r="CM57" i="5"/>
  <c r="CL57" i="5"/>
  <c r="CK57" i="5"/>
  <c r="CJ57" i="5"/>
  <c r="CI57" i="5"/>
  <c r="CH57" i="5"/>
  <c r="CG57" i="5"/>
  <c r="CF57" i="5"/>
  <c r="CE57" i="5"/>
  <c r="CD57" i="5"/>
  <c r="CC57" i="5"/>
  <c r="CB57" i="5"/>
  <c r="CA57" i="5"/>
  <c r="BZ57" i="5"/>
  <c r="BY57" i="5"/>
  <c r="BX57" i="5"/>
  <c r="BW57" i="5"/>
  <c r="BV57" i="5"/>
  <c r="BV60" i="5" s="1"/>
  <c r="BU57" i="5"/>
  <c r="BU60" i="5" s="1"/>
  <c r="BT57" i="5"/>
  <c r="BS57" i="5"/>
  <c r="BR57" i="5"/>
  <c r="BQ57" i="5"/>
  <c r="BP57" i="5"/>
  <c r="BO57" i="5"/>
  <c r="BN57" i="5"/>
  <c r="BM57" i="5"/>
  <c r="BL57" i="5"/>
  <c r="BK57" i="5"/>
  <c r="BJ57" i="5"/>
  <c r="BI57" i="5"/>
  <c r="BH57" i="5"/>
  <c r="BG57" i="5"/>
  <c r="BF57" i="5"/>
  <c r="BE57" i="5"/>
  <c r="BD57" i="5"/>
  <c r="BC57" i="5"/>
  <c r="BB57" i="5"/>
  <c r="BA57" i="5"/>
  <c r="AZ57" i="5"/>
  <c r="AY57" i="5"/>
  <c r="AX57" i="5"/>
  <c r="AW57" i="5"/>
  <c r="AV57" i="5"/>
  <c r="AU57" i="5"/>
  <c r="AT57" i="5"/>
  <c r="AS57" i="5"/>
  <c r="AR57" i="5"/>
  <c r="AQ57" i="5"/>
  <c r="AP57" i="5"/>
  <c r="AO57" i="5"/>
  <c r="AN57" i="5"/>
  <c r="AM57" i="5"/>
  <c r="AL57" i="5"/>
  <c r="AK57" i="5"/>
  <c r="AJ57" i="5"/>
  <c r="AI57" i="5"/>
  <c r="AH57" i="5"/>
  <c r="AG57" i="5"/>
  <c r="AF57" i="5"/>
  <c r="AE57" i="5"/>
  <c r="AD57" i="5"/>
  <c r="AC57" i="5"/>
  <c r="AB57" i="5"/>
  <c r="AA57" i="5"/>
  <c r="Z57" i="5"/>
  <c r="Y57" i="5"/>
  <c r="X57" i="5"/>
  <c r="W57" i="5"/>
  <c r="V57" i="5"/>
  <c r="U57" i="5"/>
  <c r="T57" i="5"/>
  <c r="S57" i="5"/>
  <c r="R57" i="5"/>
  <c r="Q57" i="5"/>
  <c r="P57" i="5"/>
  <c r="O57" i="5"/>
  <c r="N57" i="5"/>
  <c r="M57" i="5"/>
  <c r="L57" i="5"/>
  <c r="K57" i="5"/>
  <c r="J57" i="5"/>
  <c r="J60" i="5" s="1"/>
  <c r="I57" i="5"/>
  <c r="I60" i="5" s="1"/>
  <c r="H57" i="5"/>
  <c r="G57" i="5"/>
  <c r="F57" i="5"/>
  <c r="E57" i="5"/>
  <c r="D57" i="5"/>
  <c r="C57" i="5"/>
  <c r="B57" i="5"/>
  <c r="CR56" i="5"/>
  <c r="CQ56" i="5"/>
  <c r="CP56" i="5"/>
  <c r="CO56" i="5"/>
  <c r="CN56" i="5"/>
  <c r="CM56" i="5"/>
  <c r="CL56" i="5"/>
  <c r="CK56" i="5"/>
  <c r="CJ56" i="5"/>
  <c r="CI56" i="5"/>
  <c r="CH56" i="5"/>
  <c r="CG56" i="5"/>
  <c r="CF56" i="5"/>
  <c r="CE56" i="5"/>
  <c r="CD56" i="5"/>
  <c r="CC56" i="5"/>
  <c r="CB56" i="5"/>
  <c r="CA56" i="5"/>
  <c r="BZ56" i="5"/>
  <c r="BY56" i="5"/>
  <c r="BX56" i="5"/>
  <c r="BW56" i="5"/>
  <c r="BV56" i="5"/>
  <c r="BU56" i="5"/>
  <c r="BT56" i="5"/>
  <c r="BS56" i="5"/>
  <c r="BR56" i="5"/>
  <c r="BQ56" i="5"/>
  <c r="BP56" i="5"/>
  <c r="BO56" i="5"/>
  <c r="BN56" i="5"/>
  <c r="BM56" i="5"/>
  <c r="BL56" i="5"/>
  <c r="BK56" i="5"/>
  <c r="BJ56" i="5"/>
  <c r="BI56" i="5"/>
  <c r="BH56" i="5"/>
  <c r="BG56" i="5"/>
  <c r="BF56" i="5"/>
  <c r="BE56" i="5"/>
  <c r="BD56" i="5"/>
  <c r="BC56" i="5"/>
  <c r="BB56" i="5"/>
  <c r="BA56" i="5"/>
  <c r="AZ56" i="5"/>
  <c r="AY56" i="5"/>
  <c r="AX56" i="5"/>
  <c r="AW56" i="5"/>
  <c r="AV56" i="5"/>
  <c r="AU56" i="5"/>
  <c r="AT56" i="5"/>
  <c r="AS56" i="5"/>
  <c r="AR56" i="5"/>
  <c r="AQ56" i="5"/>
  <c r="AP56" i="5"/>
  <c r="AO56" i="5"/>
  <c r="AN56" i="5"/>
  <c r="AM56" i="5"/>
  <c r="AL56" i="5"/>
  <c r="AK56" i="5"/>
  <c r="AJ56" i="5"/>
  <c r="AI56" i="5"/>
  <c r="AH56" i="5"/>
  <c r="AG56" i="5"/>
  <c r="AG60" i="5" s="1"/>
  <c r="AF56" i="5"/>
  <c r="AE56" i="5"/>
  <c r="AD56" i="5"/>
  <c r="AC56" i="5"/>
  <c r="AB56" i="5"/>
  <c r="AA56" i="5"/>
  <c r="Z56" i="5"/>
  <c r="Y56" i="5"/>
  <c r="X56" i="5"/>
  <c r="W56" i="5"/>
  <c r="V56" i="5"/>
  <c r="U56" i="5"/>
  <c r="T56" i="5"/>
  <c r="S56" i="5"/>
  <c r="R56" i="5"/>
  <c r="Q56" i="5"/>
  <c r="P56" i="5"/>
  <c r="O56" i="5"/>
  <c r="N56" i="5"/>
  <c r="M56" i="5"/>
  <c r="L56" i="5"/>
  <c r="K56" i="5"/>
  <c r="J56" i="5"/>
  <c r="I56" i="5"/>
  <c r="H56" i="5"/>
  <c r="G56" i="5"/>
  <c r="F56" i="5"/>
  <c r="E56" i="5"/>
  <c r="D56" i="5"/>
  <c r="C56" i="5"/>
  <c r="B56" i="5"/>
  <c r="CR55" i="5"/>
  <c r="CQ55" i="5"/>
  <c r="CQ60" i="5" s="1"/>
  <c r="CP55" i="5"/>
  <c r="CP60" i="5" s="1"/>
  <c r="CO55" i="5"/>
  <c r="CN55" i="5"/>
  <c r="CM55" i="5"/>
  <c r="CL55" i="5"/>
  <c r="CL60" i="5" s="1"/>
  <c r="CK55" i="5"/>
  <c r="CK60" i="5" s="1"/>
  <c r="CJ55" i="5"/>
  <c r="CI55" i="5"/>
  <c r="CI60" i="5" s="1"/>
  <c r="CH55" i="5"/>
  <c r="CH60" i="5" s="1"/>
  <c r="CG55" i="5"/>
  <c r="CF55" i="5"/>
  <c r="CE55" i="5"/>
  <c r="CE60" i="5" s="1"/>
  <c r="CD55" i="5"/>
  <c r="CD60" i="5" s="1"/>
  <c r="CC55" i="5"/>
  <c r="CC60" i="5" s="1"/>
  <c r="CB55" i="5"/>
  <c r="CA55" i="5"/>
  <c r="CA60" i="5" s="1"/>
  <c r="BZ55" i="5"/>
  <c r="BZ60" i="5" s="1"/>
  <c r="BY55" i="5"/>
  <c r="BX55" i="5"/>
  <c r="BW55" i="5"/>
  <c r="BW60" i="5" s="1"/>
  <c r="BV55" i="5"/>
  <c r="BU55" i="5"/>
  <c r="BT55" i="5"/>
  <c r="BS55" i="5"/>
  <c r="BS60" i="5" s="1"/>
  <c r="BR55" i="5"/>
  <c r="BR60" i="5" s="1"/>
  <c r="BQ55" i="5"/>
  <c r="BP55" i="5"/>
  <c r="BO55" i="5"/>
  <c r="BO60" i="5" s="1"/>
  <c r="BN55" i="5"/>
  <c r="BN60" i="5" s="1"/>
  <c r="BM55" i="5"/>
  <c r="BM60" i="5" s="1"/>
  <c r="BL55" i="5"/>
  <c r="BK55" i="5"/>
  <c r="BK60" i="5" s="1"/>
  <c r="BJ55" i="5"/>
  <c r="BJ60" i="5" s="1"/>
  <c r="BI55" i="5"/>
  <c r="BH55" i="5"/>
  <c r="BG55" i="5"/>
  <c r="BG60" i="5" s="1"/>
  <c r="BF55" i="5"/>
  <c r="BF60" i="5" s="1"/>
  <c r="BE55" i="5"/>
  <c r="BE60" i="5" s="1"/>
  <c r="BD55" i="5"/>
  <c r="BC55" i="5"/>
  <c r="BC60" i="5" s="1"/>
  <c r="BB55" i="5"/>
  <c r="BB60" i="5" s="1"/>
  <c r="BA55" i="5"/>
  <c r="AZ55" i="5"/>
  <c r="AY55" i="5"/>
  <c r="AX55" i="5"/>
  <c r="AW55" i="5"/>
  <c r="AW60" i="5" s="1"/>
  <c r="AV55" i="5"/>
  <c r="AU55" i="5"/>
  <c r="AU60" i="5" s="1"/>
  <c r="AT55" i="5"/>
  <c r="AT60" i="5" s="1"/>
  <c r="AS55" i="5"/>
  <c r="AR55" i="5"/>
  <c r="AQ55" i="5"/>
  <c r="AQ60" i="5" s="1"/>
  <c r="AP55" i="5"/>
  <c r="AP60" i="5" s="1"/>
  <c r="AO55" i="5"/>
  <c r="AO60" i="5" s="1"/>
  <c r="AN55" i="5"/>
  <c r="AM55" i="5"/>
  <c r="AM60" i="5" s="1"/>
  <c r="AL55" i="5"/>
  <c r="AL60" i="5" s="1"/>
  <c r="AK55" i="5"/>
  <c r="AJ55" i="5"/>
  <c r="AI55" i="5"/>
  <c r="AI60" i="5" s="1"/>
  <c r="AH55" i="5"/>
  <c r="AH60" i="5" s="1"/>
  <c r="AG55" i="5"/>
  <c r="AF55" i="5"/>
  <c r="AE55" i="5"/>
  <c r="AE60" i="5" s="1"/>
  <c r="AD55" i="5"/>
  <c r="AD60" i="5" s="1"/>
  <c r="AC55" i="5"/>
  <c r="AB55" i="5"/>
  <c r="AA55" i="5"/>
  <c r="Z55" i="5"/>
  <c r="Z60" i="5" s="1"/>
  <c r="Y55" i="5"/>
  <c r="Y60" i="5" s="1"/>
  <c r="X55" i="5"/>
  <c r="W55" i="5"/>
  <c r="W60" i="5" s="1"/>
  <c r="V55" i="5"/>
  <c r="V60" i="5" s="1"/>
  <c r="U55" i="5"/>
  <c r="T55" i="5"/>
  <c r="S55" i="5"/>
  <c r="S60" i="5" s="1"/>
  <c r="R55" i="5"/>
  <c r="R60" i="5" s="1"/>
  <c r="Q55" i="5"/>
  <c r="Q60" i="5" s="1"/>
  <c r="P55" i="5"/>
  <c r="O55" i="5"/>
  <c r="O60" i="5" s="1"/>
  <c r="N55" i="5"/>
  <c r="N60" i="5" s="1"/>
  <c r="M55" i="5"/>
  <c r="L55" i="5"/>
  <c r="K55" i="5"/>
  <c r="K60" i="5" s="1"/>
  <c r="J55" i="5"/>
  <c r="I55" i="5"/>
  <c r="H55" i="5"/>
  <c r="G55" i="5"/>
  <c r="G60" i="5" s="1"/>
  <c r="F55" i="5"/>
  <c r="F60" i="5" s="1"/>
  <c r="E55" i="5"/>
  <c r="D55" i="5"/>
  <c r="C55" i="5"/>
  <c r="C60" i="5" s="1"/>
  <c r="B55" i="5"/>
  <c r="B60" i="5" s="1"/>
  <c r="K123" i="4"/>
  <c r="Y122" i="4"/>
  <c r="X122" i="4"/>
  <c r="W122" i="4"/>
  <c r="V122" i="4"/>
  <c r="U122" i="4"/>
  <c r="T122" i="4"/>
  <c r="S122" i="4"/>
  <c r="R122" i="4"/>
  <c r="Q122" i="4"/>
  <c r="P122" i="4"/>
  <c r="O122" i="4"/>
  <c r="N122" i="4"/>
  <c r="M122" i="4"/>
  <c r="L122" i="4"/>
  <c r="K122" i="4"/>
  <c r="J122" i="4"/>
  <c r="I122" i="4"/>
  <c r="H122" i="4"/>
  <c r="G122" i="4"/>
  <c r="F122" i="4"/>
  <c r="E122" i="4"/>
  <c r="D122" i="4"/>
  <c r="C122" i="4"/>
  <c r="B122" i="4"/>
  <c r="Y121" i="4"/>
  <c r="Y123" i="4" s="1"/>
  <c r="X121" i="4"/>
  <c r="X123" i="4" s="1"/>
  <c r="W121" i="4"/>
  <c r="V121" i="4"/>
  <c r="U121" i="4"/>
  <c r="U123" i="4" s="1"/>
  <c r="T121" i="4"/>
  <c r="S121" i="4"/>
  <c r="S123" i="4" s="1"/>
  <c r="R121" i="4"/>
  <c r="R123" i="4" s="1"/>
  <c r="Q121" i="4"/>
  <c r="Q123" i="4" s="1"/>
  <c r="P121" i="4"/>
  <c r="P123" i="4" s="1"/>
  <c r="O121" i="4"/>
  <c r="N121" i="4"/>
  <c r="M121" i="4"/>
  <c r="M123" i="4" s="1"/>
  <c r="L121" i="4"/>
  <c r="K121" i="4"/>
  <c r="J121" i="4"/>
  <c r="J123" i="4" s="1"/>
  <c r="I121" i="4"/>
  <c r="I123" i="4" s="1"/>
  <c r="H121" i="4"/>
  <c r="H123" i="4" s="1"/>
  <c r="G121" i="4"/>
  <c r="F121" i="4"/>
  <c r="E121" i="4"/>
  <c r="E123" i="4" s="1"/>
  <c r="D121" i="4"/>
  <c r="C121" i="4"/>
  <c r="C123" i="4" s="1"/>
  <c r="B121" i="4"/>
  <c r="B123" i="4" s="1"/>
  <c r="CR59" i="4"/>
  <c r="CQ59" i="4"/>
  <c r="CP59" i="4"/>
  <c r="CO59" i="4"/>
  <c r="CN59" i="4"/>
  <c r="CM59" i="4"/>
  <c r="CL59" i="4"/>
  <c r="CK59" i="4"/>
  <c r="CJ59" i="4"/>
  <c r="CI59" i="4"/>
  <c r="CH59" i="4"/>
  <c r="CG59" i="4"/>
  <c r="CF59" i="4"/>
  <c r="CE59" i="4"/>
  <c r="CD59" i="4"/>
  <c r="CC59" i="4"/>
  <c r="CB59" i="4"/>
  <c r="CA59" i="4"/>
  <c r="BZ59" i="4"/>
  <c r="BY59" i="4"/>
  <c r="BX59" i="4"/>
  <c r="BW59" i="4"/>
  <c r="BV59" i="4"/>
  <c r="BU59" i="4"/>
  <c r="BT59" i="4"/>
  <c r="BS59" i="4"/>
  <c r="BR59" i="4"/>
  <c r="BQ59" i="4"/>
  <c r="BP59" i="4"/>
  <c r="BO59" i="4"/>
  <c r="BN59" i="4"/>
  <c r="BM59" i="4"/>
  <c r="BL59" i="4"/>
  <c r="BK59" i="4"/>
  <c r="BJ59" i="4"/>
  <c r="BI59" i="4"/>
  <c r="BH59" i="4"/>
  <c r="BG59" i="4"/>
  <c r="BF59" i="4"/>
  <c r="BE59" i="4"/>
  <c r="BD59" i="4"/>
  <c r="BC59" i="4"/>
  <c r="BB59" i="4"/>
  <c r="BA59" i="4"/>
  <c r="AZ59" i="4"/>
  <c r="AY59" i="4"/>
  <c r="AX59" i="4"/>
  <c r="AW59" i="4"/>
  <c r="AV59" i="4"/>
  <c r="AU59" i="4"/>
  <c r="AT59" i="4"/>
  <c r="AS59" i="4"/>
  <c r="AR59" i="4"/>
  <c r="AQ59" i="4"/>
  <c r="AP59" i="4"/>
  <c r="AO59" i="4"/>
  <c r="AN59" i="4"/>
  <c r="AM59" i="4"/>
  <c r="AL59" i="4"/>
  <c r="AK59" i="4"/>
  <c r="AJ59" i="4"/>
  <c r="AI59" i="4"/>
  <c r="AH59" i="4"/>
  <c r="AG59" i="4"/>
  <c r="AF59" i="4"/>
  <c r="AE59" i="4"/>
  <c r="AD59" i="4"/>
  <c r="AC59" i="4"/>
  <c r="AB59" i="4"/>
  <c r="AA59" i="4"/>
  <c r="Z59" i="4"/>
  <c r="Y59" i="4"/>
  <c r="X59" i="4"/>
  <c r="W59" i="4"/>
  <c r="V59" i="4"/>
  <c r="U59" i="4"/>
  <c r="T59" i="4"/>
  <c r="S59" i="4"/>
  <c r="R59" i="4"/>
  <c r="Q59" i="4"/>
  <c r="P59" i="4"/>
  <c r="O59" i="4"/>
  <c r="N59" i="4"/>
  <c r="M59" i="4"/>
  <c r="L59" i="4"/>
  <c r="K59" i="4"/>
  <c r="J59" i="4"/>
  <c r="I59" i="4"/>
  <c r="H59" i="4"/>
  <c r="G59" i="4"/>
  <c r="F59" i="4"/>
  <c r="E59" i="4"/>
  <c r="D59" i="4"/>
  <c r="C59" i="4"/>
  <c r="B59" i="4"/>
  <c r="CR58" i="4"/>
  <c r="CQ58" i="4"/>
  <c r="CP58" i="4"/>
  <c r="CO58" i="4"/>
  <c r="CN58" i="4"/>
  <c r="CM58" i="4"/>
  <c r="CL58" i="4"/>
  <c r="CK58" i="4"/>
  <c r="CJ58" i="4"/>
  <c r="CI58" i="4"/>
  <c r="CH58" i="4"/>
  <c r="CG58" i="4"/>
  <c r="CF58" i="4"/>
  <c r="CE58" i="4"/>
  <c r="CD58" i="4"/>
  <c r="CC58" i="4"/>
  <c r="CB58" i="4"/>
  <c r="CA58" i="4"/>
  <c r="BZ58" i="4"/>
  <c r="BY58" i="4"/>
  <c r="BX58" i="4"/>
  <c r="BW58" i="4"/>
  <c r="BV58" i="4"/>
  <c r="BU58" i="4"/>
  <c r="BT58" i="4"/>
  <c r="BS58" i="4"/>
  <c r="BR58" i="4"/>
  <c r="BQ58" i="4"/>
  <c r="BP58" i="4"/>
  <c r="BO58" i="4"/>
  <c r="BN58" i="4"/>
  <c r="BM58" i="4"/>
  <c r="BL58" i="4"/>
  <c r="BK58" i="4"/>
  <c r="BJ58" i="4"/>
  <c r="BI58" i="4"/>
  <c r="BH58" i="4"/>
  <c r="BG58" i="4"/>
  <c r="BF58" i="4"/>
  <c r="BE58" i="4"/>
  <c r="BD58" i="4"/>
  <c r="BC58" i="4"/>
  <c r="BB58" i="4"/>
  <c r="BA58" i="4"/>
  <c r="AZ58" i="4"/>
  <c r="AY58" i="4"/>
  <c r="AX58" i="4"/>
  <c r="AW58" i="4"/>
  <c r="AV58" i="4"/>
  <c r="AU58" i="4"/>
  <c r="AT58" i="4"/>
  <c r="AS58" i="4"/>
  <c r="AR58" i="4"/>
  <c r="AQ58" i="4"/>
  <c r="AP58" i="4"/>
  <c r="AO58" i="4"/>
  <c r="AN58" i="4"/>
  <c r="AM58" i="4"/>
  <c r="AL58" i="4"/>
  <c r="AK58" i="4"/>
  <c r="AJ58" i="4"/>
  <c r="AI58" i="4"/>
  <c r="AH58" i="4"/>
  <c r="AG58" i="4"/>
  <c r="AF58" i="4"/>
  <c r="AE58" i="4"/>
  <c r="AD58" i="4"/>
  <c r="AC58" i="4"/>
  <c r="AB58" i="4"/>
  <c r="AA58" i="4"/>
  <c r="Z58" i="4"/>
  <c r="Y58" i="4"/>
  <c r="X58" i="4"/>
  <c r="W58" i="4"/>
  <c r="V58" i="4"/>
  <c r="U58" i="4"/>
  <c r="T58" i="4"/>
  <c r="S58" i="4"/>
  <c r="R58" i="4"/>
  <c r="Q58" i="4"/>
  <c r="P58" i="4"/>
  <c r="O58" i="4"/>
  <c r="N58" i="4"/>
  <c r="M58" i="4"/>
  <c r="L58" i="4"/>
  <c r="K58" i="4"/>
  <c r="J58" i="4"/>
  <c r="I58" i="4"/>
  <c r="H58" i="4"/>
  <c r="G58" i="4"/>
  <c r="F58" i="4"/>
  <c r="E58" i="4"/>
  <c r="D58" i="4"/>
  <c r="C58" i="4"/>
  <c r="B58" i="4"/>
  <c r="CR57" i="4"/>
  <c r="CQ57" i="4"/>
  <c r="CP57" i="4"/>
  <c r="CO57" i="4"/>
  <c r="CN57" i="4"/>
  <c r="CM57" i="4"/>
  <c r="CL57" i="4"/>
  <c r="CK57" i="4"/>
  <c r="CJ57" i="4"/>
  <c r="CI57" i="4"/>
  <c r="CH57" i="4"/>
  <c r="CG57" i="4"/>
  <c r="CF57" i="4"/>
  <c r="CE57" i="4"/>
  <c r="CD57" i="4"/>
  <c r="CC57" i="4"/>
  <c r="CB57" i="4"/>
  <c r="CA57" i="4"/>
  <c r="BZ57" i="4"/>
  <c r="BY57" i="4"/>
  <c r="BX57" i="4"/>
  <c r="BW57" i="4"/>
  <c r="BV57" i="4"/>
  <c r="BU57" i="4"/>
  <c r="BT57" i="4"/>
  <c r="BS57" i="4"/>
  <c r="BR57" i="4"/>
  <c r="BQ57" i="4"/>
  <c r="BP57" i="4"/>
  <c r="BO57" i="4"/>
  <c r="BN57" i="4"/>
  <c r="BM57" i="4"/>
  <c r="BL57" i="4"/>
  <c r="BK57" i="4"/>
  <c r="BJ57" i="4"/>
  <c r="BI57" i="4"/>
  <c r="BH57" i="4"/>
  <c r="BG57" i="4"/>
  <c r="BF57" i="4"/>
  <c r="BE57" i="4"/>
  <c r="BD57" i="4"/>
  <c r="BC57" i="4"/>
  <c r="BB57" i="4"/>
  <c r="BA57" i="4"/>
  <c r="AZ57" i="4"/>
  <c r="AY57" i="4"/>
  <c r="AX57" i="4"/>
  <c r="AW57" i="4"/>
  <c r="AV57" i="4"/>
  <c r="AU57" i="4"/>
  <c r="AT57" i="4"/>
  <c r="AS57" i="4"/>
  <c r="AR57" i="4"/>
  <c r="AQ57" i="4"/>
  <c r="AP57" i="4"/>
  <c r="AO57" i="4"/>
  <c r="AN57" i="4"/>
  <c r="AM57" i="4"/>
  <c r="AL57" i="4"/>
  <c r="AK57" i="4"/>
  <c r="AJ57" i="4"/>
  <c r="AI57" i="4"/>
  <c r="AH57" i="4"/>
  <c r="AG57" i="4"/>
  <c r="AF57" i="4"/>
  <c r="AE57" i="4"/>
  <c r="AD57" i="4"/>
  <c r="AC57" i="4"/>
  <c r="AB57" i="4"/>
  <c r="AA57" i="4"/>
  <c r="Z57" i="4"/>
  <c r="Y57" i="4"/>
  <c r="X57" i="4"/>
  <c r="W57" i="4"/>
  <c r="V57" i="4"/>
  <c r="U57" i="4"/>
  <c r="T57" i="4"/>
  <c r="S57" i="4"/>
  <c r="R57" i="4"/>
  <c r="Q57" i="4"/>
  <c r="P57" i="4"/>
  <c r="O57" i="4"/>
  <c r="N57" i="4"/>
  <c r="M57" i="4"/>
  <c r="L57" i="4"/>
  <c r="K57" i="4"/>
  <c r="J57" i="4"/>
  <c r="I57" i="4"/>
  <c r="H57" i="4"/>
  <c r="G57" i="4"/>
  <c r="F57" i="4"/>
  <c r="E57" i="4"/>
  <c r="D57" i="4"/>
  <c r="C57" i="4"/>
  <c r="B57" i="4"/>
  <c r="CR56" i="4"/>
  <c r="CQ56" i="4"/>
  <c r="CP56" i="4"/>
  <c r="CO56" i="4"/>
  <c r="CN56" i="4"/>
  <c r="CM56" i="4"/>
  <c r="CL56" i="4"/>
  <c r="CK56" i="4"/>
  <c r="CJ56" i="4"/>
  <c r="CI56" i="4"/>
  <c r="CH56" i="4"/>
  <c r="CG56" i="4"/>
  <c r="CF56" i="4"/>
  <c r="CE56" i="4"/>
  <c r="CD56" i="4"/>
  <c r="CC56" i="4"/>
  <c r="CB56" i="4"/>
  <c r="CA56" i="4"/>
  <c r="BZ56" i="4"/>
  <c r="BY56" i="4"/>
  <c r="BX56" i="4"/>
  <c r="BW56" i="4"/>
  <c r="BV56" i="4"/>
  <c r="BU56" i="4"/>
  <c r="BT56" i="4"/>
  <c r="BS56" i="4"/>
  <c r="BR56" i="4"/>
  <c r="BQ56" i="4"/>
  <c r="BP56" i="4"/>
  <c r="BO56" i="4"/>
  <c r="BN56" i="4"/>
  <c r="BM56" i="4"/>
  <c r="BL56" i="4"/>
  <c r="BK56" i="4"/>
  <c r="BJ56" i="4"/>
  <c r="BI56" i="4"/>
  <c r="BH56" i="4"/>
  <c r="BG56" i="4"/>
  <c r="BF56" i="4"/>
  <c r="BE56" i="4"/>
  <c r="BD56" i="4"/>
  <c r="BC56" i="4"/>
  <c r="BB56" i="4"/>
  <c r="BA56" i="4"/>
  <c r="AZ56" i="4"/>
  <c r="AY56" i="4"/>
  <c r="AX56" i="4"/>
  <c r="AW56" i="4"/>
  <c r="AV56" i="4"/>
  <c r="AU56" i="4"/>
  <c r="AT56" i="4"/>
  <c r="AS56" i="4"/>
  <c r="AR56" i="4"/>
  <c r="AQ56" i="4"/>
  <c r="AP56" i="4"/>
  <c r="AO56" i="4"/>
  <c r="AN56" i="4"/>
  <c r="AM56" i="4"/>
  <c r="AL56" i="4"/>
  <c r="AK56" i="4"/>
  <c r="AJ56" i="4"/>
  <c r="AI56" i="4"/>
  <c r="AH56" i="4"/>
  <c r="AG56" i="4"/>
  <c r="AF56" i="4"/>
  <c r="AE56" i="4"/>
  <c r="AD56" i="4"/>
  <c r="AC56" i="4"/>
  <c r="AB56" i="4"/>
  <c r="AA56" i="4"/>
  <c r="Z56" i="4"/>
  <c r="Y56" i="4"/>
  <c r="X56" i="4"/>
  <c r="W56" i="4"/>
  <c r="V56" i="4"/>
  <c r="U56" i="4"/>
  <c r="T56" i="4"/>
  <c r="S56" i="4"/>
  <c r="R56" i="4"/>
  <c r="Q56" i="4"/>
  <c r="P56" i="4"/>
  <c r="O56" i="4"/>
  <c r="N56" i="4"/>
  <c r="M56" i="4"/>
  <c r="L56" i="4"/>
  <c r="K56" i="4"/>
  <c r="J56" i="4"/>
  <c r="I56" i="4"/>
  <c r="H56" i="4"/>
  <c r="G56" i="4"/>
  <c r="F56" i="4"/>
  <c r="E56" i="4"/>
  <c r="D56" i="4"/>
  <c r="C56" i="4"/>
  <c r="B56" i="4"/>
  <c r="CR55" i="4"/>
  <c r="CQ55" i="4"/>
  <c r="CP55" i="4"/>
  <c r="CO55" i="4"/>
  <c r="CN55" i="4"/>
  <c r="CM55" i="4"/>
  <c r="CL55" i="4"/>
  <c r="CK55" i="4"/>
  <c r="CJ55" i="4"/>
  <c r="CI55" i="4"/>
  <c r="CH55" i="4"/>
  <c r="CG55" i="4"/>
  <c r="CF55" i="4"/>
  <c r="CE55" i="4"/>
  <c r="CD55" i="4"/>
  <c r="CC55" i="4"/>
  <c r="CB55" i="4"/>
  <c r="CA55" i="4"/>
  <c r="BZ55" i="4"/>
  <c r="BY55" i="4"/>
  <c r="BX55" i="4"/>
  <c r="BW55" i="4"/>
  <c r="BV55" i="4"/>
  <c r="BU55" i="4"/>
  <c r="BT55" i="4"/>
  <c r="BS55" i="4"/>
  <c r="BR55" i="4"/>
  <c r="BQ55" i="4"/>
  <c r="BP55" i="4"/>
  <c r="BO55" i="4"/>
  <c r="BN55" i="4"/>
  <c r="BM55" i="4"/>
  <c r="BL55" i="4"/>
  <c r="BK55" i="4"/>
  <c r="BJ55" i="4"/>
  <c r="BI55" i="4"/>
  <c r="BH55" i="4"/>
  <c r="BG55" i="4"/>
  <c r="BF55" i="4"/>
  <c r="BE55" i="4"/>
  <c r="BD55" i="4"/>
  <c r="BC55" i="4"/>
  <c r="BB55" i="4"/>
  <c r="BA55" i="4"/>
  <c r="AZ55" i="4"/>
  <c r="AY55" i="4"/>
  <c r="AX55" i="4"/>
  <c r="AW55" i="4"/>
  <c r="AV55" i="4"/>
  <c r="AU55" i="4"/>
  <c r="AT55" i="4"/>
  <c r="AS55" i="4"/>
  <c r="AR55" i="4"/>
  <c r="AQ55" i="4"/>
  <c r="AP55" i="4"/>
  <c r="AO55" i="4"/>
  <c r="AN55" i="4"/>
  <c r="AM55" i="4"/>
  <c r="AL55" i="4"/>
  <c r="AK55" i="4"/>
  <c r="AJ55" i="4"/>
  <c r="AI55" i="4"/>
  <c r="AH55" i="4"/>
  <c r="AG55" i="4"/>
  <c r="AF55" i="4"/>
  <c r="AE55" i="4"/>
  <c r="AD55" i="4"/>
  <c r="AC55" i="4"/>
  <c r="AB55" i="4"/>
  <c r="AA55" i="4"/>
  <c r="Z55" i="4"/>
  <c r="Y55" i="4"/>
  <c r="X55" i="4"/>
  <c r="W55" i="4"/>
  <c r="V55" i="4"/>
  <c r="U55" i="4"/>
  <c r="T55" i="4"/>
  <c r="S55" i="4"/>
  <c r="R55" i="4"/>
  <c r="Q55" i="4"/>
  <c r="P55" i="4"/>
  <c r="O55" i="4"/>
  <c r="N55" i="4"/>
  <c r="M55" i="4"/>
  <c r="L55" i="4"/>
  <c r="K55" i="4"/>
  <c r="J55" i="4"/>
  <c r="I55" i="4"/>
  <c r="H55" i="4"/>
  <c r="G55" i="4"/>
  <c r="F55" i="4"/>
  <c r="E55" i="4"/>
  <c r="D55" i="4"/>
  <c r="C55" i="4"/>
  <c r="B55" i="4"/>
  <c r="S123" i="7"/>
  <c r="K123" i="7"/>
  <c r="C123" i="7"/>
  <c r="V122" i="7"/>
  <c r="U122" i="7"/>
  <c r="T122" i="7"/>
  <c r="T123" i="7" s="1"/>
  <c r="S122" i="7"/>
  <c r="R122" i="7"/>
  <c r="Q122" i="7"/>
  <c r="P122" i="7"/>
  <c r="O122" i="7"/>
  <c r="N122" i="7"/>
  <c r="M122" i="7"/>
  <c r="L122" i="7"/>
  <c r="L123" i="7" s="1"/>
  <c r="K122" i="7"/>
  <c r="J122" i="7"/>
  <c r="I122" i="7"/>
  <c r="H122" i="7"/>
  <c r="G122" i="7"/>
  <c r="F122" i="7"/>
  <c r="E122" i="7"/>
  <c r="D122" i="7"/>
  <c r="D123" i="7" s="1"/>
  <c r="C122" i="7"/>
  <c r="B122" i="7"/>
  <c r="V121" i="7"/>
  <c r="V123" i="7" s="1"/>
  <c r="U121" i="7"/>
  <c r="U123" i="7" s="1"/>
  <c r="T121" i="7"/>
  <c r="S121" i="7"/>
  <c r="R121" i="7"/>
  <c r="R123" i="7" s="1"/>
  <c r="Q121" i="7"/>
  <c r="Q123" i="7" s="1"/>
  <c r="P121" i="7"/>
  <c r="P123" i="7" s="1"/>
  <c r="O121" i="7"/>
  <c r="O123" i="7" s="1"/>
  <c r="N121" i="7"/>
  <c r="N123" i="7" s="1"/>
  <c r="M121" i="7"/>
  <c r="M123" i="7" s="1"/>
  <c r="L121" i="7"/>
  <c r="K121" i="7"/>
  <c r="J121" i="7"/>
  <c r="J123" i="7" s="1"/>
  <c r="I121" i="7"/>
  <c r="I123" i="7" s="1"/>
  <c r="H121" i="7"/>
  <c r="H123" i="7" s="1"/>
  <c r="G121" i="7"/>
  <c r="G123" i="7" s="1"/>
  <c r="F121" i="7"/>
  <c r="F123" i="7" s="1"/>
  <c r="E121" i="7"/>
  <c r="E123" i="7" s="1"/>
  <c r="D121" i="7"/>
  <c r="C121" i="7"/>
  <c r="B121" i="7"/>
  <c r="B123" i="7" s="1"/>
  <c r="BW59" i="7"/>
  <c r="BV59" i="7"/>
  <c r="BU59" i="7"/>
  <c r="BT59" i="7"/>
  <c r="BS59" i="7"/>
  <c r="BR59" i="7"/>
  <c r="BQ59" i="7"/>
  <c r="BO59" i="7"/>
  <c r="BN59" i="7"/>
  <c r="BM59" i="7"/>
  <c r="BL59" i="7"/>
  <c r="BK59" i="7"/>
  <c r="BJ59" i="7"/>
  <c r="BI59" i="7"/>
  <c r="BH59" i="7"/>
  <c r="BG59" i="7"/>
  <c r="BF59" i="7"/>
  <c r="BE59" i="7"/>
  <c r="BD59" i="7"/>
  <c r="BC59" i="7"/>
  <c r="BB59" i="7"/>
  <c r="BA59" i="7"/>
  <c r="AZ59" i="7"/>
  <c r="AY59" i="7"/>
  <c r="AX59" i="7"/>
  <c r="AW59" i="7"/>
  <c r="AV59" i="7"/>
  <c r="AU59" i="7"/>
  <c r="AT59" i="7"/>
  <c r="AS59" i="7"/>
  <c r="AR59" i="7"/>
  <c r="AQ59" i="7"/>
  <c r="AP59" i="7"/>
  <c r="AO59" i="7"/>
  <c r="AN59" i="7"/>
  <c r="AM59" i="7"/>
  <c r="AL59" i="7"/>
  <c r="AK59" i="7"/>
  <c r="AJ59" i="7"/>
  <c r="AI59" i="7"/>
  <c r="AH59" i="7"/>
  <c r="AG59" i="7"/>
  <c r="AF59" i="7"/>
  <c r="AE59" i="7"/>
  <c r="AD59" i="7"/>
  <c r="AC59" i="7"/>
  <c r="AB59" i="7"/>
  <c r="AA59" i="7"/>
  <c r="Z59" i="7"/>
  <c r="Y59" i="7"/>
  <c r="X59" i="7"/>
  <c r="W59" i="7"/>
  <c r="V59" i="7"/>
  <c r="U59" i="7"/>
  <c r="T59" i="7"/>
  <c r="S59" i="7"/>
  <c r="R59" i="7"/>
  <c r="Q59" i="7"/>
  <c r="P59" i="7"/>
  <c r="O59" i="7"/>
  <c r="N59" i="7"/>
  <c r="M59" i="7"/>
  <c r="L59" i="7"/>
  <c r="K59" i="7"/>
  <c r="J59" i="7"/>
  <c r="I59" i="7"/>
  <c r="H59" i="7"/>
  <c r="G59" i="7"/>
  <c r="F59" i="7"/>
  <c r="E59" i="7"/>
  <c r="D59" i="7"/>
  <c r="C59" i="7"/>
  <c r="B59" i="7"/>
  <c r="BW58" i="7"/>
  <c r="BV58" i="7"/>
  <c r="BU58" i="7"/>
  <c r="BT58" i="7"/>
  <c r="BS58" i="7"/>
  <c r="BR58" i="7"/>
  <c r="BQ58" i="7"/>
  <c r="BO58" i="7"/>
  <c r="BN58" i="7"/>
  <c r="BM58" i="7"/>
  <c r="BL58" i="7"/>
  <c r="BK58" i="7"/>
  <c r="BJ58" i="7"/>
  <c r="BI58" i="7"/>
  <c r="BH58" i="7"/>
  <c r="BG58" i="7"/>
  <c r="BF58" i="7"/>
  <c r="BE58" i="7"/>
  <c r="BD58" i="7"/>
  <c r="BC58" i="7"/>
  <c r="BB58" i="7"/>
  <c r="BA58" i="7"/>
  <c r="AZ58" i="7"/>
  <c r="AY58" i="7"/>
  <c r="AX58" i="7"/>
  <c r="AW58" i="7"/>
  <c r="AV58" i="7"/>
  <c r="AU58" i="7"/>
  <c r="AT58" i="7"/>
  <c r="AS58" i="7"/>
  <c r="AR58" i="7"/>
  <c r="AQ58" i="7"/>
  <c r="AP58" i="7"/>
  <c r="AO58" i="7"/>
  <c r="AN58" i="7"/>
  <c r="AM58" i="7"/>
  <c r="AL58" i="7"/>
  <c r="AK58" i="7"/>
  <c r="AJ58" i="7"/>
  <c r="AI58" i="7"/>
  <c r="AH58" i="7"/>
  <c r="AG58" i="7"/>
  <c r="AF58" i="7"/>
  <c r="AE58" i="7"/>
  <c r="AD58" i="7"/>
  <c r="AC58" i="7"/>
  <c r="AB58" i="7"/>
  <c r="AA58" i="7"/>
  <c r="Z58" i="7"/>
  <c r="Y58" i="7"/>
  <c r="X58" i="7"/>
  <c r="W58" i="7"/>
  <c r="V58" i="7"/>
  <c r="U58" i="7"/>
  <c r="T58" i="7"/>
  <c r="S58" i="7"/>
  <c r="R58" i="7"/>
  <c r="Q58" i="7"/>
  <c r="P58" i="7"/>
  <c r="O58" i="7"/>
  <c r="N58" i="7"/>
  <c r="M58" i="7"/>
  <c r="L58" i="7"/>
  <c r="K58" i="7"/>
  <c r="J58" i="7"/>
  <c r="I58" i="7"/>
  <c r="H58" i="7"/>
  <c r="G58" i="7"/>
  <c r="F58" i="7"/>
  <c r="E58" i="7"/>
  <c r="D58" i="7"/>
  <c r="C58" i="7"/>
  <c r="B58" i="7"/>
  <c r="BW57" i="7"/>
  <c r="BV57" i="7"/>
  <c r="BU57" i="7"/>
  <c r="BT57" i="7"/>
  <c r="BS57" i="7"/>
  <c r="BR57" i="7"/>
  <c r="BQ57" i="7"/>
  <c r="BO57" i="7"/>
  <c r="BN57" i="7"/>
  <c r="BM57" i="7"/>
  <c r="BL57" i="7"/>
  <c r="BK57" i="7"/>
  <c r="BJ57" i="7"/>
  <c r="BI57" i="7"/>
  <c r="BH57" i="7"/>
  <c r="BG57" i="7"/>
  <c r="BF57" i="7"/>
  <c r="BE57" i="7"/>
  <c r="BD57" i="7"/>
  <c r="BC57" i="7"/>
  <c r="BB57" i="7"/>
  <c r="BA57" i="7"/>
  <c r="AZ57" i="7"/>
  <c r="AY57" i="7"/>
  <c r="AX57" i="7"/>
  <c r="AW57" i="7"/>
  <c r="AV57" i="7"/>
  <c r="AU57" i="7"/>
  <c r="AT57" i="7"/>
  <c r="AS57" i="7"/>
  <c r="AR57" i="7"/>
  <c r="AQ57" i="7"/>
  <c r="AP57" i="7"/>
  <c r="AO57" i="7"/>
  <c r="AN57" i="7"/>
  <c r="AM57" i="7"/>
  <c r="AL57" i="7"/>
  <c r="AK57" i="7"/>
  <c r="AJ57" i="7"/>
  <c r="AI57" i="7"/>
  <c r="AH57" i="7"/>
  <c r="AG57" i="7"/>
  <c r="AF57" i="7"/>
  <c r="AE57" i="7"/>
  <c r="AD57" i="7"/>
  <c r="AC57" i="7"/>
  <c r="AB57" i="7"/>
  <c r="AA57" i="7"/>
  <c r="Z57" i="7"/>
  <c r="Y57" i="7"/>
  <c r="X57" i="7"/>
  <c r="W57" i="7"/>
  <c r="V57" i="7"/>
  <c r="U57" i="7"/>
  <c r="T57" i="7"/>
  <c r="S57" i="7"/>
  <c r="R57" i="7"/>
  <c r="Q57" i="7"/>
  <c r="P57" i="7"/>
  <c r="O57" i="7"/>
  <c r="N57" i="7"/>
  <c r="M57" i="7"/>
  <c r="L57" i="7"/>
  <c r="K57" i="7"/>
  <c r="J57" i="7"/>
  <c r="I57" i="7"/>
  <c r="H57" i="7"/>
  <c r="G57" i="7"/>
  <c r="F57" i="7"/>
  <c r="E57" i="7"/>
  <c r="D57" i="7"/>
  <c r="C57" i="7"/>
  <c r="B57" i="7"/>
  <c r="BW56" i="7"/>
  <c r="BV56" i="7"/>
  <c r="BU56" i="7"/>
  <c r="BT56" i="7"/>
  <c r="BS56" i="7"/>
  <c r="BR56" i="7"/>
  <c r="BQ56" i="7"/>
  <c r="BO56" i="7"/>
  <c r="BN56" i="7"/>
  <c r="BM56" i="7"/>
  <c r="BL56" i="7"/>
  <c r="BK56" i="7"/>
  <c r="BJ56" i="7"/>
  <c r="BI56" i="7"/>
  <c r="BH56" i="7"/>
  <c r="BG56" i="7"/>
  <c r="BF56" i="7"/>
  <c r="BE56" i="7"/>
  <c r="BD56" i="7"/>
  <c r="BC56" i="7"/>
  <c r="BB56" i="7"/>
  <c r="BA56" i="7"/>
  <c r="AZ56" i="7"/>
  <c r="AY56" i="7"/>
  <c r="AX56" i="7"/>
  <c r="AW56" i="7"/>
  <c r="AV56" i="7"/>
  <c r="AU56" i="7"/>
  <c r="AT56" i="7"/>
  <c r="AS56" i="7"/>
  <c r="AR56" i="7"/>
  <c r="AQ56" i="7"/>
  <c r="AP56" i="7"/>
  <c r="AO56" i="7"/>
  <c r="AN56" i="7"/>
  <c r="AM56" i="7"/>
  <c r="AL56" i="7"/>
  <c r="AK56" i="7"/>
  <c r="AJ56" i="7"/>
  <c r="AI56" i="7"/>
  <c r="AH56" i="7"/>
  <c r="AG56" i="7"/>
  <c r="AF56" i="7"/>
  <c r="AE56" i="7"/>
  <c r="AD56" i="7"/>
  <c r="AC56" i="7"/>
  <c r="AB56" i="7"/>
  <c r="AA56" i="7"/>
  <c r="Z56" i="7"/>
  <c r="Y56" i="7"/>
  <c r="X56" i="7"/>
  <c r="W56" i="7"/>
  <c r="V56" i="7"/>
  <c r="U56" i="7"/>
  <c r="T56" i="7"/>
  <c r="S56" i="7"/>
  <c r="R56" i="7"/>
  <c r="Q56" i="7"/>
  <c r="P56" i="7"/>
  <c r="O56" i="7"/>
  <c r="N56" i="7"/>
  <c r="M56" i="7"/>
  <c r="L56" i="7"/>
  <c r="K56" i="7"/>
  <c r="J56" i="7"/>
  <c r="I56" i="7"/>
  <c r="H56" i="7"/>
  <c r="G56" i="7"/>
  <c r="F56" i="7"/>
  <c r="E56" i="7"/>
  <c r="D56" i="7"/>
  <c r="C56" i="7"/>
  <c r="B56" i="7"/>
  <c r="BW55" i="7"/>
  <c r="BV55" i="7"/>
  <c r="BU55" i="7"/>
  <c r="BT55" i="7"/>
  <c r="BS55" i="7"/>
  <c r="BR55" i="7"/>
  <c r="BQ55" i="7"/>
  <c r="BO55" i="7"/>
  <c r="BN55" i="7"/>
  <c r="BM55" i="7"/>
  <c r="BL55" i="7"/>
  <c r="BK55" i="7"/>
  <c r="BJ55" i="7"/>
  <c r="BI55" i="7"/>
  <c r="BH55" i="7"/>
  <c r="BG55" i="7"/>
  <c r="BF55" i="7"/>
  <c r="BE55" i="7"/>
  <c r="BD55" i="7"/>
  <c r="BC55" i="7"/>
  <c r="BB55" i="7"/>
  <c r="BA55" i="7"/>
  <c r="AZ55" i="7"/>
  <c r="AY55" i="7"/>
  <c r="AX55" i="7"/>
  <c r="AW55" i="7"/>
  <c r="AV55" i="7"/>
  <c r="AU55" i="7"/>
  <c r="AT55" i="7"/>
  <c r="AS55" i="7"/>
  <c r="AR55" i="7"/>
  <c r="AQ55" i="7"/>
  <c r="AP55" i="7"/>
  <c r="AO55" i="7"/>
  <c r="AN55" i="7"/>
  <c r="AM55" i="7"/>
  <c r="AL55" i="7"/>
  <c r="AK55" i="7"/>
  <c r="AJ55" i="7"/>
  <c r="AI55" i="7"/>
  <c r="AH55" i="7"/>
  <c r="AG55" i="7"/>
  <c r="AF55" i="7"/>
  <c r="AE55" i="7"/>
  <c r="AD55" i="7"/>
  <c r="AC55" i="7"/>
  <c r="AB55" i="7"/>
  <c r="AA55" i="7"/>
  <c r="Z55" i="7"/>
  <c r="Y55" i="7"/>
  <c r="X55" i="7"/>
  <c r="W55" i="7"/>
  <c r="V55" i="7"/>
  <c r="U55" i="7"/>
  <c r="T55" i="7"/>
  <c r="S55" i="7"/>
  <c r="R55" i="7"/>
  <c r="Q55" i="7"/>
  <c r="P55" i="7"/>
  <c r="O55" i="7"/>
  <c r="N55" i="7"/>
  <c r="M55" i="7"/>
  <c r="L55" i="7"/>
  <c r="K55" i="7"/>
  <c r="J55" i="7"/>
  <c r="I55" i="7"/>
  <c r="H55" i="7"/>
  <c r="G55" i="7"/>
  <c r="F55" i="7"/>
  <c r="E55" i="7"/>
  <c r="D55" i="7"/>
  <c r="C55" i="7"/>
  <c r="B55" i="7"/>
  <c r="W123" i="3"/>
  <c r="V123" i="3"/>
  <c r="U123" i="3"/>
  <c r="T123" i="3"/>
  <c r="S123" i="3"/>
  <c r="R123" i="3"/>
  <c r="Q123" i="3"/>
  <c r="P123" i="3"/>
  <c r="O123" i="3"/>
  <c r="N123" i="3"/>
  <c r="M123" i="3"/>
  <c r="L123" i="3"/>
  <c r="K123" i="3"/>
  <c r="J123" i="3"/>
  <c r="I123" i="3"/>
  <c r="H123" i="3"/>
  <c r="G123" i="3"/>
  <c r="F123" i="3"/>
  <c r="E123" i="3"/>
  <c r="D123" i="3"/>
  <c r="C123" i="3"/>
  <c r="B123" i="3"/>
  <c r="W122" i="3"/>
  <c r="W124" i="3" s="1"/>
  <c r="V122" i="3"/>
  <c r="U122" i="3"/>
  <c r="U124" i="3" s="1"/>
  <c r="T122" i="3"/>
  <c r="S122" i="3"/>
  <c r="S124" i="3" s="1"/>
  <c r="R122" i="3"/>
  <c r="R124" i="3" s="1"/>
  <c r="Q122" i="3"/>
  <c r="P122" i="3"/>
  <c r="P124" i="3" s="1"/>
  <c r="O122" i="3"/>
  <c r="O124" i="3" s="1"/>
  <c r="N122" i="3"/>
  <c r="M122" i="3"/>
  <c r="M124" i="3" s="1"/>
  <c r="L122" i="3"/>
  <c r="K122" i="3"/>
  <c r="K124" i="3" s="1"/>
  <c r="J122" i="3"/>
  <c r="J124" i="3" s="1"/>
  <c r="I122" i="3"/>
  <c r="H122" i="3"/>
  <c r="H124" i="3" s="1"/>
  <c r="G122" i="3"/>
  <c r="G124" i="3" s="1"/>
  <c r="F122" i="3"/>
  <c r="E122" i="3"/>
  <c r="E124" i="3" s="1"/>
  <c r="D122" i="3"/>
  <c r="C122" i="3"/>
  <c r="C124" i="3" s="1"/>
  <c r="B122" i="3"/>
  <c r="B124" i="3" s="1"/>
  <c r="BV59" i="3"/>
  <c r="BU59" i="3"/>
  <c r="BS59" i="3"/>
  <c r="BR59" i="3"/>
  <c r="BQ59" i="3"/>
  <c r="BP59" i="3"/>
  <c r="BO59" i="3"/>
  <c r="BN59" i="3"/>
  <c r="BM59" i="3"/>
  <c r="BL59" i="3"/>
  <c r="BK59" i="3"/>
  <c r="BJ59" i="3"/>
  <c r="BI59" i="3"/>
  <c r="BH59" i="3"/>
  <c r="BG59" i="3"/>
  <c r="BF59" i="3"/>
  <c r="BE59" i="3"/>
  <c r="BD59" i="3"/>
  <c r="BC59" i="3"/>
  <c r="BB59" i="3"/>
  <c r="BA59" i="3"/>
  <c r="AZ59" i="3"/>
  <c r="AY59" i="3"/>
  <c r="AX59" i="3"/>
  <c r="AW59" i="3"/>
  <c r="AV59" i="3"/>
  <c r="AU59" i="3"/>
  <c r="AT59" i="3"/>
  <c r="AS59" i="3"/>
  <c r="AR59" i="3"/>
  <c r="AQ59" i="3"/>
  <c r="AP59" i="3"/>
  <c r="AO59" i="3"/>
  <c r="AN59" i="3"/>
  <c r="AM59" i="3"/>
  <c r="AL59" i="3"/>
  <c r="AK59" i="3"/>
  <c r="AJ59" i="3"/>
  <c r="AI59" i="3"/>
  <c r="AH59" i="3"/>
  <c r="AG59" i="3"/>
  <c r="AF59" i="3"/>
  <c r="AE59" i="3"/>
  <c r="AD59" i="3"/>
  <c r="AC59" i="3"/>
  <c r="AB59" i="3"/>
  <c r="AA59" i="3"/>
  <c r="Z59" i="3"/>
  <c r="Y59" i="3"/>
  <c r="X59" i="3"/>
  <c r="W59" i="3"/>
  <c r="V59" i="3"/>
  <c r="U59" i="3"/>
  <c r="T59" i="3"/>
  <c r="S59" i="3"/>
  <c r="R59" i="3"/>
  <c r="Q59" i="3"/>
  <c r="P59" i="3"/>
  <c r="O59" i="3"/>
  <c r="N59" i="3"/>
  <c r="M59" i="3"/>
  <c r="L59" i="3"/>
  <c r="K59" i="3"/>
  <c r="J59" i="3"/>
  <c r="I59" i="3"/>
  <c r="H59" i="3"/>
  <c r="G59" i="3"/>
  <c r="F59" i="3"/>
  <c r="E59" i="3"/>
  <c r="D59" i="3"/>
  <c r="C59" i="3"/>
  <c r="B59" i="3"/>
  <c r="BV58" i="3"/>
  <c r="BU58" i="3"/>
  <c r="BS58" i="3"/>
  <c r="BR58" i="3"/>
  <c r="BQ58" i="3"/>
  <c r="BP58" i="3"/>
  <c r="BO58" i="3"/>
  <c r="BN58" i="3"/>
  <c r="BM58" i="3"/>
  <c r="BL58" i="3"/>
  <c r="BK58" i="3"/>
  <c r="BJ58" i="3"/>
  <c r="BI58" i="3"/>
  <c r="BH58" i="3"/>
  <c r="BG58" i="3"/>
  <c r="BF58" i="3"/>
  <c r="BE58" i="3"/>
  <c r="BD58" i="3"/>
  <c r="BC58" i="3"/>
  <c r="BB58" i="3"/>
  <c r="BA58" i="3"/>
  <c r="AZ58" i="3"/>
  <c r="AY58" i="3"/>
  <c r="AX58" i="3"/>
  <c r="AW58" i="3"/>
  <c r="AV58" i="3"/>
  <c r="AU58" i="3"/>
  <c r="AT58" i="3"/>
  <c r="AS58" i="3"/>
  <c r="AR58" i="3"/>
  <c r="AQ58" i="3"/>
  <c r="AP58" i="3"/>
  <c r="AO58" i="3"/>
  <c r="AN58" i="3"/>
  <c r="AM58" i="3"/>
  <c r="AL58" i="3"/>
  <c r="AK58" i="3"/>
  <c r="AJ58" i="3"/>
  <c r="AI58" i="3"/>
  <c r="AH58" i="3"/>
  <c r="AG58" i="3"/>
  <c r="AF58" i="3"/>
  <c r="AE58" i="3"/>
  <c r="AD58" i="3"/>
  <c r="AC58" i="3"/>
  <c r="AB58" i="3"/>
  <c r="AA58" i="3"/>
  <c r="Z58" i="3"/>
  <c r="Y58" i="3"/>
  <c r="X58" i="3"/>
  <c r="W58" i="3"/>
  <c r="V58" i="3"/>
  <c r="U58" i="3"/>
  <c r="T58" i="3"/>
  <c r="S58" i="3"/>
  <c r="R58" i="3"/>
  <c r="Q58" i="3"/>
  <c r="P58" i="3"/>
  <c r="O58" i="3"/>
  <c r="N58" i="3"/>
  <c r="M58" i="3"/>
  <c r="L58" i="3"/>
  <c r="K58" i="3"/>
  <c r="J58" i="3"/>
  <c r="I58" i="3"/>
  <c r="H58" i="3"/>
  <c r="G58" i="3"/>
  <c r="F58" i="3"/>
  <c r="E58" i="3"/>
  <c r="D58" i="3"/>
  <c r="C58" i="3"/>
  <c r="B58" i="3"/>
  <c r="BV57" i="3"/>
  <c r="BU57" i="3"/>
  <c r="BS57" i="3"/>
  <c r="BR57" i="3"/>
  <c r="BQ57" i="3"/>
  <c r="BP57" i="3"/>
  <c r="BO57" i="3"/>
  <c r="BN57" i="3"/>
  <c r="BM57" i="3"/>
  <c r="BL57" i="3"/>
  <c r="BK57" i="3"/>
  <c r="BJ57" i="3"/>
  <c r="BI57" i="3"/>
  <c r="BH57" i="3"/>
  <c r="BG57" i="3"/>
  <c r="BF57" i="3"/>
  <c r="BE57" i="3"/>
  <c r="BD57" i="3"/>
  <c r="BC57" i="3"/>
  <c r="BB57" i="3"/>
  <c r="BA57" i="3"/>
  <c r="AZ57" i="3"/>
  <c r="AY57" i="3"/>
  <c r="AX57" i="3"/>
  <c r="AW57" i="3"/>
  <c r="AV57" i="3"/>
  <c r="AU57" i="3"/>
  <c r="AT57" i="3"/>
  <c r="AS57" i="3"/>
  <c r="AR57" i="3"/>
  <c r="AQ57" i="3"/>
  <c r="AP57" i="3"/>
  <c r="AO57" i="3"/>
  <c r="AN57" i="3"/>
  <c r="AM57" i="3"/>
  <c r="AL57" i="3"/>
  <c r="AK57" i="3"/>
  <c r="AJ57" i="3"/>
  <c r="AI57" i="3"/>
  <c r="AH57" i="3"/>
  <c r="AG57" i="3"/>
  <c r="AF57" i="3"/>
  <c r="AE57" i="3"/>
  <c r="AD57" i="3"/>
  <c r="AC57" i="3"/>
  <c r="AB57" i="3"/>
  <c r="AA57" i="3"/>
  <c r="Z57" i="3"/>
  <c r="Y57" i="3"/>
  <c r="X57" i="3"/>
  <c r="W57" i="3"/>
  <c r="V57" i="3"/>
  <c r="U57" i="3"/>
  <c r="T57" i="3"/>
  <c r="S57" i="3"/>
  <c r="R57" i="3"/>
  <c r="Q57" i="3"/>
  <c r="P57" i="3"/>
  <c r="O57" i="3"/>
  <c r="N57" i="3"/>
  <c r="M57" i="3"/>
  <c r="L57" i="3"/>
  <c r="K57" i="3"/>
  <c r="J57" i="3"/>
  <c r="I57" i="3"/>
  <c r="H57" i="3"/>
  <c r="G57" i="3"/>
  <c r="F57" i="3"/>
  <c r="E57" i="3"/>
  <c r="D57" i="3"/>
  <c r="C57" i="3"/>
  <c r="B57" i="3"/>
  <c r="BV56" i="3"/>
  <c r="BU56" i="3"/>
  <c r="BS56" i="3"/>
  <c r="BR56" i="3"/>
  <c r="BQ56" i="3"/>
  <c r="BP56" i="3"/>
  <c r="BO56" i="3"/>
  <c r="BN56" i="3"/>
  <c r="BM56" i="3"/>
  <c r="BL56" i="3"/>
  <c r="BK56" i="3"/>
  <c r="BJ56" i="3"/>
  <c r="BI56" i="3"/>
  <c r="BH56" i="3"/>
  <c r="BG56" i="3"/>
  <c r="BF56" i="3"/>
  <c r="BE56" i="3"/>
  <c r="BD56" i="3"/>
  <c r="BC56" i="3"/>
  <c r="BB56" i="3"/>
  <c r="BA56" i="3"/>
  <c r="AZ56" i="3"/>
  <c r="AY56" i="3"/>
  <c r="AX56" i="3"/>
  <c r="AW56" i="3"/>
  <c r="AV56" i="3"/>
  <c r="AU56" i="3"/>
  <c r="AT56" i="3"/>
  <c r="AS56" i="3"/>
  <c r="AR56" i="3"/>
  <c r="AQ56" i="3"/>
  <c r="AP56" i="3"/>
  <c r="AO56" i="3"/>
  <c r="AN56" i="3"/>
  <c r="AM56" i="3"/>
  <c r="AL56" i="3"/>
  <c r="AK56" i="3"/>
  <c r="AJ56" i="3"/>
  <c r="AI56" i="3"/>
  <c r="AH56" i="3"/>
  <c r="AG56" i="3"/>
  <c r="AF56" i="3"/>
  <c r="AE56" i="3"/>
  <c r="AD56" i="3"/>
  <c r="AC56" i="3"/>
  <c r="AB56" i="3"/>
  <c r="AA56" i="3"/>
  <c r="Z56" i="3"/>
  <c r="Y56" i="3"/>
  <c r="X56" i="3"/>
  <c r="W56" i="3"/>
  <c r="V56" i="3"/>
  <c r="U56" i="3"/>
  <c r="T56" i="3"/>
  <c r="S56" i="3"/>
  <c r="R56" i="3"/>
  <c r="Q56" i="3"/>
  <c r="P56" i="3"/>
  <c r="O56" i="3"/>
  <c r="N56" i="3"/>
  <c r="M56" i="3"/>
  <c r="L56" i="3"/>
  <c r="K56" i="3"/>
  <c r="J56" i="3"/>
  <c r="I56" i="3"/>
  <c r="H56" i="3"/>
  <c r="G56" i="3"/>
  <c r="F56" i="3"/>
  <c r="E56" i="3"/>
  <c r="D56" i="3"/>
  <c r="C56" i="3"/>
  <c r="B56" i="3"/>
  <c r="BV55" i="3"/>
  <c r="BU55" i="3"/>
  <c r="BS55" i="3"/>
  <c r="BR55" i="3"/>
  <c r="BQ55" i="3"/>
  <c r="BP55" i="3"/>
  <c r="BO55" i="3"/>
  <c r="BN55" i="3"/>
  <c r="BM55" i="3"/>
  <c r="BL55" i="3"/>
  <c r="BK55" i="3"/>
  <c r="BJ55" i="3"/>
  <c r="BI55" i="3"/>
  <c r="BH55" i="3"/>
  <c r="BG55" i="3"/>
  <c r="BF55" i="3"/>
  <c r="BE55" i="3"/>
  <c r="BD55" i="3"/>
  <c r="BC55" i="3"/>
  <c r="BB55" i="3"/>
  <c r="BA55" i="3"/>
  <c r="AZ55" i="3"/>
  <c r="AY55" i="3"/>
  <c r="AX55" i="3"/>
  <c r="AW55" i="3"/>
  <c r="AV55" i="3"/>
  <c r="AU55" i="3"/>
  <c r="AT55" i="3"/>
  <c r="AS55" i="3"/>
  <c r="AR55" i="3"/>
  <c r="AQ55" i="3"/>
  <c r="AP55" i="3"/>
  <c r="AO55" i="3"/>
  <c r="AN55" i="3"/>
  <c r="AM55" i="3"/>
  <c r="AL55" i="3"/>
  <c r="AK55" i="3"/>
  <c r="AJ55" i="3"/>
  <c r="AI55" i="3"/>
  <c r="AH55" i="3"/>
  <c r="AG55" i="3"/>
  <c r="AF55" i="3"/>
  <c r="AE55" i="3"/>
  <c r="AD55" i="3"/>
  <c r="AC55" i="3"/>
  <c r="AB55" i="3"/>
  <c r="AA55" i="3"/>
  <c r="Z55" i="3"/>
  <c r="Y55" i="3"/>
  <c r="X55" i="3"/>
  <c r="W55" i="3"/>
  <c r="V55" i="3"/>
  <c r="U55" i="3"/>
  <c r="T55" i="3"/>
  <c r="S55" i="3"/>
  <c r="R55" i="3"/>
  <c r="Q55" i="3"/>
  <c r="P55" i="3"/>
  <c r="O55" i="3"/>
  <c r="N55" i="3"/>
  <c r="M55" i="3"/>
  <c r="L55" i="3"/>
  <c r="K55" i="3"/>
  <c r="J55" i="3"/>
  <c r="I55" i="3"/>
  <c r="H55" i="3"/>
  <c r="G55" i="3"/>
  <c r="F55" i="3"/>
  <c r="E55" i="3"/>
  <c r="D55" i="3"/>
  <c r="C55" i="3"/>
  <c r="B55" i="3"/>
  <c r="R123" i="6"/>
  <c r="Q123" i="6"/>
  <c r="P123" i="6"/>
  <c r="O123" i="6"/>
  <c r="N123" i="6"/>
  <c r="M123" i="6"/>
  <c r="L123" i="6"/>
  <c r="K123" i="6"/>
  <c r="J123" i="6"/>
  <c r="I123" i="6"/>
  <c r="H123" i="6"/>
  <c r="G123" i="6"/>
  <c r="F123" i="6"/>
  <c r="E123" i="6"/>
  <c r="D123" i="6"/>
  <c r="C123" i="6"/>
  <c r="B123" i="6"/>
  <c r="R122" i="6"/>
  <c r="Q122" i="6"/>
  <c r="P122" i="6"/>
  <c r="O122" i="6"/>
  <c r="N122" i="6"/>
  <c r="M122" i="6"/>
  <c r="L122" i="6"/>
  <c r="L124" i="6" s="1"/>
  <c r="K122" i="6"/>
  <c r="J122" i="6"/>
  <c r="I122" i="6"/>
  <c r="H122" i="6"/>
  <c r="G122" i="6"/>
  <c r="F122" i="6"/>
  <c r="E122" i="6"/>
  <c r="D122" i="6"/>
  <c r="D124" i="6" s="1"/>
  <c r="C122" i="6"/>
  <c r="B122" i="6"/>
  <c r="BO59" i="6"/>
  <c r="BN59" i="6"/>
  <c r="BM59" i="6"/>
  <c r="BL59" i="6"/>
  <c r="BK59" i="6"/>
  <c r="BJ59" i="6"/>
  <c r="BI59" i="6"/>
  <c r="BH59" i="6"/>
  <c r="BG59" i="6"/>
  <c r="BF59" i="6"/>
  <c r="BE59" i="6"/>
  <c r="BD59" i="6"/>
  <c r="BC59" i="6"/>
  <c r="BB59" i="6"/>
  <c r="BA59" i="6"/>
  <c r="AZ59" i="6"/>
  <c r="AY59" i="6"/>
  <c r="AX59" i="6"/>
  <c r="AW59" i="6"/>
  <c r="AV59" i="6"/>
  <c r="AU59" i="6"/>
  <c r="AT59" i="6"/>
  <c r="AS59" i="6"/>
  <c r="AR59" i="6"/>
  <c r="AQ59" i="6"/>
  <c r="AP59" i="6"/>
  <c r="AO59" i="6"/>
  <c r="AN59" i="6"/>
  <c r="AM59" i="6"/>
  <c r="AL59" i="6"/>
  <c r="AK59" i="6"/>
  <c r="AJ59" i="6"/>
  <c r="AI59" i="6"/>
  <c r="AH59" i="6"/>
  <c r="AG59" i="6"/>
  <c r="AF59" i="6"/>
  <c r="AE59" i="6"/>
  <c r="AD59" i="6"/>
  <c r="AC59" i="6"/>
  <c r="AB59" i="6"/>
  <c r="AA59" i="6"/>
  <c r="Z59" i="6"/>
  <c r="Y59" i="6"/>
  <c r="X59" i="6"/>
  <c r="W59" i="6"/>
  <c r="V59" i="6"/>
  <c r="U59" i="6"/>
  <c r="T59" i="6"/>
  <c r="S59" i="6"/>
  <c r="R59" i="6"/>
  <c r="Q59" i="6"/>
  <c r="P59" i="6"/>
  <c r="O59" i="6"/>
  <c r="N59" i="6"/>
  <c r="M59" i="6"/>
  <c r="L59" i="6"/>
  <c r="K59" i="6"/>
  <c r="J59" i="6"/>
  <c r="I59" i="6"/>
  <c r="H59" i="6"/>
  <c r="G59" i="6"/>
  <c r="F59" i="6"/>
  <c r="E59" i="6"/>
  <c r="D59" i="6"/>
  <c r="C59" i="6"/>
  <c r="B59" i="6"/>
  <c r="BO58" i="6"/>
  <c r="BN58" i="6"/>
  <c r="BM58" i="6"/>
  <c r="BL58" i="6"/>
  <c r="BK58" i="6"/>
  <c r="BJ58" i="6"/>
  <c r="BI58" i="6"/>
  <c r="BH58" i="6"/>
  <c r="BG58" i="6"/>
  <c r="BF58" i="6"/>
  <c r="BE58" i="6"/>
  <c r="BD58" i="6"/>
  <c r="BC58" i="6"/>
  <c r="BB58" i="6"/>
  <c r="BA58" i="6"/>
  <c r="AZ58" i="6"/>
  <c r="AY58" i="6"/>
  <c r="AX58" i="6"/>
  <c r="AW58" i="6"/>
  <c r="AV58" i="6"/>
  <c r="AU58" i="6"/>
  <c r="AT58" i="6"/>
  <c r="AS58" i="6"/>
  <c r="AR58" i="6"/>
  <c r="AQ58" i="6"/>
  <c r="AP58" i="6"/>
  <c r="AO58" i="6"/>
  <c r="AN58" i="6"/>
  <c r="AM58" i="6"/>
  <c r="AL58" i="6"/>
  <c r="AK58" i="6"/>
  <c r="AJ58" i="6"/>
  <c r="AI58" i="6"/>
  <c r="AH58" i="6"/>
  <c r="AG58" i="6"/>
  <c r="AF58" i="6"/>
  <c r="AE58" i="6"/>
  <c r="AD58" i="6"/>
  <c r="AC58" i="6"/>
  <c r="AB58" i="6"/>
  <c r="AA58" i="6"/>
  <c r="Z58" i="6"/>
  <c r="Y58" i="6"/>
  <c r="X58" i="6"/>
  <c r="W58" i="6"/>
  <c r="V58" i="6"/>
  <c r="U58" i="6"/>
  <c r="T58" i="6"/>
  <c r="S58" i="6"/>
  <c r="R58" i="6"/>
  <c r="Q58" i="6"/>
  <c r="P58" i="6"/>
  <c r="O58" i="6"/>
  <c r="N58" i="6"/>
  <c r="M58" i="6"/>
  <c r="L58" i="6"/>
  <c r="K58" i="6"/>
  <c r="J58" i="6"/>
  <c r="I58" i="6"/>
  <c r="H58" i="6"/>
  <c r="G58" i="6"/>
  <c r="F58" i="6"/>
  <c r="E58" i="6"/>
  <c r="D58" i="6"/>
  <c r="C58" i="6"/>
  <c r="B58" i="6"/>
  <c r="BO57" i="6"/>
  <c r="BN57" i="6"/>
  <c r="BM57" i="6"/>
  <c r="BL57" i="6"/>
  <c r="BK57" i="6"/>
  <c r="BJ57" i="6"/>
  <c r="BI57" i="6"/>
  <c r="BH57" i="6"/>
  <c r="BG57" i="6"/>
  <c r="BF57" i="6"/>
  <c r="BE57" i="6"/>
  <c r="BD57" i="6"/>
  <c r="BC57" i="6"/>
  <c r="BB57" i="6"/>
  <c r="BA57" i="6"/>
  <c r="AZ57" i="6"/>
  <c r="AY57" i="6"/>
  <c r="AX57" i="6"/>
  <c r="AW57" i="6"/>
  <c r="AV57" i="6"/>
  <c r="AU57" i="6"/>
  <c r="AT57" i="6"/>
  <c r="AS57" i="6"/>
  <c r="AR57" i="6"/>
  <c r="AQ57" i="6"/>
  <c r="AP57" i="6"/>
  <c r="AO57" i="6"/>
  <c r="AN57" i="6"/>
  <c r="AM57" i="6"/>
  <c r="AL57" i="6"/>
  <c r="AK57" i="6"/>
  <c r="AJ57" i="6"/>
  <c r="AI57" i="6"/>
  <c r="AH57" i="6"/>
  <c r="AG57" i="6"/>
  <c r="AF57" i="6"/>
  <c r="AE57" i="6"/>
  <c r="AD57" i="6"/>
  <c r="AC57" i="6"/>
  <c r="AB57" i="6"/>
  <c r="AA57" i="6"/>
  <c r="Z57" i="6"/>
  <c r="Y57" i="6"/>
  <c r="X57" i="6"/>
  <c r="W57" i="6"/>
  <c r="V57" i="6"/>
  <c r="U57" i="6"/>
  <c r="T57" i="6"/>
  <c r="S57" i="6"/>
  <c r="R57" i="6"/>
  <c r="Q57" i="6"/>
  <c r="P57" i="6"/>
  <c r="O57" i="6"/>
  <c r="N57" i="6"/>
  <c r="M57" i="6"/>
  <c r="L57" i="6"/>
  <c r="K57" i="6"/>
  <c r="J57" i="6"/>
  <c r="I57" i="6"/>
  <c r="H57" i="6"/>
  <c r="G57" i="6"/>
  <c r="F57" i="6"/>
  <c r="E57" i="6"/>
  <c r="D57" i="6"/>
  <c r="C57" i="6"/>
  <c r="B57" i="6"/>
  <c r="BO56" i="6"/>
  <c r="BN56" i="6"/>
  <c r="BM56" i="6"/>
  <c r="BL56" i="6"/>
  <c r="BK56" i="6"/>
  <c r="BJ56" i="6"/>
  <c r="BI56" i="6"/>
  <c r="BH56" i="6"/>
  <c r="BG56" i="6"/>
  <c r="BF56" i="6"/>
  <c r="BE56" i="6"/>
  <c r="BD56" i="6"/>
  <c r="BC56" i="6"/>
  <c r="BB56" i="6"/>
  <c r="BA56" i="6"/>
  <c r="AZ56" i="6"/>
  <c r="AY56" i="6"/>
  <c r="AX56" i="6"/>
  <c r="AW56" i="6"/>
  <c r="AV56" i="6"/>
  <c r="AU56" i="6"/>
  <c r="AT56" i="6"/>
  <c r="AS56" i="6"/>
  <c r="AR56" i="6"/>
  <c r="AQ56" i="6"/>
  <c r="AP56" i="6"/>
  <c r="AO56" i="6"/>
  <c r="AN56" i="6"/>
  <c r="AM56" i="6"/>
  <c r="AL56" i="6"/>
  <c r="AK56" i="6"/>
  <c r="AJ56" i="6"/>
  <c r="AI56" i="6"/>
  <c r="AH56" i="6"/>
  <c r="AG56" i="6"/>
  <c r="AF56" i="6"/>
  <c r="AE56" i="6"/>
  <c r="AD56" i="6"/>
  <c r="AC56" i="6"/>
  <c r="AB56" i="6"/>
  <c r="AA56" i="6"/>
  <c r="Z56" i="6"/>
  <c r="Y56" i="6"/>
  <c r="X56" i="6"/>
  <c r="W56" i="6"/>
  <c r="V56" i="6"/>
  <c r="U56" i="6"/>
  <c r="T56" i="6"/>
  <c r="S56" i="6"/>
  <c r="R56" i="6"/>
  <c r="Q56" i="6"/>
  <c r="P56" i="6"/>
  <c r="O56" i="6"/>
  <c r="N56" i="6"/>
  <c r="M56" i="6"/>
  <c r="L56" i="6"/>
  <c r="K56" i="6"/>
  <c r="J56" i="6"/>
  <c r="I56" i="6"/>
  <c r="H56" i="6"/>
  <c r="G56" i="6"/>
  <c r="F56" i="6"/>
  <c r="E56" i="6"/>
  <c r="D56" i="6"/>
  <c r="C56" i="6"/>
  <c r="B56" i="6"/>
  <c r="BO55" i="6"/>
  <c r="BN55" i="6"/>
  <c r="BM55" i="6"/>
  <c r="BL55" i="6"/>
  <c r="BK55" i="6"/>
  <c r="BJ55" i="6"/>
  <c r="BI55" i="6"/>
  <c r="BH55" i="6"/>
  <c r="BG55" i="6"/>
  <c r="BF55" i="6"/>
  <c r="BE55" i="6"/>
  <c r="BD55" i="6"/>
  <c r="BC55" i="6"/>
  <c r="BB55" i="6"/>
  <c r="BA55" i="6"/>
  <c r="AZ55" i="6"/>
  <c r="AY55" i="6"/>
  <c r="AX5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D55" i="6"/>
  <c r="C55" i="6"/>
  <c r="B55" i="6"/>
  <c r="BT60" i="3" l="1"/>
  <c r="AB60" i="2"/>
  <c r="AZ60" i="2"/>
  <c r="U60" i="2"/>
  <c r="BA60" i="2"/>
  <c r="H60" i="2"/>
  <c r="P60" i="2"/>
  <c r="X60" i="2"/>
  <c r="AF60" i="2"/>
  <c r="AN60" i="2"/>
  <c r="AV60" i="2"/>
  <c r="BD60" i="2"/>
  <c r="BL60" i="2"/>
  <c r="BT60" i="2"/>
  <c r="T60" i="2"/>
  <c r="BX60" i="2"/>
  <c r="BI60" i="2"/>
  <c r="D123" i="2"/>
  <c r="L123" i="2"/>
  <c r="T123" i="2"/>
  <c r="L60" i="2"/>
  <c r="AR60" i="2"/>
  <c r="BP60" i="2"/>
  <c r="M60" i="2"/>
  <c r="AK60" i="2"/>
  <c r="BQ60" i="2"/>
  <c r="F60" i="2"/>
  <c r="N60" i="2"/>
  <c r="V60" i="2"/>
  <c r="AD60" i="2"/>
  <c r="AL60" i="2"/>
  <c r="AT60" i="2"/>
  <c r="BB60" i="2"/>
  <c r="BJ60" i="2"/>
  <c r="BR60" i="2"/>
  <c r="B60" i="2"/>
  <c r="J60" i="2"/>
  <c r="R60" i="2"/>
  <c r="Z60" i="2"/>
  <c r="AH60" i="2"/>
  <c r="AP60" i="2"/>
  <c r="AX60" i="2"/>
  <c r="BF60" i="2"/>
  <c r="BN60" i="2"/>
  <c r="BV60" i="2"/>
  <c r="D60" i="2"/>
  <c r="AJ60" i="2"/>
  <c r="BH60" i="2"/>
  <c r="E60" i="2"/>
  <c r="AC60" i="2"/>
  <c r="AS60" i="2"/>
  <c r="BY60" i="2"/>
  <c r="G60" i="2"/>
  <c r="O60" i="2"/>
  <c r="W60" i="2"/>
  <c r="AE60" i="2"/>
  <c r="AM60" i="2"/>
  <c r="AU60" i="2"/>
  <c r="BC60" i="2"/>
  <c r="BK60" i="2"/>
  <c r="BS60" i="2"/>
  <c r="C60" i="2"/>
  <c r="K60" i="2"/>
  <c r="S60" i="2"/>
  <c r="AA60" i="2"/>
  <c r="AI60" i="2"/>
  <c r="AQ60" i="2"/>
  <c r="AY60" i="2"/>
  <c r="BG60" i="2"/>
  <c r="BO60" i="2"/>
  <c r="BW60" i="2"/>
  <c r="G123" i="2"/>
  <c r="O123" i="2"/>
  <c r="W123" i="2"/>
  <c r="S60" i="3"/>
  <c r="D124" i="3"/>
  <c r="K60" i="3"/>
  <c r="I124" i="3"/>
  <c r="Q124" i="3"/>
  <c r="E60" i="4"/>
  <c r="M60" i="4"/>
  <c r="U60" i="4"/>
  <c r="AC60" i="4"/>
  <c r="BA60" i="4"/>
  <c r="BI60" i="4"/>
  <c r="BQ60" i="4"/>
  <c r="BY60" i="4"/>
  <c r="CG60" i="4"/>
  <c r="CO60" i="4"/>
  <c r="D123" i="4"/>
  <c r="L123" i="4"/>
  <c r="T123" i="4"/>
  <c r="AK60" i="4"/>
  <c r="F123" i="4"/>
  <c r="N123" i="4"/>
  <c r="V123" i="4"/>
  <c r="AS60" i="4"/>
  <c r="F60" i="4"/>
  <c r="N60" i="4"/>
  <c r="V60" i="4"/>
  <c r="AD60" i="4"/>
  <c r="AL60" i="4"/>
  <c r="AT60" i="4"/>
  <c r="BB60" i="4"/>
  <c r="BJ60" i="4"/>
  <c r="BR60" i="4"/>
  <c r="BZ60" i="4"/>
  <c r="CH60" i="4"/>
  <c r="CP60" i="4"/>
  <c r="G123" i="4"/>
  <c r="O123" i="4"/>
  <c r="W123" i="4"/>
  <c r="E60" i="5"/>
  <c r="M60" i="5"/>
  <c r="U60" i="5"/>
  <c r="AC60" i="5"/>
  <c r="AK60" i="5"/>
  <c r="AS60" i="5"/>
  <c r="BA60" i="5"/>
  <c r="BI60" i="5"/>
  <c r="BQ60" i="5"/>
  <c r="BY60" i="5"/>
  <c r="CG60" i="5"/>
  <c r="CO60" i="5"/>
  <c r="E123" i="5"/>
  <c r="M123" i="5"/>
  <c r="U123" i="5"/>
  <c r="D123" i="5"/>
  <c r="L123" i="5"/>
  <c r="T123" i="5"/>
  <c r="D60" i="5"/>
  <c r="L60" i="5"/>
  <c r="T60" i="5"/>
  <c r="AB60" i="5"/>
  <c r="AJ60" i="5"/>
  <c r="AR60" i="5"/>
  <c r="AZ60" i="5"/>
  <c r="BH60" i="5"/>
  <c r="BP60" i="5"/>
  <c r="BX60" i="5"/>
  <c r="CF60" i="5"/>
  <c r="CN60" i="5"/>
  <c r="H60" i="5"/>
  <c r="P60" i="5"/>
  <c r="X60" i="5"/>
  <c r="AF60" i="5"/>
  <c r="AN60" i="5"/>
  <c r="AV60" i="5"/>
  <c r="BD60" i="5"/>
  <c r="BL60" i="5"/>
  <c r="BT60" i="5"/>
  <c r="CB60" i="5"/>
  <c r="CJ60" i="5"/>
  <c r="CR60" i="5"/>
  <c r="H123" i="5"/>
  <c r="P123" i="5"/>
  <c r="X123" i="5"/>
  <c r="C60" i="4"/>
  <c r="K60" i="4"/>
  <c r="S60" i="4"/>
  <c r="AA60" i="4"/>
  <c r="AI60" i="4"/>
  <c r="AQ60" i="4"/>
  <c r="AY60" i="4"/>
  <c r="BG60" i="4"/>
  <c r="BO60" i="4"/>
  <c r="BW60" i="4"/>
  <c r="CE60" i="4"/>
  <c r="CM60" i="4"/>
  <c r="G60" i="4"/>
  <c r="O60" i="4"/>
  <c r="W60" i="4"/>
  <c r="AE60" i="4"/>
  <c r="AM60" i="4"/>
  <c r="AU60" i="4"/>
  <c r="BC60" i="4"/>
  <c r="BK60" i="4"/>
  <c r="BS60" i="4"/>
  <c r="CA60" i="4"/>
  <c r="CI60" i="4"/>
  <c r="CQ60" i="4"/>
  <c r="H60" i="4"/>
  <c r="P60" i="4"/>
  <c r="X60" i="4"/>
  <c r="AF60" i="4"/>
  <c r="AN60" i="4"/>
  <c r="AV60" i="4"/>
  <c r="BD60" i="4"/>
  <c r="BL60" i="4"/>
  <c r="BT60" i="4"/>
  <c r="CB60" i="4"/>
  <c r="CJ60" i="4"/>
  <c r="CR60" i="4"/>
  <c r="I60" i="4"/>
  <c r="Q60" i="4"/>
  <c r="Y60" i="4"/>
  <c r="AG60" i="4"/>
  <c r="AO60" i="4"/>
  <c r="AW60" i="4"/>
  <c r="BE60" i="4"/>
  <c r="BM60" i="4"/>
  <c r="BU60" i="4"/>
  <c r="CC60" i="4"/>
  <c r="CK60" i="4"/>
  <c r="B60" i="4"/>
  <c r="J60" i="4"/>
  <c r="R60" i="4"/>
  <c r="Z60" i="4"/>
  <c r="AH60" i="4"/>
  <c r="AP60" i="4"/>
  <c r="AX60" i="4"/>
  <c r="BF60" i="4"/>
  <c r="BN60" i="4"/>
  <c r="BV60" i="4"/>
  <c r="CD60" i="4"/>
  <c r="CL60" i="4"/>
  <c r="D60" i="4"/>
  <c r="L60" i="4"/>
  <c r="T60" i="4"/>
  <c r="AB60" i="4"/>
  <c r="AJ60" i="4"/>
  <c r="AR60" i="4"/>
  <c r="AZ60" i="4"/>
  <c r="BH60" i="4"/>
  <c r="BP60" i="4"/>
  <c r="BX60" i="4"/>
  <c r="CF60" i="4"/>
  <c r="CN60" i="4"/>
  <c r="L60" i="7"/>
  <c r="AJ60" i="7"/>
  <c r="AR60" i="7"/>
  <c r="N60" i="7"/>
  <c r="AL60" i="7"/>
  <c r="BJ60" i="7"/>
  <c r="M60" i="7"/>
  <c r="AK60" i="7"/>
  <c r="BI60" i="7"/>
  <c r="G60" i="7"/>
  <c r="O60" i="7"/>
  <c r="W60" i="7"/>
  <c r="AE60" i="7"/>
  <c r="AM60" i="7"/>
  <c r="BS60" i="7"/>
  <c r="H60" i="7"/>
  <c r="P60" i="7"/>
  <c r="X60" i="7"/>
  <c r="AF60" i="7"/>
  <c r="AN60" i="7"/>
  <c r="AV60" i="7"/>
  <c r="BD60" i="7"/>
  <c r="BL60" i="7"/>
  <c r="BT60" i="7"/>
  <c r="D60" i="7"/>
  <c r="AT60" i="7"/>
  <c r="U60" i="7"/>
  <c r="BA60" i="7"/>
  <c r="AU60" i="7"/>
  <c r="I60" i="7"/>
  <c r="Q60" i="7"/>
  <c r="Y60" i="7"/>
  <c r="AG60" i="7"/>
  <c r="AO60" i="7"/>
  <c r="AW60" i="7"/>
  <c r="BE60" i="7"/>
  <c r="BM60" i="7"/>
  <c r="BU60" i="7"/>
  <c r="T60" i="7"/>
  <c r="BH60" i="7"/>
  <c r="V60" i="7"/>
  <c r="BB60" i="7"/>
  <c r="E60" i="7"/>
  <c r="AS60" i="7"/>
  <c r="BC60" i="7"/>
  <c r="B60" i="7"/>
  <c r="J60" i="7"/>
  <c r="R60" i="7"/>
  <c r="Z60" i="7"/>
  <c r="AH60" i="7"/>
  <c r="AP60" i="7"/>
  <c r="AX60" i="7"/>
  <c r="BF60" i="7"/>
  <c r="BN60" i="7"/>
  <c r="BV60" i="7"/>
  <c r="AB60" i="7"/>
  <c r="AZ60" i="7"/>
  <c r="F60" i="7"/>
  <c r="AD60" i="7"/>
  <c r="BR60" i="7"/>
  <c r="AC60" i="7"/>
  <c r="BQ60" i="7"/>
  <c r="BK60" i="7"/>
  <c r="C60" i="7"/>
  <c r="K60" i="7"/>
  <c r="S60" i="7"/>
  <c r="AA60" i="7"/>
  <c r="AI60" i="7"/>
  <c r="AQ60" i="7"/>
  <c r="AY60" i="7"/>
  <c r="BG60" i="7"/>
  <c r="BO60" i="7"/>
  <c r="BW60" i="7"/>
  <c r="M60" i="6"/>
  <c r="C124" i="6"/>
  <c r="K124" i="6"/>
  <c r="D60" i="3"/>
  <c r="L60" i="3"/>
  <c r="T60" i="3"/>
  <c r="AB60" i="3"/>
  <c r="AJ60" i="3"/>
  <c r="AR60" i="3"/>
  <c r="AZ60" i="3"/>
  <c r="BH60" i="3"/>
  <c r="BP60" i="3"/>
  <c r="C60" i="3"/>
  <c r="AA60" i="3"/>
  <c r="AI60" i="3"/>
  <c r="AQ60" i="3"/>
  <c r="AY60" i="3"/>
  <c r="BG60" i="3"/>
  <c r="BO60" i="3"/>
  <c r="L124" i="3"/>
  <c r="T124" i="3"/>
  <c r="F124" i="3"/>
  <c r="N124" i="3"/>
  <c r="V124" i="3"/>
  <c r="E60" i="3"/>
  <c r="M60" i="3"/>
  <c r="U60" i="3"/>
  <c r="AC60" i="3"/>
  <c r="AK60" i="3"/>
  <c r="AS60" i="3"/>
  <c r="BA60" i="3"/>
  <c r="BI60" i="3"/>
  <c r="BQ60" i="3"/>
  <c r="F60" i="3"/>
  <c r="N60" i="3"/>
  <c r="V60" i="3"/>
  <c r="AD60" i="3"/>
  <c r="AL60" i="3"/>
  <c r="AT60" i="3"/>
  <c r="BB60" i="3"/>
  <c r="BJ60" i="3"/>
  <c r="BR60" i="3"/>
  <c r="G60" i="3"/>
  <c r="O60" i="3"/>
  <c r="W60" i="3"/>
  <c r="AE60" i="3"/>
  <c r="AM60" i="3"/>
  <c r="AU60" i="3"/>
  <c r="BC60" i="3"/>
  <c r="BK60" i="3"/>
  <c r="BS60" i="3"/>
  <c r="H60" i="3"/>
  <c r="P60" i="3"/>
  <c r="X60" i="3"/>
  <c r="AF60" i="3"/>
  <c r="AN60" i="3"/>
  <c r="AV60" i="3"/>
  <c r="BD60" i="3"/>
  <c r="BL60" i="3"/>
  <c r="I60" i="3"/>
  <c r="Q60" i="3"/>
  <c r="Y60" i="3"/>
  <c r="AG60" i="3"/>
  <c r="AO60" i="3"/>
  <c r="AW60" i="3"/>
  <c r="BE60" i="3"/>
  <c r="BM60" i="3"/>
  <c r="BU60" i="3"/>
  <c r="B60" i="3"/>
  <c r="J60" i="3"/>
  <c r="R60" i="3"/>
  <c r="Z60" i="3"/>
  <c r="AH60" i="3"/>
  <c r="AP60" i="3"/>
  <c r="AX60" i="3"/>
  <c r="BF60" i="3"/>
  <c r="BN60" i="3"/>
  <c r="BV60" i="3"/>
  <c r="H124" i="6"/>
  <c r="BA60" i="6"/>
  <c r="M124" i="6"/>
  <c r="AC60" i="6"/>
  <c r="P124" i="6"/>
  <c r="E124" i="6"/>
  <c r="F124" i="6"/>
  <c r="N124" i="6"/>
  <c r="U60" i="6"/>
  <c r="E60" i="6"/>
  <c r="AK60" i="6"/>
  <c r="AS60" i="6"/>
  <c r="BI60" i="6"/>
  <c r="G124" i="6"/>
  <c r="O124" i="6"/>
  <c r="F60" i="6"/>
  <c r="AT60" i="6"/>
  <c r="P60" i="6"/>
  <c r="AN60" i="6"/>
  <c r="G60" i="6"/>
  <c r="O60" i="6"/>
  <c r="W60" i="6"/>
  <c r="AE60" i="6"/>
  <c r="AM60" i="6"/>
  <c r="AU60" i="6"/>
  <c r="BC60" i="6"/>
  <c r="BK60" i="6"/>
  <c r="I60" i="6"/>
  <c r="Q60" i="6"/>
  <c r="Y60" i="6"/>
  <c r="AG60" i="6"/>
  <c r="AO60" i="6"/>
  <c r="AW60" i="6"/>
  <c r="BE60" i="6"/>
  <c r="BM60" i="6"/>
  <c r="N60" i="6"/>
  <c r="AL60" i="6"/>
  <c r="X60" i="6"/>
  <c r="BL60" i="6"/>
  <c r="B60" i="6"/>
  <c r="J60" i="6"/>
  <c r="R60" i="6"/>
  <c r="Z60" i="6"/>
  <c r="AH60" i="6"/>
  <c r="AP60" i="6"/>
  <c r="AX60" i="6"/>
  <c r="BF60" i="6"/>
  <c r="BN60" i="6"/>
  <c r="BJ60" i="6"/>
  <c r="AV60" i="6"/>
  <c r="C60" i="6"/>
  <c r="K60" i="6"/>
  <c r="S60" i="6"/>
  <c r="AA60" i="6"/>
  <c r="AI60" i="6"/>
  <c r="AQ60" i="6"/>
  <c r="AY60" i="6"/>
  <c r="BG60" i="6"/>
  <c r="BO60" i="6"/>
  <c r="V60" i="6"/>
  <c r="BB60" i="6"/>
  <c r="AF60" i="6"/>
  <c r="D60" i="6"/>
  <c r="L60" i="6"/>
  <c r="T60" i="6"/>
  <c r="AB60" i="6"/>
  <c r="AJ60" i="6"/>
  <c r="AR60" i="6"/>
  <c r="AZ60" i="6"/>
  <c r="BH60" i="6"/>
  <c r="I124" i="6"/>
  <c r="Q124" i="6"/>
  <c r="AD60" i="6"/>
  <c r="H60" i="6"/>
  <c r="BD60" i="6"/>
  <c r="B124" i="6"/>
  <c r="J124" i="6"/>
  <c r="R124" i="6"/>
</calcChain>
</file>

<file path=xl/sharedStrings.xml><?xml version="1.0" encoding="utf-8"?>
<sst xmlns="http://schemas.openxmlformats.org/spreadsheetml/2006/main" count="1513" uniqueCount="295">
  <si>
    <t xml:space="preserve">Fundamentals and Comps (in $M) </t>
  </si>
  <si>
    <t xml:space="preserve">Company </t>
  </si>
  <si>
    <t xml:space="preserve">VW </t>
  </si>
  <si>
    <t xml:space="preserve">BMW </t>
  </si>
  <si>
    <t xml:space="preserve">Mercedes </t>
  </si>
  <si>
    <t xml:space="preserve">Ford </t>
  </si>
  <si>
    <t xml:space="preserve">Tesla </t>
  </si>
  <si>
    <t xml:space="preserve">BYD </t>
  </si>
  <si>
    <t xml:space="preserve">Market Cap. </t>
  </si>
  <si>
    <t>*CompaniesMarketcap</t>
  </si>
  <si>
    <t xml:space="preserve">https://companiesmarketcap.com </t>
  </si>
  <si>
    <t xml:space="preserve">https://quickfs.net </t>
  </si>
  <si>
    <t>Q3 2024 zu Q1 2025</t>
  </si>
  <si>
    <t xml:space="preserve">Q1 2025 </t>
  </si>
  <si>
    <t xml:space="preserve">EV / Revenue </t>
  </si>
  <si>
    <t xml:space="preserve">EV / EBITDA </t>
  </si>
  <si>
    <t xml:space="preserve">Revenue </t>
  </si>
  <si>
    <t xml:space="preserve">Relevant Debt for EV: LT Debt, ST Debt, Capital Lease Obligations, Current Portion of Capital Leases and Pension Liabilities </t>
  </si>
  <si>
    <t xml:space="preserve">  - &gt;</t>
  </si>
  <si>
    <t xml:space="preserve">1 CNY = 0,14 USD &lt;- BYD </t>
  </si>
  <si>
    <t>**Quick FS (Statements)</t>
  </si>
  <si>
    <t xml:space="preserve">https://www.marketscreener.com </t>
  </si>
  <si>
    <t xml:space="preserve">Enterprise Value (EV) </t>
  </si>
  <si>
    <t>***MarketScreener (Forecast)</t>
  </si>
  <si>
    <t>Sources: aufpassen verschiedene Seiten = verschiedene Ergebnisse</t>
  </si>
  <si>
    <t xml:space="preserve">deswegen immer auf Quellen festlegen  </t>
  </si>
  <si>
    <t xml:space="preserve">&lt;- wenn neue JAs bzw Qs verfügbar sind, dann aktualisieren, nur eine Momentaufnahme </t>
  </si>
  <si>
    <t xml:space="preserve">Unternehmensbewertung </t>
  </si>
  <si>
    <t>Finanzkennzahlen (BS, IS &amp; CFS)**</t>
  </si>
  <si>
    <t xml:space="preserve">Share Price* </t>
  </si>
  <si>
    <t>Shares Outstanding*</t>
  </si>
  <si>
    <t xml:space="preserve">Cash &amp; Equivalents** </t>
  </si>
  <si>
    <t>Debt (verzinslich)**</t>
  </si>
  <si>
    <t xml:space="preserve">Q3 2024 - wenn JA 24 da, bitte aktualisieren </t>
  </si>
  <si>
    <t xml:space="preserve">Q3 2024  zu Q1 2025 zu Forecast MarketScreener 2025 </t>
  </si>
  <si>
    <t>Balance Sheet</t>
  </si>
  <si>
    <t>2007-12</t>
  </si>
  <si>
    <t>2008-09</t>
  </si>
  <si>
    <t>2008-12</t>
  </si>
  <si>
    <t>2009-03</t>
  </si>
  <si>
    <t>2009-06</t>
  </si>
  <si>
    <t>2009-09</t>
  </si>
  <si>
    <t>2009-12</t>
  </si>
  <si>
    <t>2010-03</t>
  </si>
  <si>
    <t>2010-06</t>
  </si>
  <si>
    <t>2010-09</t>
  </si>
  <si>
    <t>2010-12</t>
  </si>
  <si>
    <t>2011-03</t>
  </si>
  <si>
    <t>2011-06</t>
  </si>
  <si>
    <t>2011-09</t>
  </si>
  <si>
    <t>2011-12</t>
  </si>
  <si>
    <t>2012-03</t>
  </si>
  <si>
    <t>2012-06</t>
  </si>
  <si>
    <t>2012-09</t>
  </si>
  <si>
    <t>2012-12</t>
  </si>
  <si>
    <t>2013-03</t>
  </si>
  <si>
    <t>2013-06</t>
  </si>
  <si>
    <t>2013-09</t>
  </si>
  <si>
    <t>2013-12</t>
  </si>
  <si>
    <t>2014-03</t>
  </si>
  <si>
    <t>2014-06</t>
  </si>
  <si>
    <t>2014-09</t>
  </si>
  <si>
    <t>2014-12</t>
  </si>
  <si>
    <t>2015-03</t>
  </si>
  <si>
    <t>2015-06</t>
  </si>
  <si>
    <t>2015-09</t>
  </si>
  <si>
    <t>2015-12</t>
  </si>
  <si>
    <t>2016-03</t>
  </si>
  <si>
    <t>2016-06</t>
  </si>
  <si>
    <t>2016-09</t>
  </si>
  <si>
    <t>2016-12</t>
  </si>
  <si>
    <t>2017-03</t>
  </si>
  <si>
    <t>2017-06</t>
  </si>
  <si>
    <t>2017-09</t>
  </si>
  <si>
    <t>2017-12</t>
  </si>
  <si>
    <t>2018-03</t>
  </si>
  <si>
    <t>2018-06</t>
  </si>
  <si>
    <t>2018-09</t>
  </si>
  <si>
    <t>2018-12</t>
  </si>
  <si>
    <t>2019-03</t>
  </si>
  <si>
    <t>2019-06</t>
  </si>
  <si>
    <t>2019-09</t>
  </si>
  <si>
    <t>2019-12</t>
  </si>
  <si>
    <t>2020-03</t>
  </si>
  <si>
    <t>2020-06</t>
  </si>
  <si>
    <t>2020-09</t>
  </si>
  <si>
    <t>2020-12</t>
  </si>
  <si>
    <t>2021-03</t>
  </si>
  <si>
    <t>2021-06</t>
  </si>
  <si>
    <t>2021-09</t>
  </si>
  <si>
    <t>2021-12</t>
  </si>
  <si>
    <t>2022-03</t>
  </si>
  <si>
    <t>2022-06</t>
  </si>
  <si>
    <t>2022-09</t>
  </si>
  <si>
    <t>2022-12</t>
  </si>
  <si>
    <t>2023-03</t>
  </si>
  <si>
    <t>2023-06</t>
  </si>
  <si>
    <t>2023-09</t>
  </si>
  <si>
    <t>2023-12</t>
  </si>
  <si>
    <t>2024-03</t>
  </si>
  <si>
    <t>2024-06</t>
  </si>
  <si>
    <t>2024-09</t>
  </si>
  <si>
    <t>Assets</t>
  </si>
  <si>
    <t>Cash and Equivalents</t>
  </si>
  <si>
    <t>Short-Term Investments</t>
  </si>
  <si>
    <t>Accounts Receivable</t>
  </si>
  <si>
    <t>Inventories</t>
  </si>
  <si>
    <t>Other Current Assets</t>
  </si>
  <si>
    <t xml:space="preserve">   Total Current Assets</t>
  </si>
  <si>
    <t xml:space="preserve">  Property, Plant, &amp; Equipment, Gross</t>
  </si>
  <si>
    <t xml:space="preserve">  Accumulated Depreciation</t>
  </si>
  <si>
    <t>Property, Plant, &amp; Equipment, Net</t>
  </si>
  <si>
    <t>Goodwill</t>
  </si>
  <si>
    <t>Other Intangible Assets</t>
  </si>
  <si>
    <t>Equity &amp; Other Investments</t>
  </si>
  <si>
    <t>Other Long-Term Assets</t>
  </si>
  <si>
    <t>Total Assets</t>
  </si>
  <si>
    <t>Liabilities</t>
  </si>
  <si>
    <t>Accounts Payable</t>
  </si>
  <si>
    <t>Tax Payable</t>
  </si>
  <si>
    <t>Other Accrued Liabilities</t>
  </si>
  <si>
    <t>Deferred Revenue</t>
  </si>
  <si>
    <t>Short-term Debt</t>
  </si>
  <si>
    <t>Deferred Tax Liabilities</t>
  </si>
  <si>
    <t>Current Portion of Capital Leases</t>
  </si>
  <si>
    <t>Other Current Liabilities</t>
  </si>
  <si>
    <t xml:space="preserve">   Total Current Liabilities</t>
  </si>
  <si>
    <t>Long-term Debt</t>
  </si>
  <si>
    <t>Capital Lease Obligations</t>
  </si>
  <si>
    <t>Pension Liabilities</t>
  </si>
  <si>
    <t>Other Long-Term Liabilities</t>
  </si>
  <si>
    <t>Total Liabilities</t>
  </si>
  <si>
    <t>Shareholders' Equity</t>
  </si>
  <si>
    <t>Additional Paid-in Capital</t>
  </si>
  <si>
    <t>Retained Earnings</t>
  </si>
  <si>
    <t>Treasury Stock</t>
  </si>
  <si>
    <t>Common Stock</t>
  </si>
  <si>
    <t>Preferred Stock</t>
  </si>
  <si>
    <t>Accumulated Other Comprehensive Income</t>
  </si>
  <si>
    <t>Minority Interest</t>
  </si>
  <si>
    <t>Other Equity</t>
  </si>
  <si>
    <t>Total Shareholders' Equity</t>
  </si>
  <si>
    <t>Liabilities &amp; Shareholders' Equity</t>
  </si>
  <si>
    <t>Common Shares Outstanding (End of Period)</t>
  </si>
  <si>
    <t>Invested Capital</t>
  </si>
  <si>
    <t>Total Equity</t>
  </si>
  <si>
    <t>Plus: Long-Term Debt</t>
  </si>
  <si>
    <t>Plus: Short-Term Debt</t>
  </si>
  <si>
    <t>Plus: Minority Interest</t>
  </si>
  <si>
    <t>Less: Cash &amp; Equivalents</t>
  </si>
  <si>
    <t xml:space="preserve">   Net Invested Capital</t>
  </si>
  <si>
    <t>Income Statement</t>
  </si>
  <si>
    <t>Revenue</t>
  </si>
  <si>
    <t>Cost of Goods Sold</t>
  </si>
  <si>
    <t xml:space="preserve">   Gross Profit</t>
  </si>
  <si>
    <t>Operating Expenses</t>
  </si>
  <si>
    <t>Sales, General, &amp; Administrative</t>
  </si>
  <si>
    <t>Research &amp; Development</t>
  </si>
  <si>
    <t>Special Charges</t>
  </si>
  <si>
    <t>Other Operating Expense</t>
  </si>
  <si>
    <t>Operating Profit</t>
  </si>
  <si>
    <t>Net Interest Income</t>
  </si>
  <si>
    <t>Other Income (Expense)</t>
  </si>
  <si>
    <t xml:space="preserve">   Pre-Tax Profit</t>
  </si>
  <si>
    <t>Income Tax</t>
  </si>
  <si>
    <t xml:space="preserve">   Net Income from Continuing Ops.</t>
  </si>
  <si>
    <t>Net Income from Discontinued Ops.</t>
  </si>
  <si>
    <t>Other Items</t>
  </si>
  <si>
    <t>Net Income</t>
  </si>
  <si>
    <t>Cash Flow Statement</t>
  </si>
  <si>
    <t>Depreciation, Depletion, &amp; Amortization</t>
  </si>
  <si>
    <t xml:space="preserve">  Change in Receivables</t>
  </si>
  <si>
    <t xml:space="preserve">  Change in Inventory</t>
  </si>
  <si>
    <t xml:space="preserve">  Change in Prepaid Assets</t>
  </si>
  <si>
    <t xml:space="preserve">  Change in Other Working Capital</t>
  </si>
  <si>
    <t>Change in Working Capital (Total)</t>
  </si>
  <si>
    <t>Change in Deferred Tax</t>
  </si>
  <si>
    <t>Stock-Based Compensation</t>
  </si>
  <si>
    <t>Other Cash from Operations</t>
  </si>
  <si>
    <t xml:space="preserve">   Net Operating Cash Flow</t>
  </si>
  <si>
    <t>Net Purchases of PP&amp;E</t>
  </si>
  <si>
    <t>Net Cash From Acquisitions and Divestitures</t>
  </si>
  <si>
    <t>Net Purchases of Investments</t>
  </si>
  <si>
    <t>Net Purchases of Intangible Assets</t>
  </si>
  <si>
    <t>Other Cash from Investing</t>
  </si>
  <si>
    <t xml:space="preserve">   Net Investing Cash Flow</t>
  </si>
  <si>
    <t>Net Issuance of Common Stock</t>
  </si>
  <si>
    <t>Net Issuance of Preferred Stock</t>
  </si>
  <si>
    <t>Net Issuance of Debt</t>
  </si>
  <si>
    <t>Cash Paid for Dividends</t>
  </si>
  <si>
    <t>Other Cash from Financing</t>
  </si>
  <si>
    <t xml:space="preserve">   Net Financing Cash Flow</t>
  </si>
  <si>
    <t>Free Cash Flow</t>
  </si>
  <si>
    <t>Cash from Operations</t>
  </si>
  <si>
    <t>Less: Capital Exenditures</t>
  </si>
  <si>
    <t xml:space="preserve">   Free Cash Flow</t>
  </si>
  <si>
    <t>2002-12</t>
  </si>
  <si>
    <t>2003-12</t>
  </si>
  <si>
    <t>2004-12</t>
  </si>
  <si>
    <t>2005-12</t>
  </si>
  <si>
    <t>2006-12</t>
  </si>
  <si>
    <t>2001-03</t>
  </si>
  <si>
    <t>2001-06</t>
  </si>
  <si>
    <t>2001-09</t>
  </si>
  <si>
    <t>2001-12</t>
  </si>
  <si>
    <t>2002-03</t>
  </si>
  <si>
    <t>2002-06</t>
  </si>
  <si>
    <t>2002-09</t>
  </si>
  <si>
    <t>2003-03</t>
  </si>
  <si>
    <t>2003-06</t>
  </si>
  <si>
    <t>2003-09</t>
  </si>
  <si>
    <t>2004-03</t>
  </si>
  <si>
    <t>2004-06</t>
  </si>
  <si>
    <t>2004-09</t>
  </si>
  <si>
    <t>2005-03</t>
  </si>
  <si>
    <t>2005-06</t>
  </si>
  <si>
    <t>2005-09</t>
  </si>
  <si>
    <t>2006-03</t>
  </si>
  <si>
    <t>2006-06</t>
  </si>
  <si>
    <t>2006-09</t>
  </si>
  <si>
    <t>2007-03</t>
  </si>
  <si>
    <t>2007-06</t>
  </si>
  <si>
    <t>2007-09</t>
  </si>
  <si>
    <t>2008-03</t>
  </si>
  <si>
    <t>2008-06</t>
  </si>
  <si>
    <t>2000-12</t>
  </si>
  <si>
    <t>n/a</t>
  </si>
  <si>
    <t xml:space="preserve">Intro: </t>
  </si>
  <si>
    <t xml:space="preserve">1) </t>
  </si>
  <si>
    <t xml:space="preserve">Unternehmensbewertung/Muliple Vergleich </t>
  </si>
  <si>
    <t xml:space="preserve"> - nur weil eine Firma im Vergleich niedrige Multiples hat, heisst das nicht, dass sie ein buy ist &lt;- es geht ums big picture </t>
  </si>
  <si>
    <t xml:space="preserve"> - nur weil eine Firma hohe Multiples hat, heisst das nicht, dass sie ein Leerverkaufskandidat ist (never short TSLA)</t>
  </si>
  <si>
    <t xml:space="preserve"> - immer eine Momentaufnahme &lt;- regelmäßig updaten um Qs und JAs </t>
  </si>
  <si>
    <t xml:space="preserve"> - wenn der Markt sich ändert ist sie hinfällig und muss aktualisert werden &lt;- Share Price, Outstanding Shares etc. </t>
  </si>
  <si>
    <t xml:space="preserve">2) </t>
  </si>
  <si>
    <t xml:space="preserve"> - geben einen guten Überlick über den operativen Erfolg eines Unternehemens </t>
  </si>
  <si>
    <t xml:space="preserve">Haftung: </t>
  </si>
  <si>
    <t xml:space="preserve"> - Wachstumsraten können uns helfen einen Trend zu erkennen </t>
  </si>
  <si>
    <t xml:space="preserve"> - Kennzahlen u.a. das EBITDA helfen uns den operativen Erfolg einens Unternehemens unabhänig von länderspezifischen Eigenheiten/Vorschriften zu bewerten </t>
  </si>
  <si>
    <t xml:space="preserve"> - es geht eher darum eine Herangehensweise, mit spannenden Praxisbeispielen an die Hand zugeben </t>
  </si>
  <si>
    <t xml:space="preserve">Vergleich der deutschen Autobauer (VW, BMW und Mercedes) mit relevanten ausländischen Playern </t>
  </si>
  <si>
    <t xml:space="preserve"> - die Excel findet ihr auf meinem GitHub</t>
  </si>
  <si>
    <t>Finanzkennzahlen (BS, IS &amp; CFS)</t>
  </si>
  <si>
    <t xml:space="preserve">Wenn ihr eigene Analysen durchführen wollt, nutzt die zur Verfügung gestellte Excel-Datei auf GitHub, passt sie an und überprüft immer die Datenquellen auf Aktualität.  </t>
  </si>
  <si>
    <t xml:space="preserve">Dieses Video dient ausschließlich zu Informations- und Bildungszwecken und stellt keine Anlageberatung oder Handlungsempfehlung dar. Die im Video präsentierten Inhalte basieren auf öffentlich zugänglichen Informationen und persönlichen Einschätzungen des Erstellers.  </t>
  </si>
  <si>
    <t xml:space="preserve">Alle gezeigten Daten und Analysen, einschließlich Unternehmensbewertungen und Multiples, sind Momentaufnahmen und können sich aufgrund von Marktveränderungen schnell ändern. Keine Garantie für Richtigkeit oder Vollständigkeit.  </t>
  </si>
  <si>
    <t xml:space="preserve">Jede Investitionsentscheidung sollte eigenständig und nach eigener Recherche getroffen werden. Der Ersteller übernimmt keine Haftung für finanzielle Verluste oder andere Schäden, die durch die Nutzung oder Interpretation der bereitgestellten Inhalte entstehen.  </t>
  </si>
  <si>
    <t xml:space="preserve">Investieren birgt Risiken – handelt verantwortungsbewusst.  </t>
  </si>
  <si>
    <t xml:space="preserve"> - andere Quellen  i.d.R andere Daten (API aktualisierungen ect.), legt euch fest </t>
  </si>
  <si>
    <t xml:space="preserve"> - runterladen und anpassen (aktualisieren, andere Player dazunehmen (Toyota), Diagrame einfügen, oder die Formeln übernehmen und einen andere Branche abbilden)</t>
  </si>
  <si>
    <t>Q4 2024</t>
  </si>
  <si>
    <t>!</t>
  </si>
  <si>
    <t xml:space="preserve"> - der Vergleich hinkt etwas, da wir TSLA und BYD eher als Tech-Companys einordnen können, dennoch relevant vom Absatz &lt;- nicht beding formatieren (Verzerrung) </t>
  </si>
  <si>
    <t xml:space="preserve">1 EUR = 1,04 USD &lt;- VW, BMW, Mercedes </t>
  </si>
  <si>
    <t xml:space="preserve">&lt;- Bloomberg Terminal, für unseren Zweck reichen konstenlose Quellen </t>
  </si>
  <si>
    <t xml:space="preserve">&lt;- bei einigen Playern müsste schon Q4 2024 raus sein, ich würde aber warten und alles in einem Rutsch updaten </t>
  </si>
  <si>
    <t xml:space="preserve">&lt;- EV </t>
  </si>
  <si>
    <t>Hamsti ist auch dabei!</t>
  </si>
  <si>
    <t xml:space="preserve">Allgemein: die Branche zu kennen ist das bare minimum und garantiert keinen Erfolg im Bezug zu Stonks </t>
  </si>
  <si>
    <t xml:space="preserve">&lt;- public, d.h. kein Alpha </t>
  </si>
  <si>
    <t>Be aware Tech!</t>
  </si>
  <si>
    <t xml:space="preserve">   </t>
  </si>
  <si>
    <t>EBITDA</t>
  </si>
  <si>
    <t>Revenue Growth (YoY)</t>
  </si>
  <si>
    <t>"10 - "11</t>
  </si>
  <si>
    <t>"11 - "12</t>
  </si>
  <si>
    <t>"12 - "13</t>
  </si>
  <si>
    <t>"13 - "14</t>
  </si>
  <si>
    <t>"14 - "15</t>
  </si>
  <si>
    <t>"15 - "16</t>
  </si>
  <si>
    <t>"16 - "17</t>
  </si>
  <si>
    <t>"17 - "18</t>
  </si>
  <si>
    <t>"18 - "19</t>
  </si>
  <si>
    <t>"19 - "20</t>
  </si>
  <si>
    <t>"20 - "21</t>
  </si>
  <si>
    <t>"21 - "22</t>
  </si>
  <si>
    <t>"22 - "23</t>
  </si>
  <si>
    <t>"23 - "24</t>
  </si>
  <si>
    <t>"24 - "25</t>
  </si>
  <si>
    <t xml:space="preserve">1CNY = 0,14 USD </t>
  </si>
  <si>
    <t>COGS + OpEx</t>
  </si>
  <si>
    <t xml:space="preserve">&lt;- Revenue - Operating Profit (EBIT) </t>
  </si>
  <si>
    <t xml:space="preserve">COGS + OpEx (% of Sales) </t>
  </si>
  <si>
    <t>EBIT (Operating Profit)</t>
  </si>
  <si>
    <t>&lt;- Revenue - COGS &amp; OpEX</t>
  </si>
  <si>
    <t xml:space="preserve">EBITDA (% of Sales) </t>
  </si>
  <si>
    <t xml:space="preserve">&lt;- EBITDA / Revenue </t>
  </si>
  <si>
    <t>EBITDA Growth (YoY)</t>
  </si>
  <si>
    <t xml:space="preserve">&lt;- EBIT + D&amp;A </t>
  </si>
  <si>
    <t xml:space="preserve">usw. </t>
  </si>
  <si>
    <t xml:space="preserve">&lt;- misst den operativen Erfolg eines Unternehmens </t>
  </si>
  <si>
    <t xml:space="preserve">ist aber verzerrt durch D&amp;A (nicht Zahlungswirksam und länderspezifische Regelungen) </t>
  </si>
  <si>
    <t>Total Growth 10-23</t>
  </si>
  <si>
    <t xml:space="preserve">1EUR = 1,03 USD </t>
  </si>
  <si>
    <t xml:space="preserve">EV = Cap - Cash &amp; Equivalens + Debt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</si>
</sst>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Red]\(0\)"/>
    <numFmt numFmtId="165" formatCode="\x0.00"/>
  </numFmts>
  <fonts count="25" x14ac:knownFonts="1">
    <font>
      <sz val="12"/>
      <color theme="1"/>
      <name val="Aptos Narrow"/>
      <family val="2"/>
      <scheme val="minor"/>
    </font>
    <font>
      <sz val="12"/>
      <color theme="0"/>
      <name val="Avenir Book"/>
      <family val="2"/>
    </font>
    <font>
      <u/>
      <sz val="12"/>
      <color theme="10"/>
      <name val="Aptos Narrow"/>
      <family val="2"/>
      <scheme val="minor"/>
    </font>
    <font>
      <b/>
      <sz val="12"/>
      <color theme="0"/>
      <name val="Avenir Book"/>
      <family val="2"/>
    </font>
    <font>
      <b/>
      <sz val="16"/>
      <color theme="0"/>
      <name val="Avenir Book"/>
      <family val="2"/>
    </font>
    <font>
      <b/>
      <sz val="16"/>
      <color rgb="FFFFFFFF"/>
      <name val="Avenir Book"/>
      <family val="2"/>
    </font>
    <font>
      <sz val="10"/>
      <color theme="0"/>
      <name val="Avenir Book"/>
      <family val="2"/>
    </font>
    <font>
      <b/>
      <sz val="10"/>
      <color theme="0"/>
      <name val="Avenir Book"/>
      <family val="2"/>
    </font>
    <font>
      <u/>
      <sz val="10"/>
      <color theme="10"/>
      <name val="Avenir Book"/>
      <family val="2"/>
    </font>
    <font>
      <sz val="8"/>
      <color rgb="FF000000"/>
      <name val="Verdana"/>
      <family val="2"/>
    </font>
    <font>
      <b/>
      <sz val="9"/>
      <color rgb="FFFFFFFF"/>
      <name val="Verdana"/>
      <family val="2"/>
    </font>
    <font>
      <b/>
      <sz val="8"/>
      <color rgb="FFFFFFFF"/>
      <name val="Verdana"/>
      <family val="2"/>
    </font>
    <font>
      <b/>
      <sz val="8"/>
      <color rgb="FF000000"/>
      <name val="Verdana"/>
      <family val="2"/>
    </font>
    <font>
      <sz val="8"/>
      <color rgb="FF008000"/>
      <name val="Verdana"/>
      <family val="2"/>
    </font>
    <font>
      <sz val="12"/>
      <color rgb="FFFFFFFF"/>
      <name val="Avenir Book"/>
      <family val="2"/>
    </font>
    <font>
      <sz val="14"/>
      <color theme="0"/>
      <name val="Avenir Book"/>
      <family val="2"/>
    </font>
    <font>
      <sz val="12"/>
      <color theme="1"/>
      <name val="Aptos Narrow"/>
      <family val="2"/>
      <scheme val="minor"/>
    </font>
    <font>
      <sz val="12"/>
      <color theme="1"/>
      <name val="Avenir Book"/>
      <family val="2"/>
    </font>
    <font>
      <u/>
      <sz val="12"/>
      <color theme="10"/>
      <name val="Avenir Book"/>
      <family val="2"/>
    </font>
    <font>
      <sz val="12"/>
      <color rgb="FFFF0000"/>
      <name val="Avenir Book"/>
      <family val="2"/>
    </font>
    <font>
      <b/>
      <sz val="12"/>
      <color theme="0"/>
      <name val="Aptos Narrow"/>
      <scheme val="minor"/>
    </font>
    <font>
      <sz val="12"/>
      <color theme="0"/>
      <name val="Aptos Narrow"/>
      <scheme val="minor"/>
    </font>
    <font>
      <sz val="12"/>
      <color theme="1"/>
      <name val="Aptos Narrow"/>
      <scheme val="minor"/>
    </font>
    <font>
      <u/>
      <sz val="12"/>
      <color theme="0"/>
      <name val="Aptos Narrow"/>
      <scheme val="minor"/>
    </font>
    <font>
      <i/>
      <sz val="12"/>
      <color theme="0"/>
      <name val="Aptos Narrow"/>
      <scheme val="minor"/>
    </font>
  </fonts>
  <fills count="10">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rgb="FF002060"/>
        <bgColor indexed="64"/>
      </patternFill>
    </fill>
    <fill>
      <patternFill patternType="solid">
        <fgColor theme="1" tint="0.499984740745262"/>
        <bgColor indexed="64"/>
      </patternFill>
    </fill>
    <fill>
      <patternFill patternType="solid">
        <fgColor rgb="FF003366"/>
        <bgColor rgb="FF000000"/>
      </patternFill>
    </fill>
    <fill>
      <patternFill patternType="solid">
        <fgColor theme="1"/>
        <bgColor rgb="FF000000"/>
      </patternFill>
    </fill>
    <fill>
      <patternFill patternType="solid">
        <fgColor theme="5"/>
        <bgColor indexed="64"/>
      </patternFill>
    </fill>
    <fill>
      <patternFill patternType="solid">
        <fgColor rgb="FFFF0000"/>
        <bgColor indexed="64"/>
      </patternFill>
    </fill>
  </fills>
  <borders count="5">
    <border>
      <left/>
      <right/>
      <top/>
      <bottom/>
      <diagonal/>
    </border>
    <border>
      <left/>
      <right/>
      <top/>
      <bottom style="thin">
        <color rgb="FF000000"/>
      </bottom>
      <diagonal/>
    </border>
    <border>
      <left/>
      <right/>
      <top/>
      <bottom style="thin">
        <color rgb="FFA5A5A5"/>
      </bottom>
      <diagonal/>
    </border>
    <border>
      <left/>
      <right/>
      <top style="thin">
        <color rgb="FFA5A5A5"/>
      </top>
      <bottom style="double">
        <color rgb="FFA5A5A5"/>
      </bottom>
      <diagonal/>
    </border>
    <border>
      <left/>
      <right/>
      <top style="thin">
        <color rgb="FF000000"/>
      </top>
      <bottom style="double">
        <color rgb="FF000000"/>
      </bottom>
      <diagonal/>
    </border>
  </borders>
  <cellStyleXfs count="3">
    <xf numFmtId="0" fontId="0" fillId="0" borderId="0"/>
    <xf numFmtId="0" fontId="2" fillId="0" borderId="0" applyNumberFormat="0" applyFill="0" applyBorder="0" applyAlignment="0" applyProtection="0"/>
    <xf numFmtId="9" fontId="16" fillId="0" borderId="0" applyFont="0" applyFill="0" applyBorder="0" applyAlignment="0" applyProtection="0"/>
  </cellStyleXfs>
  <cellXfs count="71">
    <xf numFmtId="0" fontId="0" fillId="0" borderId="0" xfId="0"/>
    <xf numFmtId="0" fontId="0" fillId="2" borderId="0" xfId="0" applyFill="1"/>
    <xf numFmtId="0" fontId="1" fillId="2" borderId="0" xfId="0" applyFont="1" applyFill="1"/>
    <xf numFmtId="0" fontId="1" fillId="0" borderId="0" xfId="0" applyFont="1"/>
    <xf numFmtId="0" fontId="3" fillId="2" borderId="0" xfId="0" applyFont="1" applyFill="1"/>
    <xf numFmtId="0" fontId="4" fillId="2" borderId="0" xfId="0" applyFont="1" applyFill="1"/>
    <xf numFmtId="0" fontId="5" fillId="3" borderId="0" xfId="0" applyFont="1" applyFill="1"/>
    <xf numFmtId="0" fontId="1" fillId="5" borderId="0" xfId="0" applyFont="1" applyFill="1"/>
    <xf numFmtId="0" fontId="1" fillId="2" borderId="0" xfId="0" applyFont="1" applyFill="1" applyAlignment="1">
      <alignment horizontal="right"/>
    </xf>
    <xf numFmtId="0" fontId="6" fillId="2" borderId="0" xfId="0" applyFont="1" applyFill="1"/>
    <xf numFmtId="0" fontId="7" fillId="2" borderId="0" xfId="0" applyFont="1" applyFill="1"/>
    <xf numFmtId="0" fontId="8" fillId="2" borderId="0" xfId="1" applyFont="1" applyFill="1"/>
    <xf numFmtId="0" fontId="1" fillId="2" borderId="0" xfId="0" applyFont="1" applyFill="1" applyAlignment="1">
      <alignment horizontal="center"/>
    </xf>
    <xf numFmtId="0" fontId="2" fillId="2" borderId="0" xfId="1" applyFill="1"/>
    <xf numFmtId="38" fontId="9" fillId="0" borderId="0" xfId="0" applyNumberFormat="1" applyFont="1"/>
    <xf numFmtId="0" fontId="9" fillId="0" borderId="0" xfId="0" applyFont="1" applyAlignment="1">
      <alignment vertical="center" wrapText="1"/>
    </xf>
    <xf numFmtId="38" fontId="0" fillId="0" borderId="0" xfId="0" applyNumberFormat="1"/>
    <xf numFmtId="38" fontId="10" fillId="6" borderId="0" xfId="0" applyNumberFormat="1" applyFont="1" applyFill="1"/>
    <xf numFmtId="38" fontId="11" fillId="6" borderId="0" xfId="0" applyNumberFormat="1" applyFont="1" applyFill="1"/>
    <xf numFmtId="164" fontId="12" fillId="0" borderId="1" xfId="0" applyNumberFormat="1" applyFont="1" applyBorder="1" applyAlignment="1">
      <alignment horizontal="right"/>
    </xf>
    <xf numFmtId="38" fontId="12" fillId="0" borderId="0" xfId="0" applyNumberFormat="1" applyFont="1"/>
    <xf numFmtId="164" fontId="12" fillId="0" borderId="0" xfId="0" applyNumberFormat="1" applyFont="1"/>
    <xf numFmtId="38" fontId="9" fillId="0" borderId="2" xfId="0" applyNumberFormat="1" applyFont="1" applyBorder="1"/>
    <xf numFmtId="38" fontId="12" fillId="0" borderId="3" xfId="0" applyNumberFormat="1" applyFont="1" applyBorder="1"/>
    <xf numFmtId="38" fontId="13" fillId="0" borderId="0" xfId="0" applyNumberFormat="1" applyFont="1"/>
    <xf numFmtId="38" fontId="13" fillId="0" borderId="2" xfId="0" applyNumberFormat="1" applyFont="1" applyBorder="1"/>
    <xf numFmtId="38" fontId="12" fillId="0" borderId="4" xfId="0" applyNumberFormat="1" applyFont="1" applyBorder="1"/>
    <xf numFmtId="38" fontId="1" fillId="2" borderId="0" xfId="0" applyNumberFormat="1" applyFont="1" applyFill="1" applyAlignment="1">
      <alignment horizontal="right"/>
    </xf>
    <xf numFmtId="0" fontId="3" fillId="2" borderId="0" xfId="0" applyFont="1" applyFill="1" applyAlignment="1">
      <alignment horizontal="right"/>
    </xf>
    <xf numFmtId="0" fontId="14" fillId="7" borderId="0" xfId="0" applyFont="1" applyFill="1"/>
    <xf numFmtId="14" fontId="12" fillId="8" borderId="1" xfId="0" applyNumberFormat="1" applyFont="1" applyFill="1" applyBorder="1" applyAlignment="1">
      <alignment horizontal="right"/>
    </xf>
    <xf numFmtId="164" fontId="12" fillId="8" borderId="0" xfId="0" applyNumberFormat="1" applyFont="1" applyFill="1"/>
    <xf numFmtId="38" fontId="9" fillId="8" borderId="0" xfId="0" applyNumberFormat="1" applyFont="1" applyFill="1"/>
    <xf numFmtId="38" fontId="9" fillId="8" borderId="2" xfId="0" applyNumberFormat="1" applyFont="1" applyFill="1" applyBorder="1"/>
    <xf numFmtId="38" fontId="12" fillId="8" borderId="3" xfId="0" applyNumberFormat="1" applyFont="1" applyFill="1" applyBorder="1"/>
    <xf numFmtId="38" fontId="12" fillId="8" borderId="0" xfId="0" applyNumberFormat="1" applyFont="1" applyFill="1"/>
    <xf numFmtId="38" fontId="13" fillId="8" borderId="0" xfId="0" applyNumberFormat="1" applyFont="1" applyFill="1"/>
    <xf numFmtId="38" fontId="13" fillId="8" borderId="2" xfId="0" applyNumberFormat="1" applyFont="1" applyFill="1" applyBorder="1"/>
    <xf numFmtId="0" fontId="15" fillId="2" borderId="0" xfId="0" applyFont="1" applyFill="1" applyAlignment="1">
      <alignment horizontal="right"/>
    </xf>
    <xf numFmtId="0" fontId="15" fillId="2" borderId="0" xfId="0" applyFont="1" applyFill="1"/>
    <xf numFmtId="0" fontId="1" fillId="2" borderId="0" xfId="0" applyFont="1" applyFill="1" applyAlignment="1">
      <alignment horizontal="left"/>
    </xf>
    <xf numFmtId="0" fontId="18" fillId="2" borderId="0" xfId="1" applyFont="1" applyFill="1"/>
    <xf numFmtId="38" fontId="9" fillId="9" borderId="0" xfId="0" applyNumberFormat="1" applyFont="1" applyFill="1"/>
    <xf numFmtId="164" fontId="12" fillId="9" borderId="1" xfId="0" applyNumberFormat="1" applyFont="1" applyFill="1" applyBorder="1" applyAlignment="1">
      <alignment horizontal="right"/>
    </xf>
    <xf numFmtId="38" fontId="12" fillId="8" borderId="0" xfId="0" applyNumberFormat="1" applyFont="1" applyFill="1" applyAlignment="1">
      <alignment horizontal="center"/>
    </xf>
    <xf numFmtId="38" fontId="12" fillId="8" borderId="2" xfId="0" applyNumberFormat="1" applyFont="1" applyFill="1" applyBorder="1" applyAlignment="1">
      <alignment horizontal="center"/>
    </xf>
    <xf numFmtId="0" fontId="4" fillId="2" borderId="0" xfId="0" applyFont="1" applyFill="1" applyAlignment="1">
      <alignment vertical="center"/>
    </xf>
    <xf numFmtId="0" fontId="5" fillId="3" borderId="0" xfId="0" applyFont="1" applyFill="1" applyAlignment="1">
      <alignment vertical="center"/>
    </xf>
    <xf numFmtId="0" fontId="1" fillId="2" borderId="0" xfId="0" applyFont="1" applyFill="1" applyAlignment="1">
      <alignment vertical="center"/>
    </xf>
    <xf numFmtId="0" fontId="5" fillId="7" borderId="0" xfId="0" applyFont="1" applyFill="1" applyAlignment="1">
      <alignment vertical="center"/>
    </xf>
    <xf numFmtId="0" fontId="1" fillId="2" borderId="0" xfId="0" applyFont="1" applyFill="1" applyAlignment="1">
      <alignment wrapText="1"/>
    </xf>
    <xf numFmtId="0" fontId="1" fillId="2" borderId="0" xfId="0" applyFont="1" applyFill="1" applyAlignment="1">
      <alignment vertical="top" wrapText="1"/>
    </xf>
    <xf numFmtId="0" fontId="1" fillId="2" borderId="0" xfId="0" applyFont="1" applyFill="1" applyAlignment="1">
      <alignment vertical="top"/>
    </xf>
    <xf numFmtId="3" fontId="1" fillId="2" borderId="0" xfId="0" applyNumberFormat="1" applyFont="1" applyFill="1" applyAlignment="1">
      <alignment horizontal="right"/>
    </xf>
    <xf numFmtId="0" fontId="19" fillId="2" borderId="0" xfId="0" applyFont="1" applyFill="1" applyAlignment="1">
      <alignment horizontal="right"/>
    </xf>
    <xf numFmtId="0" fontId="20" fillId="4" borderId="0" xfId="0" applyFont="1" applyFill="1"/>
    <xf numFmtId="0" fontId="20" fillId="5" borderId="0" xfId="0" applyFont="1" applyFill="1"/>
    <xf numFmtId="0" fontId="21" fillId="2" borderId="0" xfId="0" applyFont="1" applyFill="1"/>
    <xf numFmtId="38" fontId="21" fillId="2" borderId="0" xfId="0" applyNumberFormat="1" applyFont="1" applyFill="1"/>
    <xf numFmtId="0" fontId="23" fillId="2" borderId="0" xfId="1" applyFont="1" applyFill="1"/>
    <xf numFmtId="38" fontId="22" fillId="2" borderId="0" xfId="0" applyNumberFormat="1" applyFont="1" applyFill="1"/>
    <xf numFmtId="0" fontId="21" fillId="4" borderId="0" xfId="0" applyFont="1" applyFill="1"/>
    <xf numFmtId="10" fontId="21" fillId="2" borderId="0" xfId="0" applyNumberFormat="1" applyFont="1" applyFill="1"/>
    <xf numFmtId="10" fontId="22" fillId="2" borderId="0" xfId="0" applyNumberFormat="1" applyFont="1" applyFill="1"/>
    <xf numFmtId="0" fontId="20" fillId="2" borderId="0" xfId="0" applyFont="1" applyFill="1"/>
    <xf numFmtId="38" fontId="17" fillId="2" borderId="0" xfId="0" applyNumberFormat="1" applyFont="1" applyFill="1" applyAlignment="1">
      <alignment horizontal="right"/>
    </xf>
    <xf numFmtId="3" fontId="21" fillId="2" borderId="0" xfId="0" applyNumberFormat="1" applyFont="1" applyFill="1"/>
    <xf numFmtId="165" fontId="1" fillId="2" borderId="0" xfId="0" applyNumberFormat="1" applyFont="1" applyFill="1" applyAlignment="1">
      <alignment horizontal="right"/>
    </xf>
    <xf numFmtId="0" fontId="1" fillId="2" borderId="0" xfId="0" applyFont="1" applyFill="1" applyAlignment="1">
      <alignment horizontal="center"/>
    </xf>
    <xf numFmtId="0" fontId="24" fillId="2" borderId="0" xfId="0" applyFont="1" applyFill="1"/>
    <xf numFmtId="10" fontId="22" fillId="2" borderId="0" xfId="2" applyNumberFormat="1" applyFont="1" applyFill="1"/>
  </cellXfs>
  <cellStyles count="3">
    <cellStyle name="Link" xfId="1" builtinId="8"/>
    <cellStyle name="Prozent" xfId="2"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8</xdr:row>
      <xdr:rowOff>0</xdr:rowOff>
    </xdr:from>
    <xdr:to>
      <xdr:col>12</xdr:col>
      <xdr:colOff>304800</xdr:colOff>
      <xdr:row>9</xdr:row>
      <xdr:rowOff>88900</xdr:rowOff>
    </xdr:to>
    <xdr:sp macro="" textlink="">
      <xdr:nvSpPr>
        <xdr:cNvPr id="1025" name="AutoShape 1">
          <a:extLst>
            <a:ext uri="{FF2B5EF4-FFF2-40B4-BE49-F238E27FC236}">
              <a16:creationId xmlns:a16="http://schemas.microsoft.com/office/drawing/2014/main" id="{AD86E6BF-BF36-A55B-9DCF-FB537613CA33}"/>
            </a:ext>
          </a:extLst>
        </xdr:cNvPr>
        <xdr:cNvSpPr>
          <a:spLocks noChangeAspect="1" noChangeArrowheads="1"/>
        </xdr:cNvSpPr>
      </xdr:nvSpPr>
      <xdr:spPr bwMode="auto">
        <a:xfrm>
          <a:off x="13817600" y="1727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185749</xdr:colOff>
      <xdr:row>1</xdr:row>
      <xdr:rowOff>14942</xdr:rowOff>
    </xdr:from>
    <xdr:to>
      <xdr:col>9</xdr:col>
      <xdr:colOff>191724</xdr:colOff>
      <xdr:row>5</xdr:row>
      <xdr:rowOff>170380</xdr:rowOff>
    </xdr:to>
    <xdr:pic>
      <xdr:nvPicPr>
        <xdr:cNvPr id="5" name="Grafik 4">
          <a:extLst>
            <a:ext uri="{FF2B5EF4-FFF2-40B4-BE49-F238E27FC236}">
              <a16:creationId xmlns:a16="http://schemas.microsoft.com/office/drawing/2014/main" id="{4A43B37E-5276-009B-2BBE-5CE3E5EBFD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23455" y="231589"/>
          <a:ext cx="1148975" cy="1022026"/>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https://companiesmarketcap.com/" TargetMode="External"/><Relationship Id="rId1" Type="http://schemas.openxmlformats.org/officeDocument/2006/relationships/hyperlink" Target="https://www.marketscreen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24BA9-D603-1444-828D-3946A25B86FB}">
  <dimension ref="A1:BZ77"/>
  <sheetViews>
    <sheetView showGridLines="0" zoomScale="170" zoomScaleNormal="170" workbookViewId="0">
      <selection activeCell="B29" sqref="B29"/>
    </sheetView>
  </sheetViews>
  <sheetFormatPr baseColWidth="10" defaultRowHeight="17" x14ac:dyDescent="0.25"/>
  <cols>
    <col min="1" max="1" width="3.83203125" style="3" customWidth="1"/>
    <col min="2" max="2" width="52.5" style="3" customWidth="1"/>
    <col min="3" max="69" width="15" style="3" customWidth="1"/>
    <col min="70" max="78" width="10.83203125" style="3"/>
  </cols>
  <sheetData>
    <row r="1" spans="1:78" s="1" customFormat="1" ht="17" customHeight="1" x14ac:dyDescent="0.25">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row>
    <row r="2" spans="1:78" s="1" customFormat="1" ht="17" customHeight="1" x14ac:dyDescent="0.25">
      <c r="A2" s="2"/>
      <c r="B2" s="46" t="s">
        <v>227</v>
      </c>
      <c r="C2" s="47"/>
      <c r="D2" s="48"/>
      <c r="E2" s="49"/>
      <c r="F2" s="49"/>
      <c r="G2" s="48"/>
      <c r="H2" s="48" t="s">
        <v>257</v>
      </c>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row>
    <row r="3" spans="1:78" s="1" customFormat="1" ht="17" customHeight="1" x14ac:dyDescent="0.25">
      <c r="A3" s="2"/>
      <c r="B3" s="2"/>
      <c r="C3" s="2"/>
      <c r="D3" s="2"/>
      <c r="E3" s="29"/>
      <c r="F3" s="29"/>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row>
    <row r="4" spans="1:78" s="1" customFormat="1" ht="17" customHeight="1" x14ac:dyDescent="0.25">
      <c r="A4" s="2"/>
      <c r="B4" s="4" t="s">
        <v>258</v>
      </c>
      <c r="C4" s="2"/>
      <c r="D4" s="2"/>
      <c r="E4" s="29"/>
      <c r="F4" s="29" t="s">
        <v>259</v>
      </c>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row>
    <row r="5" spans="1:78" s="1" customFormat="1" ht="17" customHeight="1" x14ac:dyDescent="0.25">
      <c r="A5" s="2"/>
      <c r="B5" s="4"/>
      <c r="C5" s="2"/>
      <c r="D5" s="2"/>
      <c r="E5" s="29"/>
      <c r="F5" s="29"/>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row>
    <row r="6" spans="1:78" s="1" customFormat="1" ht="17" customHeight="1" x14ac:dyDescent="0.25">
      <c r="A6" s="2"/>
      <c r="B6" s="2" t="s">
        <v>240</v>
      </c>
      <c r="C6" s="2"/>
      <c r="D6" s="2"/>
      <c r="E6" s="29"/>
      <c r="F6" s="29"/>
      <c r="G6" s="2"/>
      <c r="H6" s="2"/>
      <c r="I6" s="2"/>
      <c r="J6" s="2"/>
      <c r="K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row>
    <row r="7" spans="1:78" s="1" customFormat="1" ht="17" customHeight="1" x14ac:dyDescent="0.25">
      <c r="A7" s="2"/>
      <c r="B7" s="2" t="s">
        <v>252</v>
      </c>
      <c r="C7" s="2"/>
      <c r="D7" s="2"/>
      <c r="E7" s="29"/>
      <c r="F7" s="29"/>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row>
    <row r="8" spans="1:78" s="1" customFormat="1" ht="17" customHeight="1" x14ac:dyDescent="0.25">
      <c r="A8" s="2"/>
      <c r="B8" s="2" t="s">
        <v>239</v>
      </c>
      <c r="C8" s="2"/>
      <c r="D8" s="2"/>
      <c r="E8" s="29"/>
      <c r="F8" s="29"/>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row>
    <row r="9" spans="1:78" s="1" customFormat="1" ht="17" customHeight="1" x14ac:dyDescent="0.25">
      <c r="A9" s="2"/>
      <c r="B9" s="2" t="s">
        <v>241</v>
      </c>
      <c r="C9" s="2"/>
      <c r="D9" s="2"/>
      <c r="E9" s="29"/>
      <c r="F9" s="29"/>
      <c r="G9" s="2"/>
      <c r="H9" s="2"/>
      <c r="I9" s="2"/>
      <c r="J9" s="2"/>
      <c r="K9" s="2"/>
      <c r="L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row>
    <row r="10" spans="1:78" s="1" customFormat="1" ht="17" customHeight="1" x14ac:dyDescent="0.25">
      <c r="A10" s="2"/>
      <c r="B10" s="2" t="s">
        <v>249</v>
      </c>
      <c r="C10" s="2"/>
      <c r="D10" s="2"/>
      <c r="E10" s="29"/>
      <c r="F10" s="29"/>
      <c r="G10" s="2"/>
      <c r="H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row>
    <row r="11" spans="1:78" s="1" customFormat="1" ht="17" customHeight="1" x14ac:dyDescent="0.25">
      <c r="A11" s="2"/>
      <c r="B11" s="2" t="s">
        <v>248</v>
      </c>
      <c r="C11" s="2"/>
      <c r="D11" s="2"/>
      <c r="E11" s="2" t="s">
        <v>254</v>
      </c>
      <c r="F11" s="29"/>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row>
    <row r="12" spans="1:78" s="1" customFormat="1" ht="17" customHeight="1" x14ac:dyDescent="0.25">
      <c r="A12" s="2"/>
      <c r="B12" s="2"/>
      <c r="C12" s="2"/>
      <c r="D12" s="2"/>
      <c r="E12" s="2"/>
      <c r="F12" s="29"/>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row>
    <row r="13" spans="1:78" s="1" customFormat="1" ht="17" customHeight="1" x14ac:dyDescent="0.25">
      <c r="A13" s="28" t="s">
        <v>228</v>
      </c>
      <c r="B13" s="4" t="s">
        <v>229</v>
      </c>
      <c r="C13" s="2"/>
      <c r="D13" s="2"/>
      <c r="E13" s="2"/>
      <c r="F13" s="2"/>
      <c r="G13" s="68"/>
      <c r="H13" s="68"/>
      <c r="I13" s="2"/>
      <c r="J13" s="2"/>
      <c r="K13" s="2"/>
      <c r="L13" s="2"/>
      <c r="M13" s="4"/>
      <c r="N13" s="2"/>
      <c r="O13" s="2"/>
      <c r="P13" s="9"/>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row>
    <row r="14" spans="1:78" s="1" customFormat="1" x14ac:dyDescent="0.25">
      <c r="A14" s="2"/>
      <c r="B14" s="2" t="s">
        <v>232</v>
      </c>
      <c r="C14" s="8"/>
      <c r="D14" s="40" t="s">
        <v>255</v>
      </c>
      <c r="E14" s="8"/>
      <c r="F14" s="40"/>
      <c r="G14" s="8"/>
      <c r="H14" s="8"/>
      <c r="I14" s="2"/>
      <c r="J14" s="2"/>
      <c r="K14" s="2"/>
      <c r="L14" s="2"/>
      <c r="M14" s="4"/>
      <c r="N14" s="4"/>
      <c r="O14" s="4"/>
      <c r="P14" s="9"/>
      <c r="Q14" s="2"/>
      <c r="R14" s="2"/>
      <c r="S14" s="4"/>
      <c r="T14" s="2"/>
      <c r="U14" s="4"/>
      <c r="V14" s="2"/>
      <c r="W14" s="10"/>
      <c r="X14" s="4"/>
      <c r="Y14" s="4"/>
      <c r="Z14" s="9"/>
      <c r="AA14" s="2"/>
      <c r="AB14" s="2"/>
      <c r="AC14" s="4"/>
      <c r="AD14" s="2"/>
      <c r="AE14" s="2"/>
      <c r="AF14" s="2"/>
      <c r="AG14" s="4"/>
      <c r="AH14" s="4"/>
      <c r="AI14" s="4"/>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row>
    <row r="15" spans="1:78" s="1" customFormat="1" x14ac:dyDescent="0.25">
      <c r="A15" s="2"/>
      <c r="B15" s="2" t="s">
        <v>233</v>
      </c>
      <c r="C15" s="8"/>
      <c r="D15" s="8"/>
      <c r="E15" s="8"/>
      <c r="F15" s="8"/>
      <c r="G15" s="40" t="s">
        <v>256</v>
      </c>
      <c r="H15" s="8"/>
      <c r="I15" s="2"/>
      <c r="J15" s="2"/>
      <c r="K15" s="2"/>
      <c r="L15" s="2"/>
      <c r="M15" s="9"/>
      <c r="N15" s="2"/>
      <c r="O15" s="12"/>
      <c r="P15" s="13"/>
      <c r="Q15" s="2"/>
      <c r="R15" s="2"/>
      <c r="S15" s="2"/>
      <c r="T15" s="2"/>
      <c r="U15" s="2"/>
      <c r="V15" s="2"/>
      <c r="W15" s="9"/>
      <c r="X15" s="2"/>
      <c r="Y15" s="12"/>
      <c r="Z15" s="11"/>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row>
    <row r="16" spans="1:78" s="1" customFormat="1" x14ac:dyDescent="0.25">
      <c r="A16" s="2"/>
      <c r="B16" s="2" t="s">
        <v>230</v>
      </c>
      <c r="C16" s="54"/>
      <c r="D16" s="54"/>
      <c r="E16" s="54"/>
      <c r="F16" s="54"/>
      <c r="G16" s="8"/>
      <c r="H16" s="8"/>
      <c r="I16" s="2"/>
      <c r="J16" s="2"/>
      <c r="K16" s="2"/>
      <c r="L16" s="2"/>
      <c r="M16" s="9"/>
      <c r="N16" s="2"/>
      <c r="O16" s="12"/>
      <c r="P16" s="11"/>
      <c r="Q16" s="2"/>
      <c r="R16" s="2"/>
      <c r="S16" s="2"/>
      <c r="T16" s="2"/>
      <c r="U16" s="2"/>
      <c r="V16" s="2"/>
      <c r="W16" s="9"/>
      <c r="X16" s="2"/>
      <c r="Y16" s="12"/>
      <c r="Z16" s="11"/>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row>
    <row r="17" spans="1:78" s="1" customFormat="1" x14ac:dyDescent="0.25">
      <c r="A17" s="2"/>
      <c r="B17" s="2" t="s">
        <v>231</v>
      </c>
      <c r="C17" s="54"/>
      <c r="D17" s="54"/>
      <c r="E17" s="54"/>
      <c r="F17" s="54"/>
      <c r="G17" s="8"/>
      <c r="H17" s="8"/>
      <c r="I17" s="2"/>
      <c r="J17" s="2"/>
      <c r="K17" s="2"/>
      <c r="L17" s="2"/>
      <c r="M17" s="9"/>
      <c r="N17" s="2"/>
      <c r="O17" s="12"/>
      <c r="P17" s="13"/>
      <c r="Q17" s="2"/>
      <c r="R17" s="2"/>
      <c r="S17" s="2"/>
      <c r="T17" s="2"/>
      <c r="U17" s="2"/>
      <c r="V17" s="2"/>
      <c r="W17" s="9"/>
      <c r="X17" s="2"/>
      <c r="Y17" s="12"/>
      <c r="Z17" s="9"/>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row>
    <row r="18" spans="1:78" s="1" customFormat="1" x14ac:dyDescent="0.25">
      <c r="A18" s="2"/>
      <c r="B18" s="2"/>
      <c r="C18" s="27"/>
      <c r="D18" s="27"/>
      <c r="E18" s="27"/>
      <c r="F18" s="27"/>
      <c r="G18" s="27"/>
      <c r="H18" s="8"/>
      <c r="I18" s="2"/>
      <c r="J18" s="2"/>
      <c r="K18" s="2"/>
      <c r="L18" s="2"/>
      <c r="M18" s="9"/>
      <c r="N18" s="2"/>
      <c r="O18" s="12"/>
      <c r="P18" s="11"/>
      <c r="Q18" s="2"/>
      <c r="R18" s="2"/>
      <c r="S18" s="2"/>
      <c r="T18" s="2"/>
      <c r="U18" s="2"/>
      <c r="V18" s="2"/>
      <c r="W18" s="9"/>
      <c r="X18" s="2"/>
      <c r="Y18" s="12"/>
      <c r="Z18" s="11"/>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row>
    <row r="19" spans="1:78" s="1" customFormat="1" x14ac:dyDescent="0.25">
      <c r="A19" s="2"/>
      <c r="B19" s="2"/>
      <c r="C19" s="27"/>
      <c r="D19" s="27"/>
      <c r="E19" s="27"/>
      <c r="F19" s="27"/>
      <c r="G19" s="27"/>
      <c r="H19" s="8"/>
      <c r="I19" s="2"/>
      <c r="J19" s="2"/>
      <c r="K19" s="2"/>
      <c r="L19" s="2"/>
      <c r="M19" s="9"/>
      <c r="N19" s="2"/>
      <c r="O19" s="12"/>
      <c r="P19" s="11"/>
      <c r="Q19" s="2"/>
      <c r="R19" s="2"/>
      <c r="S19" s="2"/>
      <c r="T19" s="2"/>
      <c r="U19" s="2"/>
      <c r="V19" s="2"/>
      <c r="W19" s="9"/>
      <c r="X19" s="2"/>
      <c r="Y19" s="12"/>
      <c r="Z19" s="11"/>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row>
    <row r="20" spans="1:78" s="1" customFormat="1" x14ac:dyDescent="0.25">
      <c r="A20" s="28" t="s">
        <v>234</v>
      </c>
      <c r="B20" s="4" t="s">
        <v>242</v>
      </c>
      <c r="C20" s="8"/>
      <c r="D20" s="8"/>
      <c r="E20" s="8"/>
      <c r="F20" s="8"/>
      <c r="G20" s="8"/>
      <c r="H20" s="8"/>
      <c r="I20" s="2"/>
      <c r="J20" s="2"/>
      <c r="K20" s="2"/>
      <c r="L20" s="2"/>
      <c r="M20" s="9"/>
      <c r="N20" s="2"/>
      <c r="O20" s="12"/>
      <c r="P20" s="9"/>
      <c r="Q20" s="2"/>
      <c r="R20" s="2"/>
      <c r="S20" s="2"/>
      <c r="T20" s="2"/>
      <c r="U20" s="2"/>
      <c r="V20" s="2"/>
      <c r="W20" s="9"/>
      <c r="X20" s="2"/>
      <c r="Y20" s="12"/>
      <c r="Z20" s="9"/>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row>
    <row r="21" spans="1:78" s="1" customFormat="1" x14ac:dyDescent="0.25">
      <c r="A21" s="2"/>
      <c r="B21" s="2" t="s">
        <v>235</v>
      </c>
      <c r="C21" s="8"/>
      <c r="D21" s="8"/>
      <c r="E21" s="8"/>
      <c r="F21" s="8"/>
      <c r="G21" s="8"/>
      <c r="H21" s="8"/>
      <c r="I21" s="2"/>
      <c r="J21" s="2"/>
      <c r="K21" s="2"/>
      <c r="L21" s="2"/>
      <c r="M21" s="9"/>
      <c r="N21" s="2"/>
      <c r="O21" s="12"/>
      <c r="P21" s="2"/>
      <c r="Q21" s="2"/>
      <c r="R21" s="2"/>
      <c r="S21" s="2"/>
      <c r="T21" s="2"/>
      <c r="U21" s="2"/>
      <c r="V21" s="2"/>
      <c r="W21" s="9"/>
      <c r="X21" s="2"/>
      <c r="Y21" s="1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row>
    <row r="22" spans="1:78" s="1" customFormat="1" x14ac:dyDescent="0.25">
      <c r="A22" s="2"/>
      <c r="B22" s="2" t="s">
        <v>238</v>
      </c>
      <c r="C22" s="8"/>
      <c r="D22" s="8"/>
      <c r="E22" s="8"/>
      <c r="F22" s="8"/>
      <c r="G22" s="8"/>
      <c r="H22" s="8"/>
      <c r="I22" s="2"/>
      <c r="J22" s="2"/>
      <c r="K22" s="2"/>
      <c r="L22" s="2"/>
      <c r="M22" s="9"/>
      <c r="N22" s="2"/>
      <c r="O22" s="12"/>
      <c r="P22" s="2"/>
      <c r="Q22" s="2"/>
      <c r="R22" s="2"/>
      <c r="S22" s="2"/>
      <c r="T22" s="2"/>
      <c r="U22" s="2"/>
      <c r="V22" s="2"/>
      <c r="W22" s="9"/>
      <c r="X22" s="2"/>
      <c r="Y22" s="1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row>
    <row r="23" spans="1:78" s="1" customFormat="1" x14ac:dyDescent="0.25">
      <c r="A23" s="2"/>
      <c r="B23" s="2" t="s">
        <v>237</v>
      </c>
      <c r="C23" s="8"/>
      <c r="D23" s="8"/>
      <c r="E23" s="8"/>
      <c r="F23" s="8"/>
      <c r="G23" s="8"/>
      <c r="H23" s="8"/>
      <c r="I23" s="2"/>
      <c r="J23" s="2"/>
      <c r="K23" s="2"/>
      <c r="L23" s="2"/>
      <c r="M23" s="9"/>
      <c r="N23" s="2"/>
      <c r="O23" s="12"/>
      <c r="P23" s="2"/>
      <c r="Q23" s="2"/>
      <c r="R23" s="2"/>
      <c r="S23" s="2"/>
      <c r="T23" s="2"/>
      <c r="U23" s="2"/>
      <c r="V23" s="2"/>
      <c r="W23" s="9"/>
      <c r="X23" s="2"/>
      <c r="Y23" s="1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row>
    <row r="24" spans="1:78" s="1" customFormat="1" x14ac:dyDescent="0.25">
      <c r="A24" s="2"/>
      <c r="B24" s="2"/>
      <c r="C24" s="8"/>
      <c r="D24" s="8"/>
      <c r="E24" s="8"/>
      <c r="F24" s="8"/>
      <c r="G24" s="8"/>
      <c r="H24" s="8"/>
      <c r="I24" s="2"/>
      <c r="J24" s="2"/>
      <c r="K24" s="2"/>
      <c r="L24" s="2"/>
      <c r="M24" s="9"/>
      <c r="N24" s="2"/>
      <c r="O24" s="12"/>
      <c r="P24" s="2"/>
      <c r="Q24" s="2"/>
      <c r="R24" s="2"/>
      <c r="S24" s="2"/>
      <c r="T24" s="2"/>
      <c r="U24" s="2"/>
      <c r="V24" s="2"/>
      <c r="W24" s="9"/>
      <c r="X24" s="2"/>
      <c r="Y24" s="1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row>
    <row r="25" spans="1:78" s="1" customFormat="1" x14ac:dyDescent="0.25">
      <c r="A25" s="2"/>
      <c r="B25" s="2"/>
      <c r="C25" s="8"/>
      <c r="D25" s="8"/>
      <c r="E25" s="8"/>
      <c r="F25" s="8"/>
      <c r="G25" s="8"/>
      <c r="H25" s="8"/>
      <c r="I25" s="2"/>
      <c r="J25" s="2"/>
      <c r="K25" s="2"/>
      <c r="L25" s="2"/>
      <c r="M25" s="9"/>
      <c r="N25" s="2"/>
      <c r="O25" s="12"/>
      <c r="P25" s="2"/>
      <c r="Q25" s="2"/>
      <c r="R25" s="2"/>
      <c r="S25" s="2"/>
      <c r="T25" s="2"/>
      <c r="U25" s="2"/>
      <c r="V25" s="2"/>
      <c r="W25" s="9"/>
      <c r="X25" s="2"/>
      <c r="Y25" s="1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row>
    <row r="26" spans="1:78" s="1" customFormat="1" x14ac:dyDescent="0.25">
      <c r="A26" s="2"/>
      <c r="B26" s="2"/>
      <c r="C26" s="8"/>
      <c r="D26" s="8"/>
      <c r="E26" s="8"/>
      <c r="F26" s="8"/>
      <c r="G26" s="8"/>
      <c r="H26" s="8"/>
      <c r="I26" s="2"/>
      <c r="J26" s="2"/>
      <c r="K26" s="2"/>
      <c r="L26" s="2"/>
      <c r="M26" s="2"/>
      <c r="N26" s="2"/>
      <c r="O26" s="12"/>
      <c r="P26" s="9"/>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row>
    <row r="27" spans="1:78" s="1" customFormat="1" x14ac:dyDescent="0.25">
      <c r="A27" s="2"/>
      <c r="B27" s="4" t="s">
        <v>236</v>
      </c>
      <c r="C27" s="8"/>
      <c r="D27" s="8"/>
      <c r="E27" s="8"/>
      <c r="F27" s="8"/>
      <c r="G27" s="8"/>
      <c r="H27" s="8"/>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row>
    <row r="28" spans="1:78" s="1" customForma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row>
    <row r="29" spans="1:78" s="1" customFormat="1" ht="108" x14ac:dyDescent="0.25">
      <c r="A29" s="2"/>
      <c r="B29" s="50" t="s">
        <v>244</v>
      </c>
      <c r="C29" s="4"/>
      <c r="D29" s="4"/>
      <c r="E29" s="4"/>
      <c r="F29" s="4"/>
      <c r="G29" s="4"/>
      <c r="H29" s="4"/>
      <c r="I29" s="4"/>
      <c r="J29" s="4"/>
      <c r="K29" s="4"/>
      <c r="L29" s="4"/>
      <c r="M29" s="4"/>
      <c r="N29" s="4"/>
      <c r="O29" s="4"/>
      <c r="P29" s="4"/>
      <c r="Q29" s="28"/>
      <c r="R29" s="28"/>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row>
    <row r="30" spans="1:78" s="1" customFormat="1" ht="90" x14ac:dyDescent="0.25">
      <c r="A30" s="2"/>
      <c r="B30" s="51" t="s">
        <v>245</v>
      </c>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row>
    <row r="31" spans="1:78" s="1" customFormat="1" ht="108" x14ac:dyDescent="0.25">
      <c r="A31" s="2"/>
      <c r="B31" s="51" t="s">
        <v>246</v>
      </c>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row>
    <row r="32" spans="1:78" s="1" customFormat="1" ht="72" x14ac:dyDescent="0.25">
      <c r="A32" s="2"/>
      <c r="B32" s="51" t="s">
        <v>243</v>
      </c>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row>
    <row r="33" spans="1:78" s="1" customFormat="1" x14ac:dyDescent="0.25">
      <c r="A33" s="2"/>
      <c r="B33" s="52" t="s">
        <v>247</v>
      </c>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row>
    <row r="34" spans="1:78" s="1" customFormat="1" x14ac:dyDescent="0.25">
      <c r="A34" s="2"/>
      <c r="B34" s="5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row>
    <row r="35" spans="1:78" s="1" customFormat="1" x14ac:dyDescent="0.25">
      <c r="A35" s="2"/>
      <c r="B35" s="5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row>
    <row r="36" spans="1:78" s="1" customForma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row>
    <row r="37" spans="1:78" s="1" customForma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row>
    <row r="38" spans="1:78" s="1" customForma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row>
    <row r="39" spans="1:78" s="1" customForma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row>
    <row r="40" spans="1:78" s="1" customForma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row>
    <row r="41" spans="1:78" s="1" customForma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row>
    <row r="42" spans="1:78" s="1" customForma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row>
    <row r="43" spans="1:78" s="1" customForma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row>
    <row r="44" spans="1:78" s="1" customForma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row>
    <row r="45" spans="1:78" s="1" customForma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row>
    <row r="46" spans="1:78" s="1" customForma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row>
    <row r="47" spans="1:78" s="1" customForma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row>
    <row r="48" spans="1:78" s="1" customForma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row>
    <row r="49" spans="1:78" s="1" customForma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row>
    <row r="50" spans="1:78" s="1" customForma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row>
    <row r="51" spans="1:78" s="1" customForma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row>
    <row r="52" spans="1:78" s="1" customForma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row>
    <row r="53" spans="1:78" s="1" customForma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row>
    <row r="54" spans="1:78" s="1" customForma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row>
    <row r="55" spans="1:78" s="1" customForma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row>
    <row r="56" spans="1:78" s="1" customForma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row>
    <row r="57" spans="1:78" s="1" customForma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row>
    <row r="58" spans="1:78" s="1" customForma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row>
    <row r="59" spans="1:78" s="1" customForma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row>
    <row r="60" spans="1:78" s="1" customForma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row>
    <row r="61" spans="1:78" s="1" customForma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row>
    <row r="62" spans="1:78" s="1" customForma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row>
    <row r="63" spans="1:78" s="1" customForma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row>
    <row r="64" spans="1:78" s="1" customForma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row>
    <row r="65" spans="1:78" s="1" customForma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row>
    <row r="66" spans="1:78" s="1" customForma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row>
    <row r="67" spans="1:78" s="1" customForma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row>
    <row r="68" spans="1:78" s="1" customForma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row>
    <row r="69" spans="1:78" s="1" customForma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row>
    <row r="70" spans="1:78" s="1" customForma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row>
    <row r="71" spans="1:78" s="1" customForma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row>
    <row r="72" spans="1:78" s="1" customForma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row>
    <row r="73" spans="1:78" s="1" customForma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row>
    <row r="74" spans="1:78" s="1" customForma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row>
    <row r="75" spans="1:78" s="1" customForma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row>
    <row r="76" spans="1:78" s="1" customForma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row>
    <row r="77" spans="1:78" s="1" customForma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row>
  </sheetData>
  <mergeCells count="1">
    <mergeCell ref="G13:H13"/>
  </mergeCells>
  <conditionalFormatting sqref="C27:F27">
    <cfRule type="colorScale" priority="2">
      <colorScale>
        <cfvo type="min"/>
        <cfvo type="percentile" val="50"/>
        <cfvo type="max"/>
        <color rgb="FF63BE7B"/>
        <color rgb="FFFFEB84"/>
        <color rgb="FFF8696B"/>
      </colorScale>
    </cfRule>
  </conditionalFormatting>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A47F2-7528-F64E-877B-CACD395AE74C}">
  <dimension ref="A1:BZ584"/>
  <sheetViews>
    <sheetView showGridLines="0" tabSelected="1" zoomScale="92" zoomScaleNormal="92" workbookViewId="0">
      <pane xSplit="2" topLeftCell="C1" activePane="topRight" state="frozen"/>
      <selection pane="topRight" activeCell="M14" sqref="M14"/>
    </sheetView>
  </sheetViews>
  <sheetFormatPr baseColWidth="10" defaultRowHeight="17" x14ac:dyDescent="0.25"/>
  <cols>
    <col min="1" max="1" width="5.33203125" style="3" customWidth="1"/>
    <col min="2" max="2" width="27.6640625" style="3" customWidth="1"/>
    <col min="3" max="69" width="15" style="3" customWidth="1"/>
    <col min="70" max="78" width="10.83203125" style="3"/>
  </cols>
  <sheetData>
    <row r="1" spans="1:78" s="1" customFormat="1" x14ac:dyDescent="0.25">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row>
    <row r="2" spans="1:78" s="1" customFormat="1" ht="23" x14ac:dyDescent="0.35">
      <c r="A2" s="2"/>
      <c r="B2" s="5" t="s">
        <v>0</v>
      </c>
      <c r="C2" s="2"/>
      <c r="D2" s="6" t="s">
        <v>26</v>
      </c>
      <c r="E2" s="6"/>
      <c r="F2" s="6"/>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row>
    <row r="3" spans="1:78" s="1" customFormat="1" ht="23" x14ac:dyDescent="0.35">
      <c r="A3" s="2"/>
      <c r="B3" s="5"/>
      <c r="C3" s="2"/>
      <c r="D3" s="2"/>
      <c r="E3" s="2"/>
      <c r="F3" s="6"/>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row>
    <row r="4" spans="1:78" s="1" customFormat="1" ht="20" x14ac:dyDescent="0.3">
      <c r="A4" s="38" t="s">
        <v>228</v>
      </c>
      <c r="B4" s="39" t="s">
        <v>27</v>
      </c>
      <c r="C4" s="39"/>
      <c r="D4" s="2"/>
      <c r="E4" s="2"/>
      <c r="F4" s="2"/>
      <c r="G4" s="68" t="s">
        <v>260</v>
      </c>
      <c r="H4" s="68"/>
      <c r="I4" s="2"/>
      <c r="J4" s="2"/>
      <c r="K4" s="2"/>
      <c r="L4" s="2"/>
      <c r="M4" s="2" t="s">
        <v>24</v>
      </c>
      <c r="N4" s="2"/>
      <c r="O4" s="2"/>
      <c r="P4" s="9"/>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row>
    <row r="5" spans="1:78" s="1" customFormat="1" x14ac:dyDescent="0.25">
      <c r="A5" s="28"/>
      <c r="B5" s="2" t="s">
        <v>1</v>
      </c>
      <c r="C5" s="8" t="s">
        <v>2</v>
      </c>
      <c r="D5" s="8" t="s">
        <v>3</v>
      </c>
      <c r="E5" s="8" t="s">
        <v>4</v>
      </c>
      <c r="F5" s="8" t="s">
        <v>5</v>
      </c>
      <c r="G5" s="8" t="s">
        <v>6</v>
      </c>
      <c r="H5" s="8" t="s">
        <v>7</v>
      </c>
      <c r="I5" s="2"/>
      <c r="J5" s="2"/>
      <c r="K5" s="2"/>
      <c r="L5" s="2"/>
      <c r="M5" s="2" t="s">
        <v>25</v>
      </c>
      <c r="N5" s="4"/>
      <c r="O5" s="4"/>
      <c r="P5" s="9"/>
      <c r="Q5" s="2"/>
      <c r="R5" s="2"/>
      <c r="S5" s="4"/>
      <c r="T5" s="2"/>
      <c r="U5" s="4"/>
      <c r="V5" s="2"/>
      <c r="W5" s="10"/>
      <c r="X5" s="4"/>
      <c r="Y5" s="4"/>
      <c r="Z5" s="9"/>
      <c r="AA5" s="2"/>
      <c r="AB5" s="2"/>
      <c r="AC5" s="4"/>
      <c r="AD5" s="2"/>
      <c r="AE5" s="2"/>
      <c r="AF5" s="2"/>
      <c r="AG5" s="4"/>
      <c r="AH5" s="4"/>
      <c r="AI5" s="4"/>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row>
    <row r="6" spans="1:78" s="1" customFormat="1" x14ac:dyDescent="0.25">
      <c r="A6" s="28"/>
      <c r="B6" s="2" t="s">
        <v>29</v>
      </c>
      <c r="C6" s="8">
        <v>98.08</v>
      </c>
      <c r="D6" s="8">
        <v>79.83</v>
      </c>
      <c r="E6" s="8">
        <v>59.47</v>
      </c>
      <c r="F6" s="8">
        <v>9.24</v>
      </c>
      <c r="G6" s="8">
        <v>361.62</v>
      </c>
      <c r="H6" s="8">
        <v>45.19</v>
      </c>
      <c r="I6" s="2" t="s">
        <v>13</v>
      </c>
      <c r="J6" s="2"/>
      <c r="K6" s="2"/>
      <c r="L6" s="2"/>
      <c r="M6" s="2" t="s">
        <v>9</v>
      </c>
      <c r="N6" s="2"/>
      <c r="O6" s="12" t="s">
        <v>18</v>
      </c>
      <c r="P6" s="13" t="s">
        <v>10</v>
      </c>
      <c r="Q6" s="2"/>
      <c r="R6" s="2"/>
      <c r="S6" s="2"/>
      <c r="T6" s="2"/>
      <c r="U6" s="2"/>
      <c r="V6" s="2"/>
      <c r="W6" s="9"/>
      <c r="X6" s="2"/>
      <c r="Y6" s="12"/>
      <c r="Z6" s="11"/>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row>
    <row r="7" spans="1:78" s="1" customFormat="1" x14ac:dyDescent="0.25">
      <c r="A7" s="28"/>
      <c r="B7" s="2" t="s">
        <v>30</v>
      </c>
      <c r="C7" s="53">
        <v>501.29526299999998</v>
      </c>
      <c r="D7" s="53">
        <v>607.8125</v>
      </c>
      <c r="E7" s="53">
        <v>1013.6</v>
      </c>
      <c r="F7" s="53">
        <v>3976</v>
      </c>
      <c r="G7" s="53">
        <v>3198</v>
      </c>
      <c r="H7" s="53">
        <v>2910.0592360000001</v>
      </c>
      <c r="I7" s="2" t="s">
        <v>13</v>
      </c>
      <c r="J7" s="2"/>
      <c r="K7" s="2"/>
      <c r="L7" s="2"/>
      <c r="M7" s="2" t="s">
        <v>20</v>
      </c>
      <c r="N7" s="2"/>
      <c r="O7" s="12" t="s">
        <v>18</v>
      </c>
      <c r="P7" s="41" t="s">
        <v>11</v>
      </c>
      <c r="Q7" s="2"/>
      <c r="R7" s="2"/>
      <c r="S7" s="2"/>
      <c r="T7" s="2"/>
      <c r="U7" s="2"/>
      <c r="V7" s="2"/>
      <c r="W7" s="9"/>
      <c r="X7" s="2"/>
      <c r="Y7" s="12"/>
      <c r="Z7" s="11"/>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row>
    <row r="8" spans="1:78" s="1" customFormat="1" x14ac:dyDescent="0.25">
      <c r="A8" s="28"/>
      <c r="B8" s="2" t="s">
        <v>8</v>
      </c>
      <c r="C8" s="53">
        <f>C7*C6</f>
        <v>49167.039395039996</v>
      </c>
      <c r="D8" s="53">
        <f>D7*D6</f>
        <v>48521.671875</v>
      </c>
      <c r="E8" s="53">
        <f t="shared" ref="E8:H8" si="0">E7*E6</f>
        <v>60278.792000000001</v>
      </c>
      <c r="F8" s="53">
        <f t="shared" si="0"/>
        <v>36738.239999999998</v>
      </c>
      <c r="G8" s="53">
        <f t="shared" si="0"/>
        <v>1156460.76</v>
      </c>
      <c r="H8" s="53">
        <f t="shared" si="0"/>
        <v>131505.57687483999</v>
      </c>
      <c r="I8" s="2" t="s">
        <v>13</v>
      </c>
      <c r="J8" s="2"/>
      <c r="K8" s="2"/>
      <c r="L8" s="2"/>
      <c r="M8" s="2" t="s">
        <v>23</v>
      </c>
      <c r="N8" s="2"/>
      <c r="O8" s="12" t="s">
        <v>18</v>
      </c>
      <c r="P8" s="13" t="s">
        <v>21</v>
      </c>
      <c r="Q8" s="2"/>
      <c r="R8" s="2"/>
      <c r="S8" s="2"/>
      <c r="T8" s="2"/>
      <c r="U8" s="2"/>
      <c r="V8" s="2"/>
      <c r="W8" s="9"/>
      <c r="X8" s="2"/>
      <c r="Y8" s="12"/>
      <c r="Z8" s="9"/>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row>
    <row r="9" spans="1:78" s="1" customFormat="1" x14ac:dyDescent="0.25">
      <c r="A9" s="28"/>
      <c r="B9" s="2" t="s">
        <v>31</v>
      </c>
      <c r="C9" s="27">
        <f>'VW BS + IS &amp; CFS'!BW5</f>
        <v>57038.845999999998</v>
      </c>
      <c r="D9" s="27">
        <f>'BMW BS + IS &amp; CFS'!BS5</f>
        <v>19742.508000000002</v>
      </c>
      <c r="E9" s="27">
        <f>'Mercedes BS + IS &amp; CFS'!CR5</f>
        <v>15567.147000000001</v>
      </c>
      <c r="F9" s="27">
        <f>'Ford BS + IS &amp; CFS'!CR5</f>
        <v>23449</v>
      </c>
      <c r="G9" s="27">
        <f>'Tesla BS + IS &amp; CFS'!BO5</f>
        <v>18111</v>
      </c>
      <c r="H9" s="27">
        <f>'BYD BS + IS &amp; CFS '!BO5</f>
        <v>9372.4390000000003</v>
      </c>
      <c r="I9" s="2" t="s">
        <v>33</v>
      </c>
      <c r="J9" s="2"/>
      <c r="K9" s="2"/>
      <c r="L9" s="2"/>
      <c r="M9" s="2" t="s">
        <v>261</v>
      </c>
      <c r="N9" s="2"/>
      <c r="O9" s="12"/>
      <c r="P9" s="41"/>
      <c r="Q9" s="2"/>
      <c r="R9" s="2"/>
      <c r="S9" s="2"/>
      <c r="T9" s="2"/>
      <c r="U9" s="2"/>
      <c r="V9" s="2"/>
      <c r="W9" s="9"/>
      <c r="X9" s="2"/>
      <c r="Y9" s="12"/>
      <c r="Z9" s="11"/>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row>
    <row r="10" spans="1:78" s="1" customFormat="1" x14ac:dyDescent="0.25">
      <c r="A10" s="28"/>
      <c r="B10" s="2" t="s">
        <v>32</v>
      </c>
      <c r="C10" s="27">
        <f>'VW BS + IS &amp; CFS'!BW32+'VW BS + IS &amp; CFS'!BW26+'VW BS + IS &amp; CFS'!BW33+'VW BS + IS &amp; CFS'!BW28+'VW BS + IS &amp; CFS'!BW34</f>
        <v>250307.435</v>
      </c>
      <c r="D10" s="27" t="s">
        <v>226</v>
      </c>
      <c r="E10" s="27">
        <f>'Mercedes BS + IS &amp; CFS'!CR26+'Mercedes BS + IS &amp; CFS'!CR32+'Mercedes BS + IS &amp; CFS'!CR33+'Mercedes BS + IS &amp; CFS'!CR28+'Mercedes BS + IS &amp; CFS'!CR34</f>
        <v>102289.67899999999</v>
      </c>
      <c r="F10" s="27">
        <f>'Ford BS + IS &amp; CFS'!CR32+'Ford BS + IS &amp; CFS'!CR26+'Ford BS + IS &amp; CFS'!CR33+'Ford BS + IS &amp; CFS'!CR28+'Ford BS + IS &amp; CFS'!CR34</f>
        <v>169561</v>
      </c>
      <c r="G10" s="27">
        <f>'Tesla BS + IS &amp; CFS'!BO32+'Tesla BS + IS &amp; CFS'!BO26+'Tesla BS + IS &amp; CFS'!BO33+'Tesla BS + IS &amp; CFS'!BO28+'Tesla BS + IS &amp; CFS'!BO34</f>
        <v>12783</v>
      </c>
      <c r="H10" s="27">
        <f>'BYD BS + IS &amp; CFS '!BO32+'BYD BS + IS &amp; CFS '!BO26+'BYD BS + IS &amp; CFS '!BO33</f>
        <v>5598.5770000000002</v>
      </c>
      <c r="I10" s="2" t="s">
        <v>33</v>
      </c>
      <c r="J10" s="2"/>
      <c r="K10" s="2"/>
      <c r="L10" s="2"/>
      <c r="M10" s="2"/>
      <c r="N10" s="2"/>
      <c r="O10" s="12"/>
      <c r="P10" s="41"/>
      <c r="Q10" s="2"/>
      <c r="R10" s="2"/>
      <c r="S10" s="2"/>
      <c r="T10" s="2"/>
      <c r="U10" s="2"/>
      <c r="V10" s="2"/>
      <c r="W10" s="9"/>
      <c r="X10" s="2"/>
      <c r="Y10" s="12"/>
      <c r="Z10" s="11"/>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row>
    <row r="11" spans="1:78" s="1" customFormat="1" x14ac:dyDescent="0.25">
      <c r="A11" s="28"/>
      <c r="B11" s="2"/>
      <c r="C11" s="8"/>
      <c r="D11" s="8"/>
      <c r="E11" s="8"/>
      <c r="F11" s="8"/>
      <c r="G11" s="8"/>
      <c r="H11" s="8"/>
      <c r="I11" s="2"/>
      <c r="J11" s="2"/>
      <c r="K11" s="2"/>
      <c r="L11" s="2"/>
      <c r="M11" s="2" t="s">
        <v>253</v>
      </c>
      <c r="N11" s="2"/>
      <c r="O11" s="12"/>
      <c r="P11" s="9"/>
      <c r="Q11" s="2"/>
      <c r="R11" s="2"/>
      <c r="S11" s="2"/>
      <c r="T11" s="2"/>
      <c r="U11" s="2"/>
      <c r="V11" s="2"/>
      <c r="W11" s="9"/>
      <c r="X11" s="2"/>
      <c r="Y11" s="12"/>
      <c r="Z11" s="9"/>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row>
    <row r="12" spans="1:78" s="1" customFormat="1" x14ac:dyDescent="0.25">
      <c r="A12" s="28"/>
      <c r="B12" s="2" t="s">
        <v>22</v>
      </c>
      <c r="C12" s="65">
        <f>C8-C9+C10</f>
        <v>242435.62839504</v>
      </c>
      <c r="D12" s="65">
        <f>97440*1.03</f>
        <v>100363.2</v>
      </c>
      <c r="E12" s="65">
        <f t="shared" ref="E12:H12" si="1">E8-E9+E10</f>
        <v>147001.32399999999</v>
      </c>
      <c r="F12" s="65">
        <f t="shared" si="1"/>
        <v>182850.24</v>
      </c>
      <c r="G12" s="27">
        <f t="shared" si="1"/>
        <v>1151132.76</v>
      </c>
      <c r="H12" s="27">
        <f t="shared" si="1"/>
        <v>127731.71487483999</v>
      </c>
      <c r="I12" s="2" t="s">
        <v>12</v>
      </c>
      <c r="J12" s="2"/>
      <c r="K12" s="2"/>
      <c r="L12" s="2"/>
      <c r="M12" s="2" t="s">
        <v>19</v>
      </c>
      <c r="N12" s="2"/>
      <c r="O12" s="12"/>
      <c r="P12" s="2"/>
      <c r="Q12" s="2"/>
      <c r="R12" s="2"/>
      <c r="S12" s="2"/>
      <c r="T12" s="2"/>
      <c r="U12" s="2"/>
      <c r="V12" s="2"/>
      <c r="W12" s="9"/>
      <c r="X12" s="2"/>
      <c r="Y12" s="1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row>
    <row r="13" spans="1:78" s="1" customFormat="1" x14ac:dyDescent="0.25">
      <c r="A13" s="28"/>
      <c r="B13" s="2"/>
      <c r="C13" s="8"/>
      <c r="D13" s="8"/>
      <c r="E13" s="8"/>
      <c r="F13" s="8"/>
      <c r="G13" s="8"/>
      <c r="H13" s="8"/>
      <c r="I13" s="2"/>
      <c r="J13" s="2"/>
      <c r="K13" s="2"/>
      <c r="L13" s="2"/>
      <c r="M13" s="2" t="s">
        <v>294</v>
      </c>
      <c r="N13" s="2"/>
      <c r="O13" s="12"/>
      <c r="P13" s="9"/>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row>
    <row r="14" spans="1:78" s="1" customFormat="1" x14ac:dyDescent="0.25">
      <c r="A14" s="28"/>
      <c r="B14" s="2" t="s">
        <v>14</v>
      </c>
      <c r="C14" s="67">
        <f>C12/R20</f>
        <v>0.72244392009907465</v>
      </c>
      <c r="D14" s="67">
        <f>D12/R21</f>
        <v>0.64866592107365384</v>
      </c>
      <c r="E14" s="67">
        <f>E12/R22</f>
        <v>0.98456598880243762</v>
      </c>
      <c r="F14" s="67">
        <f>F12/R23</f>
        <v>1.0545239797919213</v>
      </c>
      <c r="G14" s="67">
        <f>G12/R24</f>
        <v>10.241485778343224</v>
      </c>
      <c r="H14" s="67">
        <f>H12/R25</f>
        <v>0.97126495638863686</v>
      </c>
      <c r="I14" s="2" t="s">
        <v>34</v>
      </c>
      <c r="J14" s="2"/>
      <c r="K14" s="7"/>
      <c r="L14" s="7"/>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row>
    <row r="15" spans="1:78" s="1" customFormat="1" x14ac:dyDescent="0.25">
      <c r="A15" s="28"/>
      <c r="B15" s="2" t="s">
        <v>15</v>
      </c>
      <c r="C15" s="67">
        <f>C12/R48</f>
        <v>6.2143414431312394</v>
      </c>
      <c r="D15" s="67">
        <f>D12/R49</f>
        <v>4.6158218853623874</v>
      </c>
      <c r="E15" s="67">
        <f>E12/R50</f>
        <v>7.5266180803098273</v>
      </c>
      <c r="F15" s="67">
        <f>F12/R51</f>
        <v>13.459715863084284</v>
      </c>
      <c r="G15" s="67">
        <f>G12/R52</f>
        <v>48.657230535125542</v>
      </c>
      <c r="H15" s="67">
        <f>H12/R53</f>
        <v>7.4872136353524432</v>
      </c>
      <c r="I15" s="2" t="s">
        <v>34</v>
      </c>
      <c r="J15" s="2"/>
      <c r="K15" s="7"/>
      <c r="L15" s="7"/>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row>
    <row r="16" spans="1:78" s="1" customFormat="1" x14ac:dyDescent="0.25">
      <c r="A16" s="28"/>
      <c r="B16" s="2"/>
      <c r="C16" s="8"/>
      <c r="D16" s="8"/>
      <c r="E16" s="8"/>
      <c r="F16" s="8"/>
      <c r="G16" s="8"/>
      <c r="H16" s="8"/>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row>
    <row r="17" spans="1:78" s="1" customFormat="1" x14ac:dyDescent="0.25">
      <c r="A17" s="28"/>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row>
    <row r="18" spans="1:78" s="1" customFormat="1" ht="20" x14ac:dyDescent="0.3">
      <c r="A18" s="38" t="s">
        <v>234</v>
      </c>
      <c r="B18" s="39" t="s">
        <v>28</v>
      </c>
      <c r="C18" s="39"/>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row>
    <row r="19" spans="1:78" s="1" customFormat="1" x14ac:dyDescent="0.25">
      <c r="A19" s="2"/>
      <c r="B19" s="55" t="s">
        <v>16</v>
      </c>
      <c r="C19" s="55">
        <v>2010</v>
      </c>
      <c r="D19" s="55">
        <v>2011</v>
      </c>
      <c r="E19" s="55">
        <v>2012</v>
      </c>
      <c r="F19" s="55">
        <v>2013</v>
      </c>
      <c r="G19" s="55">
        <v>2014</v>
      </c>
      <c r="H19" s="55">
        <v>2015</v>
      </c>
      <c r="I19" s="55">
        <v>2016</v>
      </c>
      <c r="J19" s="55">
        <v>2017</v>
      </c>
      <c r="K19" s="55">
        <v>2018</v>
      </c>
      <c r="L19" s="55">
        <v>2019</v>
      </c>
      <c r="M19" s="55">
        <v>2020</v>
      </c>
      <c r="N19" s="55">
        <v>2021</v>
      </c>
      <c r="O19" s="55">
        <v>2022</v>
      </c>
      <c r="P19" s="55">
        <v>2023</v>
      </c>
      <c r="Q19" s="56">
        <v>2024</v>
      </c>
      <c r="R19" s="56">
        <v>2025</v>
      </c>
      <c r="S19" s="57"/>
      <c r="T19" s="69" t="s">
        <v>292</v>
      </c>
      <c r="U19" s="57"/>
      <c r="V19" s="2"/>
      <c r="W19" s="1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row>
    <row r="20" spans="1:78" s="1" customFormat="1" x14ac:dyDescent="0.25">
      <c r="A20" s="2"/>
      <c r="B20" s="57" t="s">
        <v>2</v>
      </c>
      <c r="C20" s="60">
        <f>'VW BS + IS &amp; CFS'!L66</f>
        <v>167824.07399999999</v>
      </c>
      <c r="D20" s="60">
        <f>'VW BS + IS &amp; CFS'!M66</f>
        <v>209652.63200000001</v>
      </c>
      <c r="E20" s="60">
        <f>'VW BS + IS &amp; CFS'!N66</f>
        <v>252855.64300000001</v>
      </c>
      <c r="F20" s="60">
        <f>'VW BS + IS &amp; CFS'!O66</f>
        <v>269872.603</v>
      </c>
      <c r="G20" s="60">
        <f>'VW BS + IS &amp; CFS'!P66</f>
        <v>249639.951</v>
      </c>
      <c r="H20" s="60">
        <f>'VW BS + IS &amp; CFS'!Q66</f>
        <v>232344.22700000001</v>
      </c>
      <c r="I20" s="60">
        <f>'VW BS + IS &amp; CFS'!R66</f>
        <v>229185.65400000001</v>
      </c>
      <c r="J20" s="60">
        <f>'VW BS + IS &amp; CFS'!S66</f>
        <v>271656.80499999999</v>
      </c>
      <c r="K20" s="60">
        <f>'VW BS + IS &amp; CFS'!T66</f>
        <v>268315.13099999999</v>
      </c>
      <c r="L20" s="60">
        <f>'VW BS + IS &amp; CFS'!U66</f>
        <v>280703.33299999998</v>
      </c>
      <c r="M20" s="60">
        <f>'VW BS + IS &amp; CFS'!V66</f>
        <v>271149.63500000001</v>
      </c>
      <c r="N20" s="60">
        <f>'VW BS + IS &amp; CFS'!W66</f>
        <v>282710.734</v>
      </c>
      <c r="O20" s="60">
        <f>'VW BS + IS &amp; CFS'!X66</f>
        <v>295603.81400000001</v>
      </c>
      <c r="P20" s="60">
        <f>'VW BS + IS &amp; CFS'!Y66</f>
        <v>351454.74400000001</v>
      </c>
      <c r="Q20" s="66">
        <f>1.03*321523</f>
        <v>331168.69</v>
      </c>
      <c r="R20" s="66">
        <f>1.03*325803</f>
        <v>335577.09</v>
      </c>
      <c r="S20" s="57" t="s">
        <v>293</v>
      </c>
      <c r="T20" s="63">
        <f>P20/C20-1</f>
        <v>1.0941855100001923</v>
      </c>
      <c r="U20" s="59"/>
      <c r="V20" s="2"/>
      <c r="W20" s="1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row>
    <row r="21" spans="1:78" s="1" customFormat="1" x14ac:dyDescent="0.25">
      <c r="A21" s="2"/>
      <c r="B21" s="57" t="s">
        <v>3</v>
      </c>
      <c r="C21" s="60">
        <f>'BMW BS + IS &amp; CFS'!J66</f>
        <v>79996.032000000007</v>
      </c>
      <c r="D21" s="60">
        <f>'BMW BS + IS &amp; CFS'!K66</f>
        <v>90553.947</v>
      </c>
      <c r="E21" s="60">
        <f>'BMW BS + IS &amp; CFS'!L66</f>
        <v>100850.394</v>
      </c>
      <c r="F21" s="60">
        <f>'BMW BS + IS &amp; CFS'!M66</f>
        <v>104190.41099999999</v>
      </c>
      <c r="G21" s="60">
        <f>'BMW BS + IS &amp; CFS'!N66</f>
        <v>99138.100999999995</v>
      </c>
      <c r="H21" s="60">
        <f>'BMW BS + IS &amp; CFS'!O66</f>
        <v>100408.497</v>
      </c>
      <c r="I21" s="60">
        <f>'BMW BS + IS &amp; CFS'!P66</f>
        <v>99328.058999999994</v>
      </c>
      <c r="J21" s="60">
        <f>'BMW BS + IS &amp; CFS'!Q66</f>
        <v>116310.05899999999</v>
      </c>
      <c r="K21" s="60">
        <f>'BMW BS + IS &amp; CFS'!R66</f>
        <v>110187.713</v>
      </c>
      <c r="L21" s="60">
        <f>'BMW BS + IS &amp; CFS'!S66</f>
        <v>115788.889</v>
      </c>
      <c r="M21" s="60">
        <f>'BMW BS + IS &amp; CFS'!T66</f>
        <v>120425.791</v>
      </c>
      <c r="N21" s="60">
        <f>'BMW BS + IS &amp; CFS'!U66</f>
        <v>125693.785</v>
      </c>
      <c r="O21" s="60">
        <f>'BMW BS + IS &amp; CFS'!V66</f>
        <v>151069.91500000001</v>
      </c>
      <c r="P21" s="60">
        <f>'BMW BS + IS &amp; CFS'!W66</f>
        <v>169572.519</v>
      </c>
      <c r="Q21" s="66">
        <f>1.03*148088</f>
        <v>152530.64000000001</v>
      </c>
      <c r="R21" s="66">
        <f>1.03*150216</f>
        <v>154722.48000000001</v>
      </c>
      <c r="S21" s="57" t="s">
        <v>293</v>
      </c>
      <c r="T21" s="63">
        <f t="shared" ref="T21:T25" si="2">P21/C21-1</f>
        <v>1.1197616276767324</v>
      </c>
      <c r="U21" s="57"/>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row>
    <row r="22" spans="1:78" s="1" customFormat="1" x14ac:dyDescent="0.25">
      <c r="A22" s="2"/>
      <c r="B22" s="57" t="s">
        <v>4</v>
      </c>
      <c r="C22" s="60">
        <f>'Mercedes BS + IS &amp; CFS'!L66</f>
        <v>129313.492</v>
      </c>
      <c r="D22" s="60">
        <f>'Mercedes BS + IS &amp; CFS'!M66</f>
        <v>140184.21100000001</v>
      </c>
      <c r="E22" s="60">
        <f>'Mercedes BS + IS &amp; CFS'!N66</f>
        <v>149996.06299999999</v>
      </c>
      <c r="F22" s="60">
        <f>'Mercedes BS + IS &amp; CFS'!O66</f>
        <v>161619.17800000001</v>
      </c>
      <c r="G22" s="60">
        <f>'Mercedes BS + IS &amp; CFS'!P66</f>
        <v>160138.101</v>
      </c>
      <c r="H22" s="60">
        <f>'Mercedes BS + IS &amp; CFS'!Q66</f>
        <v>162818.08300000001</v>
      </c>
      <c r="I22" s="60">
        <f>'Mercedes BS + IS &amp; CFS'!R66</f>
        <v>161667.72200000001</v>
      </c>
      <c r="J22" s="60">
        <f>'Mercedes BS + IS &amp; CFS'!S66</f>
        <v>194265.08900000001</v>
      </c>
      <c r="K22" s="60">
        <f>'Mercedes BS + IS &amp; CFS'!T66</f>
        <v>190400.45499999999</v>
      </c>
      <c r="L22" s="60">
        <f>'Mercedes BS + IS &amp; CFS'!U66</f>
        <v>191938.889</v>
      </c>
      <c r="M22" s="60">
        <f>'Mercedes BS + IS &amp; CFS'!V66</f>
        <v>148148.41800000001</v>
      </c>
      <c r="N22" s="60">
        <f>'Mercedes BS + IS &amp; CFS'!W66</f>
        <v>151291.52499999999</v>
      </c>
      <c r="O22" s="60">
        <f>'Mercedes BS + IS &amp; CFS'!X66</f>
        <v>158916.31400000001</v>
      </c>
      <c r="P22" s="60">
        <f>'Mercedes BS + IS &amp; CFS'!Y66</f>
        <v>167086.15</v>
      </c>
      <c r="Q22" s="66">
        <f>1.03*146153</f>
        <v>150537.59</v>
      </c>
      <c r="R22" s="66">
        <f>1.03*144957</f>
        <v>149305.71</v>
      </c>
      <c r="S22" s="57" t="s">
        <v>293</v>
      </c>
      <c r="T22" s="63">
        <f t="shared" si="2"/>
        <v>0.29210144599606047</v>
      </c>
      <c r="U22" s="57"/>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row>
    <row r="23" spans="1:78" s="1" customFormat="1" x14ac:dyDescent="0.25">
      <c r="A23" s="2"/>
      <c r="B23" s="57" t="s">
        <v>5</v>
      </c>
      <c r="C23" s="60">
        <f>'Ford BS + IS &amp; CFS'!L66</f>
        <v>128954</v>
      </c>
      <c r="D23" s="60">
        <f>'Ford BS + IS &amp; CFS'!M66</f>
        <v>135605</v>
      </c>
      <c r="E23" s="60">
        <f>'Ford BS + IS &amp; CFS'!N66</f>
        <v>133559</v>
      </c>
      <c r="F23" s="60">
        <f>'Ford BS + IS &amp; CFS'!O66</f>
        <v>146917</v>
      </c>
      <c r="G23" s="60">
        <f>'Ford BS + IS &amp; CFS'!P66</f>
        <v>144077</v>
      </c>
      <c r="H23" s="60">
        <f>'Ford BS + IS &amp; CFS'!Q66</f>
        <v>149558</v>
      </c>
      <c r="I23" s="60">
        <f>'Ford BS + IS &amp; CFS'!R66</f>
        <v>151800</v>
      </c>
      <c r="J23" s="60">
        <f>'Ford BS + IS &amp; CFS'!S66</f>
        <v>156776</v>
      </c>
      <c r="K23" s="60">
        <f>'Ford BS + IS &amp; CFS'!T66</f>
        <v>160338</v>
      </c>
      <c r="L23" s="60">
        <f>'Ford BS + IS &amp; CFS'!U66</f>
        <v>155900</v>
      </c>
      <c r="M23" s="60">
        <f>'Ford BS + IS &amp; CFS'!V66</f>
        <v>127144</v>
      </c>
      <c r="N23" s="60">
        <f>'Ford BS + IS &amp; CFS'!W66</f>
        <v>136341</v>
      </c>
      <c r="O23" s="60">
        <f>'Ford BS + IS &amp; CFS'!X66</f>
        <v>158057</v>
      </c>
      <c r="P23" s="60">
        <f>'Ford BS + IS &amp; CFS'!Y66</f>
        <v>176191</v>
      </c>
      <c r="Q23" s="66">
        <v>172706</v>
      </c>
      <c r="R23" s="66">
        <v>173396</v>
      </c>
      <c r="S23" s="57"/>
      <c r="T23" s="63">
        <f t="shared" si="2"/>
        <v>0.36630891635777107</v>
      </c>
      <c r="U23" s="57"/>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row>
    <row r="24" spans="1:78" s="1" customFormat="1" x14ac:dyDescent="0.25">
      <c r="A24" s="2"/>
      <c r="B24" s="57" t="s">
        <v>6</v>
      </c>
      <c r="C24" s="58">
        <f>'Tesla BS + IS &amp; CFS'!E66</f>
        <v>116.744</v>
      </c>
      <c r="D24" s="58">
        <f>'Tesla BS + IS &amp; CFS'!F66</f>
        <v>204.24199999999999</v>
      </c>
      <c r="E24" s="58">
        <f>'Tesla BS + IS &amp; CFS'!G66</f>
        <v>413.25599999999997</v>
      </c>
      <c r="F24" s="58">
        <f>'Tesla BS + IS &amp; CFS'!H66</f>
        <v>2013.4960000000001</v>
      </c>
      <c r="G24" s="58">
        <f>'Tesla BS + IS &amp; CFS'!I66</f>
        <v>3198.3560000000002</v>
      </c>
      <c r="H24" s="58">
        <f>'Tesla BS + IS &amp; CFS'!J66</f>
        <v>4046.0250000000001</v>
      </c>
      <c r="I24" s="58">
        <f>'Tesla BS + IS &amp; CFS'!K66</f>
        <v>7000.1319999999996</v>
      </c>
      <c r="J24" s="58">
        <f>'Tesla BS + IS &amp; CFS'!L66</f>
        <v>11759</v>
      </c>
      <c r="K24" s="58">
        <f>'Tesla BS + IS &amp; CFS'!M66</f>
        <v>21461</v>
      </c>
      <c r="L24" s="58">
        <f>'Tesla BS + IS &amp; CFS'!N66</f>
        <v>24578</v>
      </c>
      <c r="M24" s="58">
        <f>'Tesla BS + IS &amp; CFS'!O66</f>
        <v>31536</v>
      </c>
      <c r="N24" s="58">
        <f>'Tesla BS + IS &amp; CFS'!P66</f>
        <v>53823</v>
      </c>
      <c r="O24" s="58">
        <f>'Tesla BS + IS &amp; CFS'!Q66</f>
        <v>81462</v>
      </c>
      <c r="P24" s="58">
        <f>'Tesla BS + IS &amp; CFS'!R66</f>
        <v>96773</v>
      </c>
      <c r="Q24" s="66">
        <v>97690</v>
      </c>
      <c r="R24" s="66">
        <v>112399</v>
      </c>
      <c r="S24" s="57"/>
      <c r="T24" s="63">
        <f t="shared" si="2"/>
        <v>827.9333927225382</v>
      </c>
      <c r="U24" s="57"/>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row>
    <row r="25" spans="1:78" s="1" customFormat="1" x14ac:dyDescent="0.25">
      <c r="A25" s="2"/>
      <c r="B25" s="57" t="s">
        <v>7</v>
      </c>
      <c r="C25" s="58">
        <f>'BYD BS + IS &amp; CFS '!I66</f>
        <v>7285.8050000000003</v>
      </c>
      <c r="D25" s="58">
        <f>'BYD BS + IS &amp; CFS '!J66</f>
        <v>7700.0950000000003</v>
      </c>
      <c r="E25" s="58">
        <f>'BYD BS + IS &amp; CFS '!K66</f>
        <v>7517.2910000000002</v>
      </c>
      <c r="F25" s="58">
        <f>'BYD BS + IS &amp; CFS '!L66</f>
        <v>8703.4940000000006</v>
      </c>
      <c r="G25" s="58">
        <f>'BYD BS + IS &amp; CFS '!M66</f>
        <v>9403.723</v>
      </c>
      <c r="H25" s="58">
        <f>'BYD BS + IS &amp; CFS '!N66</f>
        <v>12406.222</v>
      </c>
      <c r="I25" s="58">
        <f>'BYD BS + IS &amp; CFS '!O66</f>
        <v>14952.744000000001</v>
      </c>
      <c r="J25" s="58">
        <f>'BYD BS + IS &amp; CFS '!P66</f>
        <v>16064.233</v>
      </c>
      <c r="K25" s="58">
        <f>'BYD BS + IS &amp; CFS '!Q66</f>
        <v>18893.14</v>
      </c>
      <c r="L25" s="58">
        <f>'BYD BS + IS &amp; CFS '!R66</f>
        <v>18212.716</v>
      </c>
      <c r="M25" s="58">
        <f>'BYD BS + IS &amp; CFS '!S66</f>
        <v>23947.164000000001</v>
      </c>
      <c r="N25" s="58">
        <f>'BYD BS + IS &amp; CFS '!T66</f>
        <v>33935.031000000003</v>
      </c>
      <c r="O25" s="58">
        <f>'BYD BS + IS &amp; CFS '!U66</f>
        <v>60826.002</v>
      </c>
      <c r="P25" s="58">
        <f>'BYD BS + IS &amp; CFS '!V66</f>
        <v>84355.53</v>
      </c>
      <c r="Q25" s="66">
        <f>766169*0.14</f>
        <v>107263.66</v>
      </c>
      <c r="R25" s="66">
        <f>939362*0.14</f>
        <v>131510.68000000002</v>
      </c>
      <c r="S25" s="57" t="s">
        <v>279</v>
      </c>
      <c r="T25" s="63">
        <f t="shared" si="2"/>
        <v>10.578065841729225</v>
      </c>
      <c r="U25" s="57"/>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row>
    <row r="26" spans="1:78" s="1" customFormat="1" x14ac:dyDescent="0.25">
      <c r="A26" s="2"/>
      <c r="B26" s="55" t="s">
        <v>280</v>
      </c>
      <c r="C26" s="61"/>
      <c r="D26" s="61"/>
      <c r="E26" s="61"/>
      <c r="F26" s="61"/>
      <c r="G26" s="61"/>
      <c r="H26" s="61"/>
      <c r="I26" s="61"/>
      <c r="J26" s="61"/>
      <c r="K26" s="61"/>
      <c r="L26" s="61"/>
      <c r="M26" s="61"/>
      <c r="N26" s="61"/>
      <c r="O26" s="61"/>
      <c r="P26" s="61"/>
      <c r="Q26" s="57"/>
      <c r="R26" s="57"/>
      <c r="S26" s="57"/>
      <c r="T26" s="57"/>
      <c r="U26" s="57"/>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row>
    <row r="27" spans="1:78" s="1" customFormat="1" x14ac:dyDescent="0.25">
      <c r="A27" s="2"/>
      <c r="B27" s="57" t="s">
        <v>2</v>
      </c>
      <c r="C27" s="60">
        <f>C20-'VW BS + IS &amp; CFS'!L75</f>
        <v>158818.783</v>
      </c>
      <c r="D27" s="60">
        <f>D20-'VW BS + IS &amp; CFS'!M75</f>
        <v>194928.948</v>
      </c>
      <c r="E27" s="60">
        <f>E20-'VW BS + IS &amp; CFS'!N75</f>
        <v>236515.74800000002</v>
      </c>
      <c r="F27" s="60">
        <f>F20-'VW BS + IS &amp; CFS'!O75</f>
        <v>254121.91800000001</v>
      </c>
      <c r="G27" s="60">
        <f>G20-'VW BS + IS &amp; CFS'!P75</f>
        <v>234683.10800000001</v>
      </c>
      <c r="H27" s="60">
        <f>H20-'VW BS + IS &amp; CFS'!Q75</f>
        <v>233692.81100000002</v>
      </c>
      <c r="I27" s="60">
        <f>I20-'VW BS + IS &amp; CFS'!R75</f>
        <v>220399.78900000002</v>
      </c>
      <c r="J27" s="60">
        <f>J20-'VW BS + IS &amp; CFS'!S75</f>
        <v>255747.929</v>
      </c>
      <c r="K27" s="60">
        <f>K20-'VW BS + IS &amp; CFS'!T75</f>
        <v>251895.33600000001</v>
      </c>
      <c r="L27" s="60">
        <f>L20-'VW BS + IS &amp; CFS'!U75</f>
        <v>262904.44399999996</v>
      </c>
      <c r="M27" s="60">
        <f>M20-'VW BS + IS &amp; CFS'!V75</f>
        <v>258913.625</v>
      </c>
      <c r="N27" s="60">
        <f>N20-'VW BS + IS &amp; CFS'!W75</f>
        <v>264685.875</v>
      </c>
      <c r="O27" s="60">
        <f>O20-'VW BS + IS &amp; CFS'!X75</f>
        <v>276315.67800000001</v>
      </c>
      <c r="P27" s="60">
        <f>P20-'VW BS + IS &amp; CFS'!Y75</f>
        <v>323446.02</v>
      </c>
      <c r="Q27" s="58"/>
      <c r="R27" s="57"/>
      <c r="S27" s="57" t="s">
        <v>281</v>
      </c>
      <c r="T27" s="57"/>
      <c r="U27" s="57"/>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row>
    <row r="28" spans="1:78" s="1" customFormat="1" x14ac:dyDescent="0.25">
      <c r="A28" s="2"/>
      <c r="B28" s="57" t="s">
        <v>3</v>
      </c>
      <c r="C28" s="60">
        <f>C21-'BMW BS + IS &amp; CFS'!J75</f>
        <v>73235.450000000012</v>
      </c>
      <c r="D28" s="60">
        <f>D21-'BMW BS + IS &amp; CFS'!K75</f>
        <v>79968.421000000002</v>
      </c>
      <c r="E28" s="60">
        <f>E21-'BMW BS + IS &amp; CFS'!L75</f>
        <v>89969.816999999995</v>
      </c>
      <c r="F28" s="60">
        <f>F21-'BMW BS + IS &amp; CFS'!M75</f>
        <v>93294.520999999993</v>
      </c>
      <c r="G28" s="60">
        <f>G21-'BMW BS + IS &amp; CFS'!N75</f>
        <v>87891.491999999998</v>
      </c>
      <c r="H28" s="60">
        <f>H21-'BMW BS + IS &amp; CFS'!O75</f>
        <v>90106.754000000001</v>
      </c>
      <c r="I28" s="60">
        <f>I21-'BMW BS + IS &amp; CFS'!P75</f>
        <v>89513.712999999989</v>
      </c>
      <c r="J28" s="60">
        <f>J21-'BMW BS + IS &amp; CFS'!Q75</f>
        <v>104707.692</v>
      </c>
      <c r="K28" s="60">
        <f>K21-'BMW BS + IS &amp; CFS'!R75</f>
        <v>100153.583</v>
      </c>
      <c r="L28" s="60">
        <f>L21-'BMW BS + IS &amp; CFS'!S75</f>
        <v>107357.77799999999</v>
      </c>
      <c r="M28" s="60">
        <f>M21-'BMW BS + IS &amp; CFS'!T75</f>
        <v>114635.037</v>
      </c>
      <c r="N28" s="60">
        <f>N21-'BMW BS + IS &amp; CFS'!U75</f>
        <v>110491.52500000001</v>
      </c>
      <c r="O28" s="60">
        <f>O21-'BMW BS + IS &amp; CFS'!V75</f>
        <v>136018.008</v>
      </c>
      <c r="P28" s="60">
        <f>P21-'BMW BS + IS &amp; CFS'!W75</f>
        <v>149424.209</v>
      </c>
      <c r="Q28" s="58"/>
      <c r="R28" s="57"/>
      <c r="S28" s="57"/>
      <c r="T28" s="57"/>
      <c r="U28" s="57"/>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row>
    <row r="29" spans="1:78" s="1" customFormat="1" x14ac:dyDescent="0.25">
      <c r="A29" s="2"/>
      <c r="B29" s="57" t="s">
        <v>4</v>
      </c>
      <c r="C29" s="60">
        <f>C22-'Mercedes BS + IS &amp; CFS'!L75</f>
        <v>119693.122</v>
      </c>
      <c r="D29" s="60">
        <f>D22-'Mercedes BS + IS &amp; CFS'!M75</f>
        <v>129043.42200000001</v>
      </c>
      <c r="E29" s="60">
        <f>E22-'Mercedes BS + IS &amp; CFS'!N75</f>
        <v>139574.80299999999</v>
      </c>
      <c r="F29" s="60">
        <f>F22-'Mercedes BS + IS &amp; CFS'!O75</f>
        <v>150954.79400000002</v>
      </c>
      <c r="G29" s="60">
        <f>G22-'Mercedes BS + IS &amp; CFS'!P75</f>
        <v>148450.06200000001</v>
      </c>
      <c r="H29" s="60">
        <f>H22-'Mercedes BS + IS &amp; CFS'!Q75</f>
        <v>149027.23300000001</v>
      </c>
      <c r="I29" s="60">
        <f>I22-'Mercedes BS + IS &amp; CFS'!R75</f>
        <v>148509.49400000001</v>
      </c>
      <c r="J29" s="60">
        <f>J22-'Mercedes BS + IS &amp; CFS'!S75</f>
        <v>179318.34299999999</v>
      </c>
      <c r="K29" s="60">
        <f>K22-'Mercedes BS + IS &amp; CFS'!T75</f>
        <v>179207.05299999999</v>
      </c>
      <c r="L29" s="60">
        <f>L22-'Mercedes BS + IS &amp; CFS'!U75</f>
        <v>187463.33299999998</v>
      </c>
      <c r="M29" s="60">
        <f>M22-'Mercedes BS + IS &amp; CFS'!V75</f>
        <v>141225.06</v>
      </c>
      <c r="N29" s="60">
        <f>N22-'Mercedes BS + IS &amp; CFS'!W75</f>
        <v>134369.49099999998</v>
      </c>
      <c r="O29" s="60">
        <f>O22-'Mercedes BS + IS &amp; CFS'!X75</f>
        <v>139971.399</v>
      </c>
      <c r="P29" s="60">
        <f>P22-'Mercedes BS + IS &amp; CFS'!Y75</f>
        <v>147978.18899999998</v>
      </c>
      <c r="Q29" s="58"/>
      <c r="R29" s="57"/>
      <c r="S29" s="57"/>
      <c r="T29" s="57"/>
      <c r="U29" s="57"/>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row>
    <row r="30" spans="1:78" s="1" customFormat="1" x14ac:dyDescent="0.25">
      <c r="A30" s="2"/>
      <c r="B30" s="57" t="s">
        <v>5</v>
      </c>
      <c r="C30" s="60">
        <f>C23-'Ford BS + IS &amp; CFS'!L75</f>
        <v>120489</v>
      </c>
      <c r="D30" s="60">
        <f>D23-'Ford BS + IS &amp; CFS'!M75</f>
        <v>128073</v>
      </c>
      <c r="E30" s="60">
        <f>E23-'Ford BS + IS &amp; CFS'!N75</f>
        <v>127760</v>
      </c>
      <c r="F30" s="60">
        <f>F23-'Ford BS + IS &amp; CFS'!O75</f>
        <v>134108</v>
      </c>
      <c r="G30" s="60">
        <f>G23-'Ford BS + IS &amp; CFS'!P75</f>
        <v>143745</v>
      </c>
      <c r="H30" s="60">
        <f>H23-'Ford BS + IS &amp; CFS'!Q75</f>
        <v>142577</v>
      </c>
      <c r="I30" s="60">
        <f>I23-'Ford BS + IS &amp; CFS'!R75</f>
        <v>146014</v>
      </c>
      <c r="J30" s="60">
        <f>J23-'Ford BS + IS &amp; CFS'!S75</f>
        <v>151895</v>
      </c>
      <c r="K30" s="60">
        <f>K23-'Ford BS + IS &amp; CFS'!T75</f>
        <v>157135</v>
      </c>
      <c r="L30" s="60">
        <f>L23-'Ford BS + IS &amp; CFS'!U75</f>
        <v>155326</v>
      </c>
      <c r="M30" s="60">
        <f>M23-'Ford BS + IS &amp; CFS'!V75</f>
        <v>131552</v>
      </c>
      <c r="N30" s="60">
        <f>N23-'Ford BS + IS &amp; CFS'!W75</f>
        <v>131818</v>
      </c>
      <c r="O30" s="60">
        <f>O23-'Ford BS + IS &amp; CFS'!X75</f>
        <v>151781</v>
      </c>
      <c r="P30" s="60">
        <f>P23-'Ford BS + IS &amp; CFS'!Y75</f>
        <v>170733</v>
      </c>
      <c r="Q30" s="58"/>
      <c r="R30" s="57"/>
      <c r="S30" s="57"/>
      <c r="T30" s="57"/>
      <c r="U30" s="57"/>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row>
    <row r="31" spans="1:78" s="1" customFormat="1" x14ac:dyDescent="0.25">
      <c r="A31" s="2"/>
      <c r="B31" s="57" t="s">
        <v>6</v>
      </c>
      <c r="C31" s="58">
        <f>'Tesla BS + IS &amp; CFS'!E67+'Tesla BS + IS &amp; CFS'!E71+'Tesla BS + IS &amp; CFS'!E72</f>
        <v>263.58199999999999</v>
      </c>
      <c r="D31" s="58">
        <f>'Tesla BS + IS &amp; CFS'!F67+'Tesla BS + IS &amp; CFS'!F71+'Tesla BS + IS &amp; CFS'!F72</f>
        <v>455.73</v>
      </c>
      <c r="E31" s="58">
        <f>'Tesla BS + IS &amp; CFS'!G67+'Tesla BS + IS &amp; CFS'!G71+'Tesla BS + IS &amp; CFS'!G72</f>
        <v>807.53899999999999</v>
      </c>
      <c r="F31" s="58">
        <f>'Tesla BS + IS &amp; CFS'!H67+'Tesla BS + IS &amp; CFS'!H71+'Tesla BS + IS &amp; CFS'!H72</f>
        <v>2074.779</v>
      </c>
      <c r="G31" s="58">
        <f>'Tesla BS + IS &amp; CFS'!I67+'Tesla BS + IS &amp; CFS'!I71+'Tesla BS + IS &amp; CFS'!I72</f>
        <v>3385.0449999999996</v>
      </c>
      <c r="H31" s="58">
        <f>'Tesla BS + IS &amp; CFS'!J67+'Tesla BS + IS &amp; CFS'!J71+'Tesla BS + IS &amp; CFS'!J72</f>
        <v>4762.6539999999995</v>
      </c>
      <c r="I31" s="58">
        <f>'Tesla BS + IS &amp; CFS'!K67+'Tesla BS + IS &amp; CFS'!K71+'Tesla BS + IS &amp; CFS'!K72</f>
        <v>7667.4720000000007</v>
      </c>
      <c r="J31" s="58">
        <f>'Tesla BS + IS &amp; CFS'!L67+'Tesla BS + IS &amp; CFS'!L71+'Tesla BS + IS &amp; CFS'!L72</f>
        <v>13391</v>
      </c>
      <c r="K31" s="58">
        <f>'Tesla BS + IS &amp; CFS'!M67+'Tesla BS + IS &amp; CFS'!M71+'Tesla BS + IS &amp; CFS'!M72</f>
        <v>21714</v>
      </c>
      <c r="L31" s="58">
        <f>'Tesla BS + IS &amp; CFS'!N67+'Tesla BS + IS &amp; CFS'!N71+'Tesla BS + IS &amp; CFS'!N72</f>
        <v>24498</v>
      </c>
      <c r="M31" s="58">
        <f>'Tesla BS + IS &amp; CFS'!O67+'Tesla BS + IS &amp; CFS'!O71+'Tesla BS + IS &amp; CFS'!O72</f>
        <v>29542</v>
      </c>
      <c r="N31" s="58">
        <f>'Tesla BS + IS &amp; CFS'!P67+'Tesla BS + IS &amp; CFS'!P71+'Tesla BS + IS &amp; CFS'!P72</f>
        <v>47327</v>
      </c>
      <c r="O31" s="58">
        <f>'Tesla BS + IS &amp; CFS'!Q67+'Tesla BS + IS &amp; CFS'!Q71+'Tesla BS + IS &amp; CFS'!Q72</f>
        <v>67630</v>
      </c>
      <c r="P31" s="58">
        <f>'Tesla BS + IS &amp; CFS'!R67+'Tesla BS + IS &amp; CFS'!R71+'Tesla BS + IS &amp; CFS'!R72</f>
        <v>87882</v>
      </c>
      <c r="Q31" s="58"/>
      <c r="R31" s="57"/>
      <c r="S31" s="57"/>
      <c r="T31" s="57"/>
      <c r="U31" s="57"/>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row>
    <row r="32" spans="1:78" s="1" customFormat="1" x14ac:dyDescent="0.25">
      <c r="A32" s="2"/>
      <c r="B32" s="57" t="s">
        <v>7</v>
      </c>
      <c r="C32" s="58">
        <f>C25-'BYD BS + IS &amp; CFS '!I75</f>
        <v>6814.7210000000005</v>
      </c>
      <c r="D32" s="58">
        <f>D25-'BYD BS + IS &amp; CFS '!J75</f>
        <v>7519.433</v>
      </c>
      <c r="E32" s="58">
        <f>E25-'BYD BS + IS &amp; CFS '!K75</f>
        <v>7373.7440000000006</v>
      </c>
      <c r="F32" s="58">
        <f>F25-'BYD BS + IS &amp; CFS '!L75</f>
        <v>8442.1050000000014</v>
      </c>
      <c r="G32" s="58">
        <f>G25-'BYD BS + IS &amp; CFS '!M75</f>
        <v>9171.76</v>
      </c>
      <c r="H32" s="58">
        <f>H25-'BYD BS + IS &amp; CFS '!N75</f>
        <v>11794.503999999999</v>
      </c>
      <c r="I32" s="58">
        <f>I25-'BYD BS + IS &amp; CFS '!O75</f>
        <v>13721.725</v>
      </c>
      <c r="J32" s="58">
        <f>J25-'BYD BS + IS &amp; CFS '!P75</f>
        <v>14798.245999999999</v>
      </c>
      <c r="K32" s="58">
        <f>K25-'BYD BS + IS &amp; CFS '!Q75</f>
        <v>17726.188999999998</v>
      </c>
      <c r="L32" s="58">
        <f>L25-'BYD BS + IS &amp; CFS '!R75</f>
        <v>17234.48</v>
      </c>
      <c r="M32" s="58">
        <f>M25-'BYD BS + IS &amp; CFS '!S75</f>
        <v>21952.278000000002</v>
      </c>
      <c r="N32" s="58">
        <f>N25-'BYD BS + IS &amp; CFS '!T75</f>
        <v>32742.250000000004</v>
      </c>
      <c r="O32" s="58">
        <f>O25-'BYD BS + IS &amp; CFS '!U75</f>
        <v>57530.323000000004</v>
      </c>
      <c r="P32" s="58">
        <f>P25-'BYD BS + IS &amp; CFS '!V75</f>
        <v>78975.739000000001</v>
      </c>
      <c r="Q32" s="58"/>
      <c r="R32" s="57"/>
      <c r="S32" s="57"/>
      <c r="T32" s="57"/>
      <c r="U32" s="57"/>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row>
    <row r="33" spans="1:78" s="1" customFormat="1" x14ac:dyDescent="0.25">
      <c r="A33" s="2"/>
      <c r="B33" s="55" t="s">
        <v>282</v>
      </c>
      <c r="C33" s="61"/>
      <c r="D33" s="61"/>
      <c r="E33" s="61"/>
      <c r="F33" s="61"/>
      <c r="G33" s="61"/>
      <c r="H33" s="61"/>
      <c r="I33" s="61"/>
      <c r="J33" s="61"/>
      <c r="K33" s="61"/>
      <c r="L33" s="61"/>
      <c r="M33" s="61"/>
      <c r="N33" s="61"/>
      <c r="O33" s="61"/>
      <c r="P33" s="61"/>
      <c r="Q33" s="57"/>
      <c r="R33" s="57"/>
      <c r="S33" s="57"/>
      <c r="T33" s="57"/>
      <c r="U33" s="57"/>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row>
    <row r="34" spans="1:78" s="1" customFormat="1" x14ac:dyDescent="0.25">
      <c r="A34" s="2"/>
      <c r="B34" s="57" t="s">
        <v>2</v>
      </c>
      <c r="C34" s="70">
        <f t="shared" ref="C34:C39" si="3">C27/C20</f>
        <v>0.9463408867073505</v>
      </c>
      <c r="D34" s="70">
        <f t="shared" ref="D34:P34" si="4">D27/D20</f>
        <v>0.92977105100211666</v>
      </c>
      <c r="E34" s="70">
        <f t="shared" si="4"/>
        <v>0.93537856301668543</v>
      </c>
      <c r="F34" s="70">
        <f t="shared" si="4"/>
        <v>0.94163659139568168</v>
      </c>
      <c r="G34" s="70">
        <f t="shared" si="4"/>
        <v>0.94008634058736862</v>
      </c>
      <c r="H34" s="70">
        <f t="shared" si="4"/>
        <v>1.0058042500879525</v>
      </c>
      <c r="I34" s="70">
        <f t="shared" si="4"/>
        <v>0.96166485621303333</v>
      </c>
      <c r="J34" s="70">
        <f t="shared" si="4"/>
        <v>0.94143759439414743</v>
      </c>
      <c r="K34" s="70">
        <f t="shared" si="4"/>
        <v>0.93880406617843704</v>
      </c>
      <c r="L34" s="70">
        <f t="shared" si="4"/>
        <v>0.93659181453324591</v>
      </c>
      <c r="M34" s="70">
        <f t="shared" si="4"/>
        <v>0.95487358852612869</v>
      </c>
      <c r="N34" s="70">
        <f t="shared" si="4"/>
        <v>0.93624274980659206</v>
      </c>
      <c r="O34" s="70">
        <f t="shared" si="4"/>
        <v>0.93475004351601498</v>
      </c>
      <c r="P34" s="70">
        <f t="shared" si="4"/>
        <v>0.92030631403285312</v>
      </c>
      <c r="Q34" s="58"/>
      <c r="R34" s="57"/>
      <c r="S34" s="57"/>
      <c r="T34" s="57"/>
      <c r="U34" s="57"/>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row>
    <row r="35" spans="1:78" s="1" customFormat="1" x14ac:dyDescent="0.25">
      <c r="A35" s="2"/>
      <c r="B35" s="57" t="s">
        <v>3</v>
      </c>
      <c r="C35" s="70">
        <f t="shared" si="3"/>
        <v>0.91548853323124835</v>
      </c>
      <c r="D35" s="70">
        <f t="shared" ref="D35:P35" si="5">D28/D21</f>
        <v>0.88310254438715963</v>
      </c>
      <c r="E35" s="70">
        <f t="shared" si="5"/>
        <v>0.89211170558242936</v>
      </c>
      <c r="F35" s="70">
        <f t="shared" si="5"/>
        <v>0.89542329380004082</v>
      </c>
      <c r="G35" s="70">
        <f t="shared" si="5"/>
        <v>0.88655613849210202</v>
      </c>
      <c r="H35" s="70">
        <f t="shared" si="5"/>
        <v>0.897401681054941</v>
      </c>
      <c r="I35" s="70">
        <f t="shared" si="5"/>
        <v>0.90119261265338924</v>
      </c>
      <c r="J35" s="70">
        <f t="shared" si="5"/>
        <v>0.90024622891817119</v>
      </c>
      <c r="K35" s="70">
        <f t="shared" si="5"/>
        <v>0.90893603536357992</v>
      </c>
      <c r="L35" s="70">
        <f t="shared" si="5"/>
        <v>0.92718549186528598</v>
      </c>
      <c r="M35" s="70">
        <f t="shared" si="5"/>
        <v>0.95191433702104555</v>
      </c>
      <c r="N35" s="70">
        <f t="shared" si="5"/>
        <v>0.87905320855760694</v>
      </c>
      <c r="O35" s="70">
        <f t="shared" si="5"/>
        <v>0.90036462918510274</v>
      </c>
      <c r="P35" s="70">
        <f t="shared" si="5"/>
        <v>0.8811817497385882</v>
      </c>
      <c r="Q35" s="58"/>
      <c r="R35" s="57"/>
      <c r="S35" s="57"/>
      <c r="T35" s="57"/>
      <c r="U35" s="57"/>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row>
    <row r="36" spans="1:78" s="1" customFormat="1" x14ac:dyDescent="0.25">
      <c r="A36" s="2"/>
      <c r="B36" s="57" t="s">
        <v>4</v>
      </c>
      <c r="C36" s="63">
        <f t="shared" si="3"/>
        <v>0.9256042826528883</v>
      </c>
      <c r="D36" s="63">
        <f t="shared" ref="D36:P36" si="6">D29/D22</f>
        <v>0.92052750505547298</v>
      </c>
      <c r="E36" s="63">
        <f t="shared" si="6"/>
        <v>0.93052310979655506</v>
      </c>
      <c r="F36" s="63">
        <f t="shared" si="6"/>
        <v>0.93401535552915638</v>
      </c>
      <c r="G36" s="63">
        <f t="shared" si="6"/>
        <v>0.92701275382302684</v>
      </c>
      <c r="H36" s="63">
        <f t="shared" si="6"/>
        <v>0.91529902731995683</v>
      </c>
      <c r="I36" s="63">
        <f t="shared" si="6"/>
        <v>0.91860943027328612</v>
      </c>
      <c r="J36" s="63">
        <f t="shared" si="6"/>
        <v>0.92306005120662715</v>
      </c>
      <c r="K36" s="63">
        <f t="shared" si="6"/>
        <v>0.94121126443736702</v>
      </c>
      <c r="L36" s="63">
        <f t="shared" si="6"/>
        <v>0.97668239082075747</v>
      </c>
      <c r="M36" s="63">
        <f t="shared" si="6"/>
        <v>0.95326741862339692</v>
      </c>
      <c r="N36" s="63">
        <f t="shared" si="6"/>
        <v>0.88814949151976608</v>
      </c>
      <c r="O36" s="63">
        <f t="shared" si="6"/>
        <v>0.88078684608806113</v>
      </c>
      <c r="P36" s="63">
        <f t="shared" si="6"/>
        <v>0.88564006651658433</v>
      </c>
      <c r="Q36" s="58"/>
      <c r="R36" s="57"/>
      <c r="S36" s="57"/>
      <c r="T36" s="57"/>
      <c r="U36" s="57"/>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row>
    <row r="37" spans="1:78" s="1" customFormat="1" x14ac:dyDescent="0.25">
      <c r="A37" s="2"/>
      <c r="B37" s="57" t="s">
        <v>5</v>
      </c>
      <c r="C37" s="70">
        <f t="shared" si="3"/>
        <v>0.93435643717914918</v>
      </c>
      <c r="D37" s="70">
        <f t="shared" ref="D37:P37" si="7">D30/D23</f>
        <v>0.94445632535673463</v>
      </c>
      <c r="E37" s="70">
        <f t="shared" si="7"/>
        <v>0.95658098668004399</v>
      </c>
      <c r="F37" s="70">
        <f t="shared" si="7"/>
        <v>0.91281471851453544</v>
      </c>
      <c r="G37" s="70">
        <f t="shared" si="7"/>
        <v>0.99769567661736436</v>
      </c>
      <c r="H37" s="70">
        <f t="shared" si="7"/>
        <v>0.95332245683948702</v>
      </c>
      <c r="I37" s="70">
        <f t="shared" si="7"/>
        <v>0.96188405797101451</v>
      </c>
      <c r="J37" s="70">
        <f t="shared" si="7"/>
        <v>0.9688664081236924</v>
      </c>
      <c r="K37" s="70">
        <f t="shared" si="7"/>
        <v>0.98002345046090134</v>
      </c>
      <c r="L37" s="70">
        <f t="shared" si="7"/>
        <v>0.99631815266196277</v>
      </c>
      <c r="M37" s="70">
        <f t="shared" si="7"/>
        <v>1.03466935128673</v>
      </c>
      <c r="N37" s="70">
        <f t="shared" si="7"/>
        <v>0.96682582642051917</v>
      </c>
      <c r="O37" s="70">
        <f t="shared" si="7"/>
        <v>0.96029280575994735</v>
      </c>
      <c r="P37" s="70">
        <f t="shared" si="7"/>
        <v>0.96902225425816302</v>
      </c>
      <c r="Q37" s="58"/>
      <c r="R37" s="57"/>
      <c r="S37" s="57"/>
      <c r="T37" s="57"/>
      <c r="U37" s="57"/>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row>
    <row r="38" spans="1:78" s="1" customFormat="1" x14ac:dyDescent="0.25">
      <c r="A38" s="2"/>
      <c r="B38" s="57" t="s">
        <v>6</v>
      </c>
      <c r="C38" s="62">
        <f t="shared" si="3"/>
        <v>2.2577777016377714</v>
      </c>
      <c r="D38" s="62">
        <f t="shared" ref="D38:P38" si="8">D31/D24</f>
        <v>2.2313236258947722</v>
      </c>
      <c r="E38" s="62">
        <f t="shared" si="8"/>
        <v>1.9540889908434482</v>
      </c>
      <c r="F38" s="62">
        <f t="shared" si="8"/>
        <v>1.0304361170819312</v>
      </c>
      <c r="G38" s="62">
        <f t="shared" si="8"/>
        <v>1.0583703002417491</v>
      </c>
      <c r="H38" s="62">
        <f t="shared" si="8"/>
        <v>1.1771192713836418</v>
      </c>
      <c r="I38" s="62">
        <f t="shared" si="8"/>
        <v>1.0953324880159405</v>
      </c>
      <c r="J38" s="62">
        <f t="shared" si="8"/>
        <v>1.1387873118462455</v>
      </c>
      <c r="K38" s="62">
        <f t="shared" si="8"/>
        <v>1.0117888262429524</v>
      </c>
      <c r="L38" s="62">
        <f t="shared" si="8"/>
        <v>0.99674505655464241</v>
      </c>
      <c r="M38" s="62">
        <f t="shared" si="8"/>
        <v>0.93677067478437337</v>
      </c>
      <c r="N38" s="62">
        <f t="shared" si="8"/>
        <v>0.8793081024840681</v>
      </c>
      <c r="O38" s="62">
        <f t="shared" si="8"/>
        <v>0.83020303945397855</v>
      </c>
      <c r="P38" s="62">
        <f t="shared" si="8"/>
        <v>0.90812520021080256</v>
      </c>
      <c r="Q38" s="58"/>
      <c r="R38" s="57"/>
      <c r="S38" s="57"/>
      <c r="T38" s="57"/>
      <c r="U38" s="57"/>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row>
    <row r="39" spans="1:78" s="1" customFormat="1" x14ac:dyDescent="0.25">
      <c r="A39" s="2"/>
      <c r="B39" s="57" t="s">
        <v>7</v>
      </c>
      <c r="C39" s="62">
        <f t="shared" si="3"/>
        <v>0.93534221681749652</v>
      </c>
      <c r="D39" s="62">
        <f t="shared" ref="D39:P39" si="9">D32/D25</f>
        <v>0.97653769206743546</v>
      </c>
      <c r="E39" s="62">
        <f t="shared" si="9"/>
        <v>0.98090442421345669</v>
      </c>
      <c r="F39" s="62">
        <f t="shared" si="9"/>
        <v>0.96996734874522816</v>
      </c>
      <c r="G39" s="62">
        <f t="shared" si="9"/>
        <v>0.97533285487035293</v>
      </c>
      <c r="H39" s="62">
        <f t="shared" si="9"/>
        <v>0.95069264438440637</v>
      </c>
      <c r="I39" s="62">
        <f t="shared" si="9"/>
        <v>0.91767270274940838</v>
      </c>
      <c r="J39" s="62">
        <f t="shared" si="9"/>
        <v>0.92119219137322017</v>
      </c>
      <c r="K39" s="62">
        <f t="shared" si="9"/>
        <v>0.93823414212777756</v>
      </c>
      <c r="L39" s="62">
        <f t="shared" si="9"/>
        <v>0.94628829659453317</v>
      </c>
      <c r="M39" s="62">
        <f t="shared" si="9"/>
        <v>0.91669635703000163</v>
      </c>
      <c r="N39" s="62">
        <f t="shared" si="9"/>
        <v>0.96485104139141642</v>
      </c>
      <c r="O39" s="62">
        <f t="shared" si="9"/>
        <v>0.94581792503804551</v>
      </c>
      <c r="P39" s="62">
        <f t="shared" si="9"/>
        <v>0.93622479759181176</v>
      </c>
      <c r="Q39" s="58"/>
      <c r="R39" s="57"/>
      <c r="S39" s="57"/>
      <c r="T39" s="57"/>
      <c r="U39" s="57"/>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row>
    <row r="40" spans="1:78" s="1" customFormat="1" x14ac:dyDescent="0.25">
      <c r="A40" s="2"/>
      <c r="B40" s="55" t="s">
        <v>283</v>
      </c>
      <c r="C40" s="61"/>
      <c r="D40" s="61"/>
      <c r="E40" s="61"/>
      <c r="F40" s="61"/>
      <c r="G40" s="61"/>
      <c r="H40" s="61"/>
      <c r="I40" s="61"/>
      <c r="J40" s="61"/>
      <c r="K40" s="61"/>
      <c r="L40" s="61"/>
      <c r="M40" s="61"/>
      <c r="N40" s="61"/>
      <c r="O40" s="61"/>
      <c r="P40" s="61"/>
      <c r="Q40" s="62"/>
      <c r="R40" s="57"/>
      <c r="S40" s="57"/>
      <c r="T40" s="57"/>
      <c r="U40" s="57"/>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row>
    <row r="41" spans="1:78" s="1" customFormat="1" x14ac:dyDescent="0.25">
      <c r="A41" s="2"/>
      <c r="B41" s="57" t="s">
        <v>2</v>
      </c>
      <c r="C41" s="60">
        <f t="shared" ref="C41:C46" si="10">C20-C27</f>
        <v>9005.2909999999974</v>
      </c>
      <c r="D41" s="60">
        <f t="shared" ref="D41:P41" si="11">D20-D27</f>
        <v>14723.684000000008</v>
      </c>
      <c r="E41" s="60">
        <f t="shared" si="11"/>
        <v>16339.89499999999</v>
      </c>
      <c r="F41" s="60">
        <f t="shared" si="11"/>
        <v>15750.684999999998</v>
      </c>
      <c r="G41" s="60">
        <f t="shared" si="11"/>
        <v>14956.842999999993</v>
      </c>
      <c r="H41" s="60">
        <f t="shared" si="11"/>
        <v>-1348.5840000000026</v>
      </c>
      <c r="I41" s="60">
        <f t="shared" si="11"/>
        <v>8785.8649999999907</v>
      </c>
      <c r="J41" s="60">
        <f t="shared" si="11"/>
        <v>15908.875999999989</v>
      </c>
      <c r="K41" s="60">
        <f t="shared" si="11"/>
        <v>16419.794999999984</v>
      </c>
      <c r="L41" s="60">
        <f t="shared" si="11"/>
        <v>17798.889000000025</v>
      </c>
      <c r="M41" s="60">
        <f t="shared" si="11"/>
        <v>12236.010000000009</v>
      </c>
      <c r="N41" s="60">
        <f t="shared" si="11"/>
        <v>18024.858999999997</v>
      </c>
      <c r="O41" s="60">
        <f t="shared" si="11"/>
        <v>19288.135999999999</v>
      </c>
      <c r="P41" s="60">
        <f t="shared" si="11"/>
        <v>28008.723999999987</v>
      </c>
      <c r="Q41" s="57"/>
      <c r="R41" s="57"/>
      <c r="S41" s="57" t="s">
        <v>284</v>
      </c>
      <c r="T41" s="57"/>
      <c r="U41" s="57"/>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row>
    <row r="42" spans="1:78" s="1" customFormat="1" x14ac:dyDescent="0.25">
      <c r="A42" s="2"/>
      <c r="B42" s="57" t="s">
        <v>3</v>
      </c>
      <c r="C42" s="60">
        <f t="shared" si="10"/>
        <v>6760.5819999999949</v>
      </c>
      <c r="D42" s="60">
        <f t="shared" ref="D42:P42" si="12">D21-D28</f>
        <v>10585.525999999998</v>
      </c>
      <c r="E42" s="60">
        <f t="shared" si="12"/>
        <v>10880.577000000005</v>
      </c>
      <c r="F42" s="60">
        <f t="shared" si="12"/>
        <v>10895.89</v>
      </c>
      <c r="G42" s="60">
        <f t="shared" si="12"/>
        <v>11246.608999999997</v>
      </c>
      <c r="H42" s="60">
        <f t="shared" si="12"/>
        <v>10301.743000000002</v>
      </c>
      <c r="I42" s="60">
        <f t="shared" si="12"/>
        <v>9814.346000000005</v>
      </c>
      <c r="J42" s="60">
        <f t="shared" si="12"/>
        <v>11602.366999999998</v>
      </c>
      <c r="K42" s="60">
        <f t="shared" si="12"/>
        <v>10034.130000000005</v>
      </c>
      <c r="L42" s="60">
        <f t="shared" si="12"/>
        <v>8431.1110000000044</v>
      </c>
      <c r="M42" s="60">
        <f t="shared" si="12"/>
        <v>5790.7540000000008</v>
      </c>
      <c r="N42" s="60">
        <f t="shared" si="12"/>
        <v>15202.259999999995</v>
      </c>
      <c r="O42" s="60">
        <f t="shared" si="12"/>
        <v>15051.907000000007</v>
      </c>
      <c r="P42" s="60">
        <f t="shared" si="12"/>
        <v>20148.309999999998</v>
      </c>
      <c r="Q42" s="57"/>
      <c r="R42" s="57"/>
      <c r="S42" s="57" t="s">
        <v>290</v>
      </c>
      <c r="T42" s="57"/>
      <c r="U42" s="57"/>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row>
    <row r="43" spans="1:78" s="1" customFormat="1" x14ac:dyDescent="0.25">
      <c r="A43" s="2"/>
      <c r="B43" s="57" t="s">
        <v>4</v>
      </c>
      <c r="C43" s="60">
        <f t="shared" si="10"/>
        <v>9620.3699999999953</v>
      </c>
      <c r="D43" s="60">
        <f t="shared" ref="D43:P43" si="13">D22-D29</f>
        <v>11140.789000000004</v>
      </c>
      <c r="E43" s="60">
        <f t="shared" si="13"/>
        <v>10421.260000000009</v>
      </c>
      <c r="F43" s="60">
        <f t="shared" si="13"/>
        <v>10664.383999999991</v>
      </c>
      <c r="G43" s="60">
        <f t="shared" si="13"/>
        <v>11688.03899999999</v>
      </c>
      <c r="H43" s="60">
        <f t="shared" si="13"/>
        <v>13790.850000000006</v>
      </c>
      <c r="I43" s="60">
        <f t="shared" si="13"/>
        <v>13158.228000000003</v>
      </c>
      <c r="J43" s="60">
        <f t="shared" si="13"/>
        <v>14946.746000000014</v>
      </c>
      <c r="K43" s="60">
        <f t="shared" si="13"/>
        <v>11193.402000000002</v>
      </c>
      <c r="L43" s="60">
        <f t="shared" si="13"/>
        <v>4475.5560000000114</v>
      </c>
      <c r="M43" s="60">
        <f t="shared" si="13"/>
        <v>6923.3580000000075</v>
      </c>
      <c r="N43" s="60">
        <f t="shared" si="13"/>
        <v>16922.034000000014</v>
      </c>
      <c r="O43" s="60">
        <f t="shared" si="13"/>
        <v>18944.915000000008</v>
      </c>
      <c r="P43" s="60">
        <f t="shared" si="13"/>
        <v>19107.96100000001</v>
      </c>
      <c r="Q43" s="57"/>
      <c r="R43" s="57"/>
      <c r="S43" s="57" t="s">
        <v>291</v>
      </c>
      <c r="T43" s="57"/>
      <c r="U43" s="57"/>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row>
    <row r="44" spans="1:78" s="1" customFormat="1" x14ac:dyDescent="0.25">
      <c r="A44" s="2"/>
      <c r="B44" s="57" t="s">
        <v>5</v>
      </c>
      <c r="C44" s="60">
        <f t="shared" si="10"/>
        <v>8465</v>
      </c>
      <c r="D44" s="60">
        <f t="shared" ref="D44:P44" si="14">D23-D30</f>
        <v>7532</v>
      </c>
      <c r="E44" s="60">
        <f t="shared" si="14"/>
        <v>5799</v>
      </c>
      <c r="F44" s="60">
        <f t="shared" si="14"/>
        <v>12809</v>
      </c>
      <c r="G44" s="60">
        <f t="shared" si="14"/>
        <v>332</v>
      </c>
      <c r="H44" s="60">
        <f t="shared" si="14"/>
        <v>6981</v>
      </c>
      <c r="I44" s="60">
        <f t="shared" si="14"/>
        <v>5786</v>
      </c>
      <c r="J44" s="60">
        <f t="shared" si="14"/>
        <v>4881</v>
      </c>
      <c r="K44" s="60">
        <f t="shared" si="14"/>
        <v>3203</v>
      </c>
      <c r="L44" s="60">
        <f t="shared" si="14"/>
        <v>574</v>
      </c>
      <c r="M44" s="60">
        <f t="shared" si="14"/>
        <v>-4408</v>
      </c>
      <c r="N44" s="60">
        <f t="shared" si="14"/>
        <v>4523</v>
      </c>
      <c r="O44" s="60">
        <f t="shared" si="14"/>
        <v>6276</v>
      </c>
      <c r="P44" s="60">
        <f t="shared" si="14"/>
        <v>5458</v>
      </c>
      <c r="Q44" s="57"/>
      <c r="R44" s="57"/>
      <c r="S44" s="64"/>
      <c r="T44" s="57"/>
      <c r="U44" s="57"/>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row>
    <row r="45" spans="1:78" s="1" customFormat="1" x14ac:dyDescent="0.25">
      <c r="A45" s="2"/>
      <c r="B45" s="57" t="s">
        <v>6</v>
      </c>
      <c r="C45" s="58">
        <f t="shared" si="10"/>
        <v>-146.83799999999999</v>
      </c>
      <c r="D45" s="58">
        <f t="shared" ref="D45:P45" si="15">D24-D31</f>
        <v>-251.48800000000003</v>
      </c>
      <c r="E45" s="58">
        <f t="shared" si="15"/>
        <v>-394.28300000000002</v>
      </c>
      <c r="F45" s="58">
        <f t="shared" si="15"/>
        <v>-61.282999999999902</v>
      </c>
      <c r="G45" s="58">
        <f t="shared" si="15"/>
        <v>-186.6889999999994</v>
      </c>
      <c r="H45" s="58">
        <f t="shared" si="15"/>
        <v>-716.62899999999945</v>
      </c>
      <c r="I45" s="58">
        <f t="shared" si="15"/>
        <v>-667.34000000000106</v>
      </c>
      <c r="J45" s="58">
        <f t="shared" si="15"/>
        <v>-1632</v>
      </c>
      <c r="K45" s="58">
        <f t="shared" si="15"/>
        <v>-253</v>
      </c>
      <c r="L45" s="58">
        <f t="shared" si="15"/>
        <v>80</v>
      </c>
      <c r="M45" s="58">
        <f t="shared" si="15"/>
        <v>1994</v>
      </c>
      <c r="N45" s="58">
        <f t="shared" si="15"/>
        <v>6496</v>
      </c>
      <c r="O45" s="58">
        <f t="shared" si="15"/>
        <v>13832</v>
      </c>
      <c r="P45" s="58">
        <f t="shared" si="15"/>
        <v>8891</v>
      </c>
      <c r="Q45" s="57"/>
      <c r="R45" s="57"/>
      <c r="S45" s="64"/>
      <c r="T45" s="57"/>
      <c r="U45" s="57"/>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row>
    <row r="46" spans="1:78" s="1" customFormat="1" x14ac:dyDescent="0.25">
      <c r="A46" s="2"/>
      <c r="B46" s="57" t="s">
        <v>7</v>
      </c>
      <c r="C46" s="58">
        <f t="shared" si="10"/>
        <v>471.08399999999983</v>
      </c>
      <c r="D46" s="58">
        <f t="shared" ref="D46:P46" si="16">D25-D32</f>
        <v>180.66200000000026</v>
      </c>
      <c r="E46" s="58">
        <f t="shared" si="16"/>
        <v>143.54699999999957</v>
      </c>
      <c r="F46" s="58">
        <f t="shared" si="16"/>
        <v>261.38899999999921</v>
      </c>
      <c r="G46" s="58">
        <f t="shared" si="16"/>
        <v>231.96299999999974</v>
      </c>
      <c r="H46" s="58">
        <f t="shared" si="16"/>
        <v>611.71800000000076</v>
      </c>
      <c r="I46" s="58">
        <f t="shared" si="16"/>
        <v>1231.0190000000002</v>
      </c>
      <c r="J46" s="58">
        <f t="shared" si="16"/>
        <v>1265.987000000001</v>
      </c>
      <c r="K46" s="58">
        <f t="shared" si="16"/>
        <v>1166.9510000000009</v>
      </c>
      <c r="L46" s="58">
        <f t="shared" si="16"/>
        <v>978.23600000000079</v>
      </c>
      <c r="M46" s="58">
        <f t="shared" si="16"/>
        <v>1994.8859999999986</v>
      </c>
      <c r="N46" s="58">
        <f t="shared" si="16"/>
        <v>1192.780999999999</v>
      </c>
      <c r="O46" s="58">
        <f t="shared" si="16"/>
        <v>3295.6789999999964</v>
      </c>
      <c r="P46" s="58">
        <f t="shared" si="16"/>
        <v>5379.7909999999974</v>
      </c>
      <c r="Q46" s="57"/>
      <c r="R46" s="57"/>
      <c r="S46" s="64"/>
      <c r="T46" s="57"/>
      <c r="U46" s="57"/>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row>
    <row r="47" spans="1:78" s="1" customFormat="1" x14ac:dyDescent="0.25">
      <c r="A47" s="2"/>
      <c r="B47" s="55" t="s">
        <v>262</v>
      </c>
      <c r="C47" s="55"/>
      <c r="D47" s="55"/>
      <c r="E47" s="55"/>
      <c r="F47" s="55"/>
      <c r="G47" s="55"/>
      <c r="H47" s="55"/>
      <c r="I47" s="55"/>
      <c r="J47" s="55"/>
      <c r="K47" s="55"/>
      <c r="L47" s="55"/>
      <c r="M47" s="55"/>
      <c r="N47" s="55"/>
      <c r="O47" s="55"/>
      <c r="P47" s="55"/>
      <c r="Q47" s="56">
        <v>2024</v>
      </c>
      <c r="R47" s="56">
        <v>2025</v>
      </c>
      <c r="S47" s="59"/>
      <c r="T47" s="57"/>
      <c r="U47" s="59"/>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row>
    <row r="48" spans="1:78" s="1" customFormat="1" x14ac:dyDescent="0.25">
      <c r="A48" s="2"/>
      <c r="B48" s="57" t="s">
        <v>2</v>
      </c>
      <c r="C48" s="60">
        <f>C41+'VW BS + IS &amp; CFS'!L95</f>
        <v>22350.528999999995</v>
      </c>
      <c r="D48" s="60">
        <f>D41+'VW BS + IS &amp; CFS'!M95</f>
        <v>28319.737000000008</v>
      </c>
      <c r="E48" s="60">
        <f>E41+'VW BS + IS &amp; CFS'!N95</f>
        <v>33549.868999999992</v>
      </c>
      <c r="F48" s="60">
        <f>F41+'VW BS + IS &amp; CFS'!O95</f>
        <v>35819.178</v>
      </c>
      <c r="G48" s="60">
        <f>G41+'VW BS + IS &amp; CFS'!P95</f>
        <v>35660.911999999997</v>
      </c>
      <c r="H48" s="60">
        <f>H41+'VW BS + IS &amp; CFS'!Q95</f>
        <v>20063.180999999997</v>
      </c>
      <c r="I48" s="60">
        <f>I41+'VW BS + IS &amp; CFS'!R95</f>
        <v>30719.408999999992</v>
      </c>
      <c r="J48" s="60">
        <f>J41+'VW BS + IS &amp; CFS'!S95</f>
        <v>41979.881999999991</v>
      </c>
      <c r="K48" s="60">
        <f>K41+'VW BS + IS &amp; CFS'!T95</f>
        <v>41893.059999999983</v>
      </c>
      <c r="L48" s="60">
        <f>L41+'VW BS + IS &amp; CFS'!U95</f>
        <v>44620.000000000029</v>
      </c>
      <c r="M48" s="60">
        <f>M41+'VW BS + IS &amp; CFS'!V95</f>
        <v>44615.572000000015</v>
      </c>
      <c r="N48" s="60">
        <f>N41+'VW BS + IS &amp; CFS'!W95</f>
        <v>48912.994999999995</v>
      </c>
      <c r="O48" s="60">
        <f>O41+'VW BS + IS &amp; CFS'!X95</f>
        <v>49462.923999999999</v>
      </c>
      <c r="P48" s="60">
        <f>P41+'VW BS + IS &amp; CFS'!Y95</f>
        <v>58069.792999999991</v>
      </c>
      <c r="Q48" s="66">
        <f>1.03*34166</f>
        <v>35190.980000000003</v>
      </c>
      <c r="R48" s="66">
        <f>1.03*37876</f>
        <v>39012.28</v>
      </c>
      <c r="S48" s="57" t="s">
        <v>293</v>
      </c>
      <c r="T48" s="57"/>
      <c r="U48" s="57" t="s">
        <v>288</v>
      </c>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row>
    <row r="49" spans="1:78" s="1" customFormat="1" x14ac:dyDescent="0.25">
      <c r="A49" s="2"/>
      <c r="B49" s="57" t="s">
        <v>3</v>
      </c>
      <c r="C49" s="60">
        <f>C42+'BMW BS + IS &amp; CFS'!J96</f>
        <v>11867.724999999995</v>
      </c>
      <c r="D49" s="60">
        <f>D42+'BMW BS + IS &amp; CFS'!K96</f>
        <v>15393.420999999998</v>
      </c>
      <c r="E49" s="60">
        <f>E42+'BMW BS + IS &amp; CFS'!L96</f>
        <v>15527.559000000005</v>
      </c>
      <c r="F49" s="60">
        <f>F42+'BMW BS + IS &amp; CFS'!M96</f>
        <v>16020.547999999999</v>
      </c>
      <c r="G49" s="60">
        <f>G42+'BMW BS + IS &amp; CFS'!N96</f>
        <v>16388.408999999996</v>
      </c>
      <c r="H49" s="60">
        <f>H42+'BMW BS + IS &amp; CFS'!O96</f>
        <v>15376.906000000003</v>
      </c>
      <c r="I49" s="60">
        <f>I42+'BMW BS + IS &amp; CFS'!P96</f>
        <v>14883.966000000004</v>
      </c>
      <c r="J49" s="60">
        <f>J42+'BMW BS + IS &amp; CFS'!Q96</f>
        <v>17308.875999999997</v>
      </c>
      <c r="K49" s="60">
        <f>K42+'BMW BS + IS &amp; CFS'!R96</f>
        <v>15850.967000000004</v>
      </c>
      <c r="L49" s="60">
        <f>L42+'BMW BS + IS &amp; CFS'!S96</f>
        <v>15116.667000000005</v>
      </c>
      <c r="M49" s="60">
        <f>M42+'BMW BS + IS &amp; CFS'!T96</f>
        <v>13259.124</v>
      </c>
      <c r="N49" s="60">
        <f>N42+'BMW BS + IS &amp; CFS'!U96</f>
        <v>22541.242999999995</v>
      </c>
      <c r="O49" s="60">
        <f>O42+'BMW BS + IS &amp; CFS'!V96</f>
        <v>24126.060000000005</v>
      </c>
      <c r="P49" s="60">
        <f>P42+'BMW BS + IS &amp; CFS'!W96</f>
        <v>29934.57</v>
      </c>
      <c r="Q49" s="66">
        <f>1.03*21298</f>
        <v>21936.940000000002</v>
      </c>
      <c r="R49" s="66">
        <f>1.03*21110</f>
        <v>21743.3</v>
      </c>
      <c r="S49" s="57" t="s">
        <v>293</v>
      </c>
      <c r="T49" s="57"/>
      <c r="U49" s="57"/>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row>
    <row r="50" spans="1:78" s="1" customFormat="1" x14ac:dyDescent="0.25">
      <c r="A50" s="2"/>
      <c r="B50" s="57" t="s">
        <v>4</v>
      </c>
      <c r="C50" s="60">
        <f>C43+'Mercedes BS + IS &amp; CFS'!L95</f>
        <v>14070.104999999996</v>
      </c>
      <c r="D50" s="60">
        <f>D43+'Mercedes BS + IS &amp; CFS'!M95</f>
        <v>15844.736000000004</v>
      </c>
      <c r="E50" s="60">
        <f>E43+'Mercedes BS + IS &amp; CFS'!N95</f>
        <v>15758.53000000001</v>
      </c>
      <c r="F50" s="60">
        <f>F43+'Mercedes BS + IS &amp; CFS'!O95</f>
        <v>16647.945999999989</v>
      </c>
      <c r="G50" s="60">
        <f>G43+'Mercedes BS + IS &amp; CFS'!P95</f>
        <v>17852.033999999989</v>
      </c>
      <c r="H50" s="60">
        <f>H43+'Mercedes BS + IS &amp; CFS'!Q95</f>
        <v>19655.774000000005</v>
      </c>
      <c r="I50" s="60">
        <f>I43+'Mercedes BS + IS &amp; CFS'!R95</f>
        <v>18936.709000000003</v>
      </c>
      <c r="J50" s="60">
        <f>J43+'Mercedes BS + IS &amp; CFS'!S95</f>
        <v>21663.906000000014</v>
      </c>
      <c r="K50" s="60">
        <f>K43+'Mercedes BS + IS &amp; CFS'!T95</f>
        <v>18366.326000000001</v>
      </c>
      <c r="L50" s="60">
        <f>L43+'Mercedes BS + IS &amp; CFS'!U95</f>
        <v>13087.778000000011</v>
      </c>
      <c r="M50" s="60">
        <f>M43+'Mercedes BS + IS &amp; CFS'!V95</f>
        <v>17819.952000000005</v>
      </c>
      <c r="N50" s="60">
        <f>N43+'Mercedes BS + IS &amp; CFS'!W95</f>
        <v>24809.040000000015</v>
      </c>
      <c r="O50" s="60">
        <f>O43+'Mercedes BS + IS &amp; CFS'!X95</f>
        <v>25852.754000000008</v>
      </c>
      <c r="P50" s="60">
        <f>P43+'Mercedes BS + IS &amp; CFS'!Y95</f>
        <v>26374.046000000009</v>
      </c>
      <c r="Q50" s="66">
        <f>1.03*20050</f>
        <v>20651.5</v>
      </c>
      <c r="R50" s="66">
        <f>1.03*18962</f>
        <v>19530.86</v>
      </c>
      <c r="S50" s="57" t="s">
        <v>293</v>
      </c>
      <c r="T50" s="57"/>
      <c r="U50" s="57"/>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row>
    <row r="51" spans="1:78" s="1" customFormat="1" x14ac:dyDescent="0.25">
      <c r="A51" s="2"/>
      <c r="B51" s="57" t="s">
        <v>5</v>
      </c>
      <c r="C51" s="60">
        <f>C44+'Ford BS + IS &amp; CFS'!L95</f>
        <v>14049</v>
      </c>
      <c r="D51" s="60">
        <f>D44+'Ford BS + IS &amp; CFS'!M95</f>
        <v>11788</v>
      </c>
      <c r="E51" s="60">
        <f>E44+'Ford BS + IS &amp; CFS'!N95</f>
        <v>11099</v>
      </c>
      <c r="F51" s="60">
        <f>F44+'Ford BS + IS &amp; CFS'!O95</f>
        <v>19353</v>
      </c>
      <c r="G51" s="60">
        <f>G44+'Ford BS + IS &amp; CFS'!P95</f>
        <v>7755</v>
      </c>
      <c r="H51" s="60">
        <f>H44+'Ford BS + IS &amp; CFS'!Q95</f>
        <v>14947</v>
      </c>
      <c r="I51" s="60">
        <f>I44+'Ford BS + IS &amp; CFS'!R95</f>
        <v>14503</v>
      </c>
      <c r="J51" s="60">
        <f>J44+'Ford BS + IS &amp; CFS'!S95</f>
        <v>13453</v>
      </c>
      <c r="K51" s="60">
        <f>K44+'Ford BS + IS &amp; CFS'!T95</f>
        <v>11616</v>
      </c>
      <c r="L51" s="60">
        <f>L44+'Ford BS + IS &amp; CFS'!U95</f>
        <v>9064</v>
      </c>
      <c r="M51" s="60">
        <f>M44+'Ford BS + IS &amp; CFS'!V95</f>
        <v>3049</v>
      </c>
      <c r="N51" s="60">
        <f>N44+'Ford BS + IS &amp; CFS'!W95</f>
        <v>10483</v>
      </c>
      <c r="O51" s="60">
        <f>O44+'Ford BS + IS &amp; CFS'!X95</f>
        <v>12769</v>
      </c>
      <c r="P51" s="60">
        <f>P44+'Ford BS + IS &amp; CFS'!Y95</f>
        <v>11981</v>
      </c>
      <c r="Q51" s="66">
        <v>12731</v>
      </c>
      <c r="R51" s="66">
        <v>13585</v>
      </c>
      <c r="S51" s="57"/>
      <c r="T51" s="57"/>
      <c r="U51" s="57"/>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row>
    <row r="52" spans="1:78" s="1" customFormat="1" x14ac:dyDescent="0.25">
      <c r="A52" s="2"/>
      <c r="B52" s="57" t="s">
        <v>6</v>
      </c>
      <c r="C52" s="58">
        <f>C45+'Tesla BS + IS &amp; CFS'!E96</f>
        <v>-136.215</v>
      </c>
      <c r="D52" s="58">
        <f>D45+'Tesla BS + IS &amp; CFS'!F96</f>
        <v>-234.56900000000002</v>
      </c>
      <c r="E52" s="58">
        <f>E45+'Tesla BS + IS &amp; CFS'!G96</f>
        <v>-365.45800000000003</v>
      </c>
      <c r="F52" s="58">
        <f>F45+'Tesla BS + IS &amp; CFS'!H96</f>
        <v>44.800000000000097</v>
      </c>
      <c r="G52" s="58">
        <f>G45+'Tesla BS + IS &amp; CFS'!I96</f>
        <v>45.242000000000616</v>
      </c>
      <c r="H52" s="58">
        <f>H45+'Tesla BS + IS &amp; CFS'!J96</f>
        <v>-294.03899999999948</v>
      </c>
      <c r="I52" s="58">
        <f>I45+'Tesla BS + IS &amp; CFS'!K96</f>
        <v>279.75899999999899</v>
      </c>
      <c r="J52" s="58">
        <f>J45+'Tesla BS + IS &amp; CFS'!L96</f>
        <v>4</v>
      </c>
      <c r="K52" s="58">
        <f>K45+'Tesla BS + IS &amp; CFS'!M96</f>
        <v>1648</v>
      </c>
      <c r="L52" s="58">
        <f>L45+'Tesla BS + IS &amp; CFS'!N96</f>
        <v>2234</v>
      </c>
      <c r="M52" s="58">
        <f>M45+'Tesla BS + IS &amp; CFS'!O96</f>
        <v>4316</v>
      </c>
      <c r="N52" s="58">
        <f>N45+'Tesla BS + IS &amp; CFS'!P96</f>
        <v>9407</v>
      </c>
      <c r="O52" s="58">
        <f>O45+'Tesla BS + IS &amp; CFS'!Q96</f>
        <v>17579</v>
      </c>
      <c r="P52" s="58">
        <f>P45+'Tesla BS + IS &amp; CFS'!R96</f>
        <v>13558</v>
      </c>
      <c r="Q52" s="66">
        <v>18544</v>
      </c>
      <c r="R52" s="66">
        <v>23658</v>
      </c>
      <c r="S52" s="57"/>
      <c r="T52" s="57"/>
      <c r="U52" s="57"/>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row>
    <row r="53" spans="1:78" s="1" customFormat="1" x14ac:dyDescent="0.25">
      <c r="A53" s="2"/>
      <c r="B53" s="57" t="s">
        <v>7</v>
      </c>
      <c r="C53" s="58">
        <f>C46+'BYD BS + IS &amp; CFS '!I95</f>
        <v>809.34099999999989</v>
      </c>
      <c r="D53" s="58">
        <f>D46+'BYD BS + IS &amp; CFS '!J95</f>
        <v>615.63300000000027</v>
      </c>
      <c r="E53" s="58">
        <f>E46+'BYD BS + IS &amp; CFS '!K95</f>
        <v>682.52299999999957</v>
      </c>
      <c r="F53" s="58">
        <f>F46+'BYD BS + IS &amp; CFS '!L95</f>
        <v>858.54899999999918</v>
      </c>
      <c r="G53" s="58">
        <f>G46+'BYD BS + IS &amp; CFS '!M95</f>
        <v>929.18799999999976</v>
      </c>
      <c r="H53" s="58">
        <f>H46+'BYD BS + IS &amp; CFS '!N95</f>
        <v>1451.6210000000008</v>
      </c>
      <c r="I53" s="58">
        <f>I46+'BYD BS + IS &amp; CFS '!O95</f>
        <v>2246.5930000000003</v>
      </c>
      <c r="J53" s="58">
        <f>J46+'BYD BS + IS &amp; CFS '!P95</f>
        <v>2340.4330000000009</v>
      </c>
      <c r="K53" s="58">
        <f>K46+'BYD BS + IS &amp; CFS '!Q95</f>
        <v>2532.5760000000009</v>
      </c>
      <c r="L53" s="58">
        <f>L46+'BYD BS + IS &amp; CFS '!R95</f>
        <v>2375.1620000000007</v>
      </c>
      <c r="M53" s="58">
        <f>M46+'BYD BS + IS &amp; CFS '!S95</f>
        <v>3904.5479999999989</v>
      </c>
      <c r="N53" s="58">
        <f>N46+'BYD BS + IS &amp; CFS '!T95</f>
        <v>3403.5579999999991</v>
      </c>
      <c r="O53" s="58">
        <f>O46+'BYD BS + IS &amp; CFS '!U95</f>
        <v>6205.7899999999963</v>
      </c>
      <c r="P53" s="58">
        <f>P46+'BYD BS + IS &amp; CFS '!V95</f>
        <v>11441.605999999996</v>
      </c>
      <c r="Q53" s="58">
        <f>98358*0.14</f>
        <v>13770.12</v>
      </c>
      <c r="R53" s="58">
        <f>121857*0.14</f>
        <v>17059.980000000003</v>
      </c>
      <c r="S53" s="57" t="s">
        <v>279</v>
      </c>
      <c r="T53" s="57"/>
      <c r="U53" s="57"/>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row>
    <row r="54" spans="1:78" s="1" customFormat="1" x14ac:dyDescent="0.25">
      <c r="A54" s="2"/>
      <c r="B54" s="55" t="s">
        <v>285</v>
      </c>
      <c r="C54" s="55"/>
      <c r="D54" s="55"/>
      <c r="E54" s="55"/>
      <c r="F54" s="55"/>
      <c r="G54" s="55"/>
      <c r="H54" s="55"/>
      <c r="I54" s="55"/>
      <c r="J54" s="55"/>
      <c r="K54" s="55"/>
      <c r="L54" s="55"/>
      <c r="M54" s="55"/>
      <c r="N54" s="55"/>
      <c r="O54" s="55"/>
      <c r="P54" s="55"/>
      <c r="Q54" s="56">
        <v>2024</v>
      </c>
      <c r="R54" s="56">
        <v>2025</v>
      </c>
      <c r="S54" s="57"/>
      <c r="T54" s="57"/>
      <c r="U54" s="57"/>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row>
    <row r="55" spans="1:78" s="1" customFormat="1" x14ac:dyDescent="0.25">
      <c r="A55" s="2"/>
      <c r="B55" s="57" t="s">
        <v>2</v>
      </c>
      <c r="C55" s="63">
        <f>C48/C20</f>
        <v>0.13317832458292006</v>
      </c>
      <c r="D55" s="63">
        <f t="shared" ref="D55:P55" si="17">D48/D20</f>
        <v>0.13507932969808845</v>
      </c>
      <c r="E55" s="63">
        <f t="shared" si="17"/>
        <v>0.13268388477294132</v>
      </c>
      <c r="F55" s="63">
        <f t="shared" si="17"/>
        <v>0.13272624787333451</v>
      </c>
      <c r="G55" s="63">
        <f t="shared" si="17"/>
        <v>0.14284937910438861</v>
      </c>
      <c r="H55" s="63">
        <f t="shared" si="17"/>
        <v>8.6351106111192497E-2</v>
      </c>
      <c r="I55" s="63">
        <f t="shared" si="17"/>
        <v>0.13403722468597443</v>
      </c>
      <c r="J55" s="63">
        <f t="shared" si="17"/>
        <v>0.15453278264095019</v>
      </c>
      <c r="K55" s="63">
        <f t="shared" si="17"/>
        <v>0.15613379627107196</v>
      </c>
      <c r="L55" s="63">
        <f t="shared" si="17"/>
        <v>0.15895785605082227</v>
      </c>
      <c r="M55" s="63">
        <f t="shared" si="17"/>
        <v>0.16454225357891414</v>
      </c>
      <c r="N55" s="63">
        <f t="shared" si="17"/>
        <v>0.17301428321430481</v>
      </c>
      <c r="O55" s="63">
        <f t="shared" si="17"/>
        <v>0.16732843643214967</v>
      </c>
      <c r="P55" s="63">
        <f t="shared" si="17"/>
        <v>0.16522694313097674</v>
      </c>
      <c r="Q55" s="62">
        <f>Q48/Q20</f>
        <v>0.10626300451289644</v>
      </c>
      <c r="R55" s="62">
        <f>R48/R20</f>
        <v>0.11625430091190074</v>
      </c>
      <c r="S55" s="57" t="s">
        <v>286</v>
      </c>
      <c r="T55" s="57"/>
      <c r="U55" s="57"/>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row>
    <row r="56" spans="1:78" s="1" customFormat="1" x14ac:dyDescent="0.25">
      <c r="A56" s="2"/>
      <c r="B56" s="57" t="s">
        <v>3</v>
      </c>
      <c r="C56" s="63">
        <f>C49/C21</f>
        <v>0.1483539208544743</v>
      </c>
      <c r="D56" s="63">
        <f t="shared" ref="D56:P56" si="18">D49/D21</f>
        <v>0.16999171775472138</v>
      </c>
      <c r="E56" s="63">
        <f t="shared" si="18"/>
        <v>0.1539662700772394</v>
      </c>
      <c r="F56" s="63">
        <f t="shared" si="18"/>
        <v>0.15376221138046955</v>
      </c>
      <c r="G56" s="63">
        <f t="shared" si="18"/>
        <v>0.16530888563217483</v>
      </c>
      <c r="H56" s="63">
        <f t="shared" si="18"/>
        <v>0.15314347350503615</v>
      </c>
      <c r="I56" s="63">
        <f t="shared" si="18"/>
        <v>0.14984654034163705</v>
      </c>
      <c r="J56" s="63">
        <f t="shared" si="18"/>
        <v>0.14881667285544062</v>
      </c>
      <c r="K56" s="63">
        <f t="shared" si="18"/>
        <v>0.14385421539695631</v>
      </c>
      <c r="L56" s="63">
        <f t="shared" si="18"/>
        <v>0.13055369241862236</v>
      </c>
      <c r="M56" s="63">
        <f t="shared" si="18"/>
        <v>0.11010202955611062</v>
      </c>
      <c r="N56" s="63">
        <f t="shared" si="18"/>
        <v>0.17933458682941239</v>
      </c>
      <c r="O56" s="63">
        <f t="shared" si="18"/>
        <v>0.15970128797649752</v>
      </c>
      <c r="P56" s="63">
        <f t="shared" si="18"/>
        <v>0.17652960619167307</v>
      </c>
      <c r="Q56" s="62">
        <f>Q49/Q21</f>
        <v>0.14381989087569552</v>
      </c>
      <c r="R56" s="62">
        <f>R49/R21</f>
        <v>0.14053096873835008</v>
      </c>
      <c r="S56" s="57"/>
      <c r="T56" s="57"/>
      <c r="U56" s="57"/>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row>
    <row r="57" spans="1:78" s="1" customFormat="1" x14ac:dyDescent="0.25">
      <c r="A57" s="2"/>
      <c r="B57" s="57" t="s">
        <v>4</v>
      </c>
      <c r="C57" s="63">
        <f>C50/C22</f>
        <v>0.10880616386107643</v>
      </c>
      <c r="D57" s="63">
        <f t="shared" ref="D57:P57" si="19">D50/D22</f>
        <v>0.11302796432616796</v>
      </c>
      <c r="E57" s="63">
        <f t="shared" si="19"/>
        <v>0.10505962413160144</v>
      </c>
      <c r="F57" s="63">
        <f t="shared" si="19"/>
        <v>0.10300724336068574</v>
      </c>
      <c r="G57" s="63">
        <f t="shared" si="19"/>
        <v>0.1114789914987189</v>
      </c>
      <c r="H57" s="63">
        <f t="shared" si="19"/>
        <v>0.12072230330828795</v>
      </c>
      <c r="I57" s="63">
        <f t="shared" si="19"/>
        <v>0.11713351784594331</v>
      </c>
      <c r="J57" s="63">
        <f t="shared" si="19"/>
        <v>0.1115172371501089</v>
      </c>
      <c r="K57" s="63">
        <f t="shared" si="19"/>
        <v>9.6461565703716418E-2</v>
      </c>
      <c r="L57" s="63">
        <f t="shared" si="19"/>
        <v>6.8187213483349968E-2</v>
      </c>
      <c r="M57" s="63">
        <f t="shared" si="19"/>
        <v>0.12028445690186178</v>
      </c>
      <c r="N57" s="63">
        <f t="shared" si="19"/>
        <v>0.1639816903160968</v>
      </c>
      <c r="O57" s="63">
        <f t="shared" si="19"/>
        <v>0.16268156081193783</v>
      </c>
      <c r="P57" s="63">
        <f t="shared" si="19"/>
        <v>0.15784699090858226</v>
      </c>
      <c r="Q57" s="62">
        <f>Q50/Q22</f>
        <v>0.13718500475529069</v>
      </c>
      <c r="R57" s="62">
        <f>R50/R22</f>
        <v>0.13081120608180358</v>
      </c>
      <c r="S57" s="57"/>
      <c r="T57" s="57"/>
      <c r="U57" s="57"/>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row>
    <row r="58" spans="1:78" s="1" customFormat="1" x14ac:dyDescent="0.25">
      <c r="A58" s="2"/>
      <c r="B58" s="57" t="s">
        <v>5</v>
      </c>
      <c r="C58" s="63">
        <f>C51/C30</f>
        <v>0.11659985558847695</v>
      </c>
      <c r="D58" s="63">
        <f t="shared" ref="D58:P58" si="20">D51/D30</f>
        <v>9.2041257720206451E-2</v>
      </c>
      <c r="E58" s="63">
        <f t="shared" si="20"/>
        <v>8.6873825923606762E-2</v>
      </c>
      <c r="F58" s="63">
        <f t="shared" si="20"/>
        <v>0.14430906433620663</v>
      </c>
      <c r="G58" s="63">
        <f t="shared" si="20"/>
        <v>5.3949702598351246E-2</v>
      </c>
      <c r="H58" s="63">
        <f t="shared" si="20"/>
        <v>0.10483458061258127</v>
      </c>
      <c r="I58" s="63">
        <f t="shared" si="20"/>
        <v>9.9326092018573564E-2</v>
      </c>
      <c r="J58" s="63">
        <f t="shared" si="20"/>
        <v>8.8567760624115338E-2</v>
      </c>
      <c r="K58" s="63">
        <f t="shared" si="20"/>
        <v>7.3923696184809234E-2</v>
      </c>
      <c r="L58" s="63">
        <f t="shared" si="20"/>
        <v>5.8354686272742491E-2</v>
      </c>
      <c r="M58" s="63">
        <f t="shared" si="20"/>
        <v>2.3177146679639989E-2</v>
      </c>
      <c r="N58" s="63">
        <f t="shared" si="20"/>
        <v>7.952631658802288E-2</v>
      </c>
      <c r="O58" s="63">
        <f t="shared" si="20"/>
        <v>8.4127789380752535E-2</v>
      </c>
      <c r="P58" s="63">
        <f t="shared" si="20"/>
        <v>7.0173897254777934E-2</v>
      </c>
      <c r="Q58" s="62">
        <f>Q51/Q23</f>
        <v>7.3714868041643025E-2</v>
      </c>
      <c r="R58" s="62">
        <f>R51/R23</f>
        <v>7.8346674663775401E-2</v>
      </c>
      <c r="S58" s="57"/>
      <c r="T58" s="57"/>
      <c r="U58" s="57"/>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row>
    <row r="59" spans="1:78" s="1" customFormat="1" x14ac:dyDescent="0.25">
      <c r="A59" s="2"/>
      <c r="B59" s="57" t="s">
        <v>6</v>
      </c>
      <c r="C59" s="62">
        <f>C52/C24</f>
        <v>-1.1667837319262659</v>
      </c>
      <c r="D59" s="62">
        <f t="shared" ref="D59:P59" si="21">D52/D24</f>
        <v>-1.1484856199998044</v>
      </c>
      <c r="E59" s="62">
        <f t="shared" si="21"/>
        <v>-0.88433803743926298</v>
      </c>
      <c r="F59" s="62">
        <f t="shared" si="21"/>
        <v>2.2249857958496117E-2</v>
      </c>
      <c r="G59" s="62">
        <f t="shared" si="21"/>
        <v>1.4145392195240495E-2</v>
      </c>
      <c r="H59" s="62">
        <f t="shared" si="21"/>
        <v>-7.2673549965706949E-2</v>
      </c>
      <c r="I59" s="62">
        <f t="shared" si="21"/>
        <v>3.996481780629265E-2</v>
      </c>
      <c r="J59" s="62">
        <f t="shared" si="21"/>
        <v>3.4016498001530741E-4</v>
      </c>
      <c r="K59" s="62">
        <f t="shared" si="21"/>
        <v>7.6790457108242866E-2</v>
      </c>
      <c r="L59" s="62">
        <f t="shared" si="21"/>
        <v>9.0894295711612005E-2</v>
      </c>
      <c r="M59" s="62">
        <f t="shared" si="21"/>
        <v>0.13685946220192796</v>
      </c>
      <c r="N59" s="62">
        <f t="shared" si="21"/>
        <v>0.17477658250190439</v>
      </c>
      <c r="O59" s="62">
        <f t="shared" si="21"/>
        <v>0.21579386707912893</v>
      </c>
      <c r="P59" s="62">
        <f t="shared" si="21"/>
        <v>0.14010106124642205</v>
      </c>
      <c r="Q59" s="62">
        <f>Q52/Q24</f>
        <v>0.18982495649503531</v>
      </c>
      <c r="R59" s="62">
        <f>R52/R24</f>
        <v>0.21048229966458776</v>
      </c>
      <c r="S59" s="57"/>
      <c r="T59" s="57"/>
      <c r="U59" s="57"/>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row>
    <row r="60" spans="1:78" s="1" customFormat="1" x14ac:dyDescent="0.25">
      <c r="A60" s="2"/>
      <c r="B60" s="57" t="s">
        <v>7</v>
      </c>
      <c r="C60" s="62">
        <f>C53/C25</f>
        <v>0.11108463649521225</v>
      </c>
      <c r="D60" s="62">
        <f t="shared" ref="D60:P60" si="22">D53/D25</f>
        <v>7.9951351249562541E-2</v>
      </c>
      <c r="E60" s="62">
        <f t="shared" si="22"/>
        <v>9.0793744714685057E-2</v>
      </c>
      <c r="F60" s="62">
        <f t="shared" si="22"/>
        <v>9.8644176695014574E-2</v>
      </c>
      <c r="G60" s="62">
        <f t="shared" si="22"/>
        <v>9.8810651908823752E-2</v>
      </c>
      <c r="H60" s="62">
        <f t="shared" si="22"/>
        <v>0.11700749833430361</v>
      </c>
      <c r="I60" s="62">
        <f t="shared" si="22"/>
        <v>0.15024620230240016</v>
      </c>
      <c r="J60" s="62">
        <f t="shared" si="22"/>
        <v>0.14569217216906657</v>
      </c>
      <c r="K60" s="62">
        <f t="shared" si="22"/>
        <v>0.1340473843945475</v>
      </c>
      <c r="L60" s="62">
        <f t="shared" si="22"/>
        <v>0.13041228996268325</v>
      </c>
      <c r="M60" s="62">
        <f t="shared" si="22"/>
        <v>0.16304845116524022</v>
      </c>
      <c r="N60" s="62">
        <f t="shared" si="22"/>
        <v>0.10029629853586987</v>
      </c>
      <c r="O60" s="62">
        <f t="shared" si="22"/>
        <v>0.10202528188520422</v>
      </c>
      <c r="P60" s="62">
        <f t="shared" si="22"/>
        <v>0.13563551790854728</v>
      </c>
      <c r="Q60" s="62">
        <f>Q53/Q25</f>
        <v>0.1283763764913485</v>
      </c>
      <c r="R60" s="62">
        <f>R53/R25</f>
        <v>0.12972315252266964</v>
      </c>
      <c r="S60" s="57"/>
      <c r="T60" s="57"/>
      <c r="U60" s="57"/>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row>
    <row r="61" spans="1:78" s="1" customFormat="1" x14ac:dyDescent="0.25">
      <c r="A61" s="2"/>
      <c r="B61" s="57"/>
      <c r="C61" s="57"/>
      <c r="D61" s="57"/>
      <c r="E61" s="57"/>
      <c r="F61" s="57"/>
      <c r="G61" s="57"/>
      <c r="H61" s="57"/>
      <c r="I61" s="57"/>
      <c r="J61" s="57"/>
      <c r="K61" s="57"/>
      <c r="L61" s="57"/>
      <c r="M61" s="57"/>
      <c r="N61" s="57"/>
      <c r="O61" s="57"/>
      <c r="P61" s="57"/>
      <c r="Q61" s="57"/>
      <c r="R61" s="57"/>
      <c r="S61" s="57"/>
      <c r="T61" s="57"/>
      <c r="U61" s="57"/>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row>
    <row r="62" spans="1:78" s="1" customFormat="1" x14ac:dyDescent="0.25">
      <c r="A62" s="2"/>
      <c r="B62" s="55" t="s">
        <v>263</v>
      </c>
      <c r="C62" s="55" t="s">
        <v>264</v>
      </c>
      <c r="D62" s="55" t="s">
        <v>265</v>
      </c>
      <c r="E62" s="55" t="s">
        <v>266</v>
      </c>
      <c r="F62" s="55" t="s">
        <v>267</v>
      </c>
      <c r="G62" s="55" t="s">
        <v>268</v>
      </c>
      <c r="H62" s="55" t="s">
        <v>269</v>
      </c>
      <c r="I62" s="55" t="s">
        <v>270</v>
      </c>
      <c r="J62" s="55" t="s">
        <v>271</v>
      </c>
      <c r="K62" s="55" t="s">
        <v>272</v>
      </c>
      <c r="L62" s="55" t="s">
        <v>273</v>
      </c>
      <c r="M62" s="55" t="s">
        <v>274</v>
      </c>
      <c r="N62" s="55" t="s">
        <v>275</v>
      </c>
      <c r="O62" s="55" t="s">
        <v>276</v>
      </c>
      <c r="P62" s="55" t="s">
        <v>277</v>
      </c>
      <c r="Q62" s="56" t="s">
        <v>278</v>
      </c>
      <c r="R62" s="64"/>
      <c r="S62" s="57"/>
      <c r="T62" s="57"/>
      <c r="U62" s="57"/>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row>
    <row r="63" spans="1:78" s="1" customFormat="1" x14ac:dyDescent="0.25">
      <c r="A63" s="2"/>
      <c r="B63" s="57" t="s">
        <v>2</v>
      </c>
      <c r="C63" s="63">
        <f t="shared" ref="C63:C68" si="23">D20/C20-1</f>
        <v>0.2492405112272511</v>
      </c>
      <c r="D63" s="63">
        <f t="shared" ref="D63:Q63" si="24">E20/D20-1</f>
        <v>0.20606949022228349</v>
      </c>
      <c r="E63" s="63">
        <f t="shared" si="24"/>
        <v>6.7299111058399363E-2</v>
      </c>
      <c r="F63" s="63">
        <f t="shared" si="24"/>
        <v>-7.4971122578159632E-2</v>
      </c>
      <c r="G63" s="63">
        <f t="shared" si="24"/>
        <v>-6.9282676633757201E-2</v>
      </c>
      <c r="H63" s="63">
        <f t="shared" si="24"/>
        <v>-1.3594368324890693E-2</v>
      </c>
      <c r="I63" s="63">
        <f t="shared" si="24"/>
        <v>0.18531330499421217</v>
      </c>
      <c r="J63" s="63">
        <f t="shared" si="24"/>
        <v>-1.2301087027803304E-2</v>
      </c>
      <c r="K63" s="63">
        <f t="shared" si="24"/>
        <v>4.6170344377634009E-2</v>
      </c>
      <c r="L63" s="63">
        <f t="shared" si="24"/>
        <v>-3.4034857719341671E-2</v>
      </c>
      <c r="M63" s="63">
        <f t="shared" si="24"/>
        <v>4.2637339342167957E-2</v>
      </c>
      <c r="N63" s="63">
        <f t="shared" si="24"/>
        <v>4.5605201534371309E-2</v>
      </c>
      <c r="O63" s="63">
        <f t="shared" si="24"/>
        <v>0.18893846207275256</v>
      </c>
      <c r="P63" s="63">
        <f t="shared" si="24"/>
        <v>-5.7720245198909614E-2</v>
      </c>
      <c r="Q63" s="62">
        <f t="shared" si="24"/>
        <v>1.3311644890101171E-2</v>
      </c>
      <c r="R63" s="62"/>
      <c r="S63" s="57"/>
      <c r="T63" s="57"/>
      <c r="U63" s="57"/>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row>
    <row r="64" spans="1:78" s="1" customFormat="1" x14ac:dyDescent="0.25">
      <c r="A64" s="2"/>
      <c r="B64" s="57" t="s">
        <v>3</v>
      </c>
      <c r="C64" s="63">
        <f t="shared" si="23"/>
        <v>0.13198048373199311</v>
      </c>
      <c r="D64" s="63">
        <f t="shared" ref="D64:P64" si="25">E21/D21-1</f>
        <v>0.11370511547111239</v>
      </c>
      <c r="E64" s="63">
        <f t="shared" si="25"/>
        <v>3.3118531991059852E-2</v>
      </c>
      <c r="F64" s="63">
        <f t="shared" si="25"/>
        <v>-4.8491122661950103E-2</v>
      </c>
      <c r="G64" s="63">
        <f t="shared" si="25"/>
        <v>1.281440724792593E-2</v>
      </c>
      <c r="H64" s="63">
        <f t="shared" si="25"/>
        <v>-1.0760423990810342E-2</v>
      </c>
      <c r="I64" s="63">
        <f t="shared" si="25"/>
        <v>0.17096880952843341</v>
      </c>
      <c r="J64" s="63">
        <f t="shared" si="25"/>
        <v>-5.2638147144263736E-2</v>
      </c>
      <c r="K64" s="63">
        <f t="shared" si="25"/>
        <v>5.0833036166201051E-2</v>
      </c>
      <c r="L64" s="63">
        <f t="shared" si="25"/>
        <v>4.0046174033157911E-2</v>
      </c>
      <c r="M64" s="63">
        <f t="shared" si="25"/>
        <v>4.3744732388762086E-2</v>
      </c>
      <c r="N64" s="63">
        <f t="shared" si="25"/>
        <v>0.20188850228354571</v>
      </c>
      <c r="O64" s="63">
        <f t="shared" si="25"/>
        <v>0.12247709280831987</v>
      </c>
      <c r="P64" s="63">
        <f t="shared" si="25"/>
        <v>-0.10049906140746767</v>
      </c>
      <c r="Q64" s="62">
        <f>R21/Q21-1</f>
        <v>1.4369834152665906E-2</v>
      </c>
      <c r="R64" s="62"/>
      <c r="S64" s="57"/>
      <c r="T64" s="57"/>
      <c r="U64" s="57"/>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row>
    <row r="65" spans="1:78" s="1" customFormat="1" x14ac:dyDescent="0.25">
      <c r="A65" s="2"/>
      <c r="B65" s="57" t="s">
        <v>4</v>
      </c>
      <c r="C65" s="63">
        <f t="shared" si="23"/>
        <v>8.406484761853017E-2</v>
      </c>
      <c r="D65" s="63">
        <f t="shared" ref="D65:Q65" si="26">E22/D22-1</f>
        <v>6.9992561430473721E-2</v>
      </c>
      <c r="E65" s="63">
        <f t="shared" si="26"/>
        <v>7.7489467173548654E-2</v>
      </c>
      <c r="F65" s="63">
        <f t="shared" si="26"/>
        <v>-9.1639929018820787E-3</v>
      </c>
      <c r="G65" s="63">
        <f t="shared" si="26"/>
        <v>1.6735442616495178E-2</v>
      </c>
      <c r="H65" s="63">
        <f t="shared" si="26"/>
        <v>-7.0653147292000229E-3</v>
      </c>
      <c r="I65" s="63">
        <f t="shared" si="26"/>
        <v>0.20163188171847923</v>
      </c>
      <c r="J65" s="63">
        <f t="shared" si="26"/>
        <v>-1.9893610426318098E-2</v>
      </c>
      <c r="K65" s="63">
        <f t="shared" si="26"/>
        <v>8.0799911953992609E-3</v>
      </c>
      <c r="L65" s="63">
        <f t="shared" si="26"/>
        <v>-0.22814798620617205</v>
      </c>
      <c r="M65" s="63">
        <f t="shared" si="26"/>
        <v>2.1215933605176929E-2</v>
      </c>
      <c r="N65" s="63">
        <f t="shared" si="26"/>
        <v>5.0397991559672839E-2</v>
      </c>
      <c r="O65" s="63">
        <f t="shared" si="26"/>
        <v>5.1409674654296245E-2</v>
      </c>
      <c r="P65" s="63">
        <f t="shared" si="26"/>
        <v>-9.9042080986365355E-2</v>
      </c>
      <c r="Q65" s="62">
        <f t="shared" si="26"/>
        <v>-8.1832052711884318E-3</v>
      </c>
      <c r="R65" s="62"/>
      <c r="S65" s="57"/>
      <c r="T65" s="57"/>
      <c r="U65" s="57"/>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row>
    <row r="66" spans="1:78" s="1" customFormat="1" x14ac:dyDescent="0.25">
      <c r="A66" s="2"/>
      <c r="B66" s="57" t="s">
        <v>5</v>
      </c>
      <c r="C66" s="63">
        <f t="shared" si="23"/>
        <v>5.157653116615224E-2</v>
      </c>
      <c r="D66" s="63">
        <f t="shared" ref="D66:Q66" si="27">E23/D23-1</f>
        <v>-1.5087939235278958E-2</v>
      </c>
      <c r="E66" s="63">
        <f t="shared" si="27"/>
        <v>0.10001572338816556</v>
      </c>
      <c r="F66" s="63">
        <f t="shared" si="27"/>
        <v>-1.9330642471599657E-2</v>
      </c>
      <c r="G66" s="63">
        <f t="shared" si="27"/>
        <v>3.8042158012729255E-2</v>
      </c>
      <c r="H66" s="63">
        <f t="shared" si="27"/>
        <v>1.4990839674240197E-2</v>
      </c>
      <c r="I66" s="63">
        <f t="shared" si="27"/>
        <v>3.2779973649538885E-2</v>
      </c>
      <c r="J66" s="63">
        <f t="shared" si="27"/>
        <v>2.2720314333826597E-2</v>
      </c>
      <c r="K66" s="63">
        <f t="shared" si="27"/>
        <v>-2.767902805323752E-2</v>
      </c>
      <c r="L66" s="63">
        <f t="shared" si="27"/>
        <v>-0.1844515715202053</v>
      </c>
      <c r="M66" s="63">
        <f t="shared" si="27"/>
        <v>7.2335304851192328E-2</v>
      </c>
      <c r="N66" s="63">
        <f t="shared" si="27"/>
        <v>0.15927710666637318</v>
      </c>
      <c r="O66" s="63">
        <f t="shared" si="27"/>
        <v>0.1147307616872395</v>
      </c>
      <c r="P66" s="63">
        <f t="shared" si="27"/>
        <v>-1.9779670925302639E-2</v>
      </c>
      <c r="Q66" s="62">
        <f t="shared" si="27"/>
        <v>3.9952288860838348E-3</v>
      </c>
      <c r="R66" s="62"/>
      <c r="S66" s="57"/>
      <c r="T66" s="57"/>
      <c r="U66" s="57"/>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row>
    <row r="67" spans="1:78" s="1" customFormat="1" x14ac:dyDescent="0.25">
      <c r="A67" s="2"/>
      <c r="B67" s="57" t="s">
        <v>6</v>
      </c>
      <c r="C67" s="62">
        <f t="shared" si="23"/>
        <v>0.74948605495785636</v>
      </c>
      <c r="D67" s="62">
        <f t="shared" ref="D67:Q67" si="28">E24/D24-1</f>
        <v>1.0233644402228728</v>
      </c>
      <c r="E67" s="62">
        <f t="shared" si="28"/>
        <v>3.8722728768608325</v>
      </c>
      <c r="F67" s="62">
        <f t="shared" si="28"/>
        <v>0.58845907814070664</v>
      </c>
      <c r="G67" s="62">
        <f t="shared" si="28"/>
        <v>0.26503272306147285</v>
      </c>
      <c r="H67" s="62">
        <f t="shared" si="28"/>
        <v>0.73012574069611524</v>
      </c>
      <c r="I67" s="62">
        <f t="shared" si="28"/>
        <v>0.67982546614835271</v>
      </c>
      <c r="J67" s="62">
        <f t="shared" si="28"/>
        <v>0.8250701590271281</v>
      </c>
      <c r="K67" s="62">
        <f t="shared" si="28"/>
        <v>0.14524020315921904</v>
      </c>
      <c r="L67" s="62">
        <f t="shared" si="28"/>
        <v>0.28309870615998056</v>
      </c>
      <c r="M67" s="62">
        <f t="shared" si="28"/>
        <v>0.70671613394216126</v>
      </c>
      <c r="N67" s="62">
        <f t="shared" si="28"/>
        <v>0.51351652639206291</v>
      </c>
      <c r="O67" s="62">
        <f t="shared" si="28"/>
        <v>0.18795266504627928</v>
      </c>
      <c r="P67" s="62">
        <f t="shared" si="28"/>
        <v>9.4757835346634955E-3</v>
      </c>
      <c r="Q67" s="62">
        <f t="shared" si="28"/>
        <v>0.15056812365646444</v>
      </c>
      <c r="R67" s="62"/>
      <c r="S67" s="57"/>
      <c r="T67" s="57"/>
      <c r="U67" s="57"/>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row>
    <row r="68" spans="1:78" s="1" customFormat="1" x14ac:dyDescent="0.25">
      <c r="A68" s="2"/>
      <c r="B68" s="57" t="s">
        <v>7</v>
      </c>
      <c r="C68" s="62">
        <f t="shared" si="23"/>
        <v>5.6862625337900097E-2</v>
      </c>
      <c r="D68" s="62">
        <f t="shared" ref="D68:Q68" si="29">E25/D25-1</f>
        <v>-2.3740486318675313E-2</v>
      </c>
      <c r="E68" s="62">
        <f t="shared" si="29"/>
        <v>0.15779660518662908</v>
      </c>
      <c r="F68" s="62">
        <f t="shared" si="29"/>
        <v>8.0453780975778155E-2</v>
      </c>
      <c r="G68" s="62">
        <f t="shared" si="29"/>
        <v>0.31928832867578083</v>
      </c>
      <c r="H68" s="62">
        <f t="shared" si="29"/>
        <v>0.20526168240420017</v>
      </c>
      <c r="I68" s="62">
        <f t="shared" si="29"/>
        <v>7.433344675733089E-2</v>
      </c>
      <c r="J68" s="62">
        <f t="shared" si="29"/>
        <v>0.17609972415116237</v>
      </c>
      <c r="K68" s="62">
        <f t="shared" si="29"/>
        <v>-3.6014341713447307E-2</v>
      </c>
      <c r="L68" s="62">
        <f t="shared" si="29"/>
        <v>0.31485957393724262</v>
      </c>
      <c r="M68" s="62">
        <f t="shared" si="29"/>
        <v>0.41707932513428325</v>
      </c>
      <c r="N68" s="62">
        <f t="shared" si="29"/>
        <v>0.79242511963522277</v>
      </c>
      <c r="O68" s="62">
        <f t="shared" si="29"/>
        <v>0.38683338089522956</v>
      </c>
      <c r="P68" s="62">
        <f t="shared" si="29"/>
        <v>0.27156642842502454</v>
      </c>
      <c r="Q68" s="62">
        <f t="shared" si="29"/>
        <v>0.22605064939980624</v>
      </c>
      <c r="R68" s="62"/>
      <c r="S68" s="57"/>
      <c r="T68" s="57"/>
      <c r="U68" s="57"/>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row>
    <row r="69" spans="1:78" s="1" customFormat="1" x14ac:dyDescent="0.25">
      <c r="A69" s="2"/>
      <c r="B69" s="55" t="s">
        <v>287</v>
      </c>
      <c r="C69" s="55" t="s">
        <v>264</v>
      </c>
      <c r="D69" s="55" t="s">
        <v>265</v>
      </c>
      <c r="E69" s="55" t="s">
        <v>266</v>
      </c>
      <c r="F69" s="55" t="s">
        <v>267</v>
      </c>
      <c r="G69" s="55" t="s">
        <v>268</v>
      </c>
      <c r="H69" s="55" t="s">
        <v>269</v>
      </c>
      <c r="I69" s="55" t="s">
        <v>270</v>
      </c>
      <c r="J69" s="55" t="s">
        <v>271</v>
      </c>
      <c r="K69" s="55" t="s">
        <v>272</v>
      </c>
      <c r="L69" s="55" t="s">
        <v>273</v>
      </c>
      <c r="M69" s="55" t="s">
        <v>274</v>
      </c>
      <c r="N69" s="55" t="s">
        <v>275</v>
      </c>
      <c r="O69" s="55" t="s">
        <v>276</v>
      </c>
      <c r="P69" s="55" t="s">
        <v>277</v>
      </c>
      <c r="Q69" s="56" t="s">
        <v>278</v>
      </c>
      <c r="R69" s="64"/>
      <c r="S69" s="57"/>
      <c r="T69" s="57"/>
      <c r="U69" s="57"/>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row>
    <row r="70" spans="1:78" s="1" customFormat="1" x14ac:dyDescent="0.25">
      <c r="A70" s="2"/>
      <c r="B70" s="55" t="s">
        <v>289</v>
      </c>
      <c r="C70" s="55" t="s">
        <v>264</v>
      </c>
      <c r="D70" s="55" t="s">
        <v>265</v>
      </c>
      <c r="E70" s="55" t="s">
        <v>266</v>
      </c>
      <c r="F70" s="55" t="s">
        <v>267</v>
      </c>
      <c r="G70" s="55" t="s">
        <v>268</v>
      </c>
      <c r="H70" s="55" t="s">
        <v>269</v>
      </c>
      <c r="I70" s="55" t="s">
        <v>270</v>
      </c>
      <c r="J70" s="55" t="s">
        <v>271</v>
      </c>
      <c r="K70" s="55" t="s">
        <v>272</v>
      </c>
      <c r="L70" s="55" t="s">
        <v>273</v>
      </c>
      <c r="M70" s="55" t="s">
        <v>274</v>
      </c>
      <c r="N70" s="55" t="s">
        <v>275</v>
      </c>
      <c r="O70" s="55" t="s">
        <v>276</v>
      </c>
      <c r="P70" s="55" t="s">
        <v>277</v>
      </c>
      <c r="Q70" s="64"/>
      <c r="R70" s="62"/>
      <c r="S70" s="57"/>
      <c r="T70" s="57"/>
      <c r="U70" s="57"/>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row>
    <row r="71" spans="1:78" s="1" customFormat="1" x14ac:dyDescent="0.25">
      <c r="A71" s="2"/>
      <c r="B71" s="57"/>
      <c r="C71" s="62"/>
      <c r="D71" s="62"/>
      <c r="E71" s="62"/>
      <c r="F71" s="62"/>
      <c r="G71" s="62"/>
      <c r="H71" s="63"/>
      <c r="I71" s="63"/>
      <c r="J71" s="63"/>
      <c r="K71" s="63"/>
      <c r="L71" s="63"/>
      <c r="M71" s="63"/>
      <c r="N71" s="63"/>
      <c r="O71" s="63"/>
      <c r="P71" s="63"/>
      <c r="Q71" s="63"/>
      <c r="R71" s="62"/>
      <c r="S71" s="57"/>
      <c r="T71" s="57"/>
      <c r="U71" s="57"/>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row>
    <row r="72" spans="1:78" s="1" customFormat="1" x14ac:dyDescent="0.25">
      <c r="A72" s="2"/>
      <c r="B72" s="57"/>
      <c r="C72" s="62"/>
      <c r="D72" s="62"/>
      <c r="E72" s="62"/>
      <c r="F72" s="62"/>
      <c r="G72" s="62"/>
      <c r="H72" s="63"/>
      <c r="I72" s="63"/>
      <c r="J72" s="63"/>
      <c r="K72" s="63"/>
      <c r="L72" s="63"/>
      <c r="M72" s="63"/>
      <c r="N72" s="63"/>
      <c r="O72" s="63"/>
      <c r="P72" s="63"/>
      <c r="Q72" s="63"/>
      <c r="R72" s="62"/>
      <c r="S72" s="57"/>
      <c r="T72" s="57"/>
      <c r="U72" s="57"/>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row>
    <row r="73" spans="1:78" s="1" customFormat="1" x14ac:dyDescent="0.25">
      <c r="A73" s="2"/>
      <c r="B73" s="57"/>
      <c r="C73" s="62"/>
      <c r="D73" s="62"/>
      <c r="E73" s="62"/>
      <c r="F73" s="62"/>
      <c r="G73" s="62"/>
      <c r="H73" s="63"/>
      <c r="I73" s="63"/>
      <c r="J73" s="63"/>
      <c r="K73" s="63"/>
      <c r="L73" s="63"/>
      <c r="M73" s="63"/>
      <c r="N73" s="63"/>
      <c r="O73" s="63"/>
      <c r="P73" s="63"/>
      <c r="Q73" s="63"/>
      <c r="R73" s="62"/>
      <c r="S73" s="57"/>
      <c r="T73" s="57"/>
      <c r="U73" s="57"/>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row>
    <row r="74" spans="1:78" s="1" customFormat="1" x14ac:dyDescent="0.25">
      <c r="A74" s="2"/>
      <c r="B74" s="57"/>
      <c r="C74" s="62"/>
      <c r="D74" s="62"/>
      <c r="E74" s="62"/>
      <c r="F74" s="62"/>
      <c r="G74" s="62"/>
      <c r="H74" s="63"/>
      <c r="I74" s="63"/>
      <c r="J74" s="63"/>
      <c r="K74" s="63"/>
      <c r="L74" s="63"/>
      <c r="M74" s="63"/>
      <c r="N74" s="63"/>
      <c r="O74" s="63"/>
      <c r="P74" s="63"/>
      <c r="Q74" s="63"/>
      <c r="R74" s="57"/>
      <c r="S74" s="57"/>
      <c r="T74" s="57"/>
      <c r="U74" s="57"/>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row>
    <row r="75" spans="1:78" s="1" customFormat="1" x14ac:dyDescent="0.25">
      <c r="A75" s="2"/>
      <c r="B75" s="57"/>
      <c r="C75" s="57"/>
      <c r="D75" s="57"/>
      <c r="E75" s="57"/>
      <c r="F75" s="57"/>
      <c r="G75" s="57"/>
      <c r="H75" s="57"/>
      <c r="I75" s="57"/>
      <c r="J75" s="57"/>
      <c r="K75" s="57"/>
      <c r="L75" s="57"/>
      <c r="M75" s="57"/>
      <c r="N75" s="57"/>
      <c r="O75" s="57"/>
      <c r="P75" s="57"/>
      <c r="Q75" s="57"/>
      <c r="R75" s="57"/>
      <c r="S75" s="57"/>
      <c r="T75" s="57"/>
      <c r="U75" s="57"/>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row>
    <row r="76" spans="1:78" s="1" customFormat="1" x14ac:dyDescent="0.25">
      <c r="A76" s="2"/>
      <c r="B76" s="57"/>
      <c r="C76" s="57"/>
      <c r="D76" s="57"/>
      <c r="E76" s="57"/>
      <c r="F76" s="57"/>
      <c r="G76" s="57"/>
      <c r="H76" s="57"/>
      <c r="I76" s="57"/>
      <c r="J76" s="57"/>
      <c r="K76" s="57"/>
      <c r="L76" s="57"/>
      <c r="M76" s="57"/>
      <c r="N76" s="57"/>
      <c r="O76" s="57"/>
      <c r="P76" s="57"/>
      <c r="Q76" s="57"/>
      <c r="R76" s="57"/>
      <c r="S76" s="57"/>
      <c r="T76" s="57"/>
      <c r="U76" s="57"/>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row>
    <row r="77" spans="1:78" s="1" customForma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row>
    <row r="78" spans="1:78" s="1" customForma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row>
    <row r="79" spans="1:78" s="1" customForma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row>
    <row r="80" spans="1:78" s="1" customForma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row>
    <row r="81" spans="1:78" s="1" customForma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row>
    <row r="82" spans="1:78" s="1" customForma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row>
    <row r="83" spans="1:78" s="1" customForma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row>
    <row r="84" spans="1:78" s="1" customForma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row>
    <row r="85" spans="1:78" s="1" customForma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row>
    <row r="86" spans="1:78" s="1" customForma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row>
    <row r="87" spans="1:78" s="1" customForma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row>
    <row r="88" spans="1:78" s="1" customForma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row>
    <row r="89" spans="1:78" s="1" customForma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row>
    <row r="90" spans="1:78" s="1" customForma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row>
    <row r="91" spans="1:78" s="1" customForma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row>
    <row r="92" spans="1:78" s="1" customForma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row>
    <row r="93" spans="1:78" s="1" customForma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row>
    <row r="94" spans="1:78" s="1" customForma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row>
    <row r="95" spans="1:78" s="1" customForma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row>
    <row r="96" spans="1:78" s="1" customForma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row>
    <row r="97" spans="1:78" s="1" customForma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row>
    <row r="98" spans="1:78" s="1" customForma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row>
    <row r="99" spans="1:78" s="1" customForma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row>
    <row r="100" spans="1:78" s="1" customForma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row>
    <row r="101" spans="1:78" s="1" customForma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row>
    <row r="102" spans="1:78" s="1" customForma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row>
    <row r="103" spans="1:78" s="1" customForma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row>
    <row r="104" spans="1:78" s="1" customForma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row>
    <row r="105" spans="1:78" s="1" customForma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row>
    <row r="106" spans="1:78" s="1" customForma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row>
    <row r="107" spans="1:78" s="1" customForma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row>
    <row r="108" spans="1:78" s="1" customForma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row>
    <row r="109" spans="1:78" s="1" customForma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row>
    <row r="110" spans="1:78" s="1" customForma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row>
    <row r="111" spans="1:78" s="1" customForma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row>
    <row r="112" spans="1:78" s="1" customForma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row>
    <row r="113" spans="1:78" s="1" customForma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row>
    <row r="114" spans="1:78" s="1" customForma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row>
    <row r="115" spans="1:78" s="1" customForma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row>
    <row r="116" spans="1:78" s="1" customForma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row>
    <row r="117" spans="1:78" s="1" customForma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row>
    <row r="118" spans="1:78" s="1" customForma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row>
    <row r="119" spans="1:78" s="1" customForma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row>
    <row r="120" spans="1:78" s="1" customForma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row>
    <row r="121" spans="1:78" s="1" customForma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row>
    <row r="122" spans="1:78" s="1" customForma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row>
    <row r="123" spans="1:78" s="1" customForma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row>
    <row r="124" spans="1:78" s="1" customForma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row>
    <row r="125" spans="1:78" s="1" customForma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row>
    <row r="126" spans="1:78" s="1" customForma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row>
    <row r="127" spans="1:78" s="1" customForma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row>
    <row r="128" spans="1:78" s="1" customForma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row>
    <row r="129" spans="1:78" s="1" customForma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row>
    <row r="130" spans="1:78" s="1" customForma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row>
    <row r="131" spans="1:78" s="1" customForma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row>
    <row r="132" spans="1:78" s="1" customForma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row>
    <row r="133" spans="1:78" s="1" customForma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row>
    <row r="134" spans="1:78" s="1" customForma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row>
    <row r="135" spans="1:78" s="1" customForma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row>
    <row r="136" spans="1:78" s="1" customForma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row>
    <row r="137" spans="1:78" s="1" customForma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row>
    <row r="138" spans="1:78" s="1" customForma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row>
    <row r="139" spans="1:78" s="1" customForma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row>
    <row r="140" spans="1:78" s="1" customForma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row>
    <row r="141" spans="1:78" s="1" customForma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row>
    <row r="142" spans="1:78" s="1" customForma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row>
    <row r="143" spans="1:78" s="1" customForma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row>
    <row r="144" spans="1:78" s="1" customForma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row>
    <row r="145" spans="1:78" s="1" customForma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row>
    <row r="146" spans="1:78" s="1" customForma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row>
    <row r="147" spans="1:78" s="1" customForma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row>
    <row r="148" spans="1:78" s="1" customForma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row>
    <row r="149" spans="1:78" s="1" customForma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row>
    <row r="150" spans="1:78" s="1" customForma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row>
    <row r="151" spans="1:78" s="1" customForma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row>
    <row r="152" spans="1:78" s="1" customForma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row>
    <row r="153" spans="1:78" s="1" customForma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row>
    <row r="154" spans="1:78" s="1" customForma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row>
    <row r="155" spans="1:78" s="1" customForma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row>
    <row r="156" spans="1:78" s="1" customForma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row>
    <row r="157" spans="1:78" s="1" customForma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row>
    <row r="158" spans="1:78" s="1" customForma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row>
    <row r="159" spans="1:78" s="1" customForma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row>
    <row r="160" spans="1:78" s="1" customForma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row>
    <row r="161" spans="1:78" s="1" customForma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row>
    <row r="162" spans="1:78" s="1" customForma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row>
    <row r="163" spans="1:78" s="1" customForma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row>
    <row r="164" spans="1:78" s="1" customForma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row>
    <row r="165" spans="1:78" s="1" customForma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row>
    <row r="166" spans="1:78" s="1" customForma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row>
    <row r="167" spans="1:78" s="1" customForma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row>
    <row r="168" spans="1:78" s="1" customForma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row>
    <row r="169" spans="1:78" s="1" customForma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row>
    <row r="170" spans="1:78" s="1" customForma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row>
    <row r="171" spans="1:78" s="1" customForma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row>
    <row r="172" spans="1:78" s="1" customForma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row>
    <row r="173" spans="1:78" s="1" customForma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row>
    <row r="174" spans="1:78" s="1" customForma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row>
    <row r="175" spans="1:78" s="1" customForma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row>
    <row r="176" spans="1:78" s="1" customForma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row>
    <row r="177" spans="1:78" s="1" customForma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row>
    <row r="178" spans="1:78" s="1" customForma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row>
    <row r="179" spans="1:78" s="1" customForma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row>
    <row r="180" spans="1:78" s="1" customForma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row>
    <row r="181" spans="1:78" s="1" customForma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row>
    <row r="182" spans="1:78" s="1" customForma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row>
    <row r="183" spans="1:78" s="1" customForma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row>
    <row r="184" spans="1:78" s="1" customForma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row>
    <row r="185" spans="1:78" s="1" customForma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row>
    <row r="186" spans="1:78" s="1" customForma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row>
    <row r="187" spans="1:78" s="1" customForma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row>
    <row r="188" spans="1:78" s="1" customForma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row>
    <row r="189" spans="1:78" s="1" customForma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row>
    <row r="190" spans="1:78" s="1" customForma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row>
    <row r="191" spans="1:78" s="1" customForma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row>
    <row r="192" spans="1:78" s="1" customForma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row>
    <row r="193" spans="1:78" s="1" customForma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row>
    <row r="194" spans="1:78" s="1" customForma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row>
    <row r="195" spans="1:78" s="1" customForma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row>
    <row r="196" spans="1:78" s="1" customForma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row>
    <row r="197" spans="1:78" s="1" customForma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row>
    <row r="198" spans="1:78" s="1" customForma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row>
    <row r="199" spans="1:78" s="1" customForma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row>
    <row r="200" spans="1:78" s="1" customForma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row>
    <row r="201" spans="1:78" s="1" customForma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row>
    <row r="202" spans="1:78" s="1" customForma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row>
    <row r="203" spans="1:78" s="1" customForma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row>
    <row r="204" spans="1:78" s="1" customForma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row>
    <row r="205" spans="1:78" s="1" customForma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row>
    <row r="206" spans="1:78" s="1" customForma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row>
    <row r="207" spans="1:78" s="1" customForma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row>
    <row r="208" spans="1:78" s="1" customForma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row>
    <row r="209" spans="1:78" s="1" customForma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row>
    <row r="210" spans="1:78" s="1" customForma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row>
    <row r="211" spans="1:78" s="1" customForma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row>
    <row r="212" spans="1:78" s="1" customForma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row>
    <row r="213" spans="1:78" s="1" customForma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row>
    <row r="214" spans="1:78" s="1" customForma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row>
    <row r="215" spans="1:78" s="1" customForma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row>
    <row r="216" spans="1:78" s="1" customForma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row>
    <row r="217" spans="1:78" s="1" customForma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row>
    <row r="218" spans="1:78" s="1" customForma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row>
    <row r="219" spans="1:78" s="1" customForma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row>
    <row r="220" spans="1:78" s="1" customForma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row>
    <row r="221" spans="1:78" s="1" customForma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row>
    <row r="222" spans="1:78" s="1" customForma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row>
    <row r="223" spans="1:78" s="1" customForma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row>
    <row r="224" spans="1:78" s="1" customForma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row>
    <row r="225" spans="1:78" s="1" customForma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row>
    <row r="226" spans="1:78" s="1" customForma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row>
    <row r="227" spans="1:78" s="1" customForma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row>
    <row r="228" spans="1:78" s="1" customForma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row>
    <row r="229" spans="1:78" s="1" customForma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row>
    <row r="230" spans="1:78" s="1" customForma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row>
    <row r="231" spans="1:78" s="1" customForma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row>
    <row r="232" spans="1:78" s="1" customForma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row>
    <row r="233" spans="1:78" s="1" customForma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row>
    <row r="234" spans="1:78" s="1" customForma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row>
    <row r="235" spans="1:78" s="1" customForma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row>
    <row r="236" spans="1:78" s="1" customForma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row>
    <row r="237" spans="1:78" s="1" customForma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row>
    <row r="238" spans="1:78" s="1" customForma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row>
    <row r="239" spans="1:78" s="1" customForma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row>
    <row r="240" spans="1:78" s="1" customForma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row>
    <row r="241" spans="1:78" s="1" customForma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row>
    <row r="242" spans="1:78" s="1" customForma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row>
    <row r="243" spans="1:78" s="1" customForma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row>
    <row r="244" spans="1:78" s="1" customForma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row>
    <row r="245" spans="1:78" s="1" customForma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row>
    <row r="246" spans="1:78" s="1" customForma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row>
    <row r="247" spans="1:78" s="1" customForma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row>
    <row r="248" spans="1:78" s="1" customForma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row>
    <row r="249" spans="1:78" s="1" customForma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row>
    <row r="250" spans="1:78" s="1" customForma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row>
    <row r="251" spans="1:78" s="1" customForma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row>
    <row r="252" spans="1:78" s="1" customForma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row>
    <row r="253" spans="1:78" s="1" customForma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row>
    <row r="254" spans="1:78" s="1" customForma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row>
    <row r="255" spans="1:78" s="1" customForma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row>
    <row r="256" spans="1:78" s="1" customForma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row>
    <row r="257" spans="1:78" s="1" customForma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row>
    <row r="258" spans="1:78" s="1" customForma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row>
    <row r="259" spans="1:78" s="1" customForma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row>
    <row r="260" spans="1:78" s="1" customForma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row>
    <row r="261" spans="1:78" s="1" customForma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row>
    <row r="262" spans="1:78" s="1" customForma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row>
    <row r="263" spans="1:78" s="1" customForma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row>
    <row r="264" spans="1:78" s="1" customForma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row>
    <row r="265" spans="1:78" s="1" customForma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row>
    <row r="266" spans="1:78" s="1" customForma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row>
    <row r="267" spans="1:78" s="1" customForma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row>
    <row r="268" spans="1:78" s="1" customForma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row>
    <row r="269" spans="1:78" s="1" customForma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row>
    <row r="270" spans="1:78" s="1" customForma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row>
    <row r="271" spans="1:78" s="1" customForma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row>
    <row r="272" spans="1:78" s="1" customForma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row>
    <row r="273" spans="1:78" s="1" customForma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row>
    <row r="274" spans="1:78" s="1" customForma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row>
    <row r="275" spans="1:78" s="1" customForma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row>
    <row r="276" spans="1:78" s="1" customForma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row>
    <row r="277" spans="1:78" s="1" customForma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row>
    <row r="278" spans="1:78" s="1" customForma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row>
    <row r="279" spans="1:78" s="1" customForma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row>
    <row r="280" spans="1:78" s="1" customForma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row>
    <row r="281" spans="1:78" s="1" customForma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row>
    <row r="282" spans="1:78" s="1" customForma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row>
    <row r="283" spans="1:78" s="1" customForma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row>
    <row r="284" spans="1:78" s="1" customForma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row>
    <row r="285" spans="1:78" s="1" customForma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row>
    <row r="286" spans="1:78" s="1" customForma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row>
    <row r="287" spans="1:78" s="1" customForma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row>
    <row r="288" spans="1:78" s="1" customForma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row>
    <row r="289" spans="1:78" s="1" customForma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row>
    <row r="290" spans="1:78" s="1" customForma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row>
    <row r="291" spans="1:78" s="1" customForma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row>
    <row r="292" spans="1:78" s="1" customForma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row>
    <row r="293" spans="1:78" s="1" customForma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row>
    <row r="294" spans="1:78" s="1" customForma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row>
    <row r="295" spans="1:78" s="1" customForma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row>
    <row r="296" spans="1:78" s="1" customForma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row>
    <row r="297" spans="1:78" s="1" customForma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row>
    <row r="298" spans="1:78" s="1" customForma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row>
    <row r="299" spans="1:78" s="1" customForma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row>
    <row r="300" spans="1:78" s="1" customForma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row>
    <row r="301" spans="1:78" s="1" customForma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row>
    <row r="302" spans="1:78" s="1" customForma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row>
    <row r="303" spans="1:78" s="1" customForma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row>
    <row r="304" spans="1:78" s="1" customForma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row>
    <row r="305" spans="1:78" s="1" customForma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row>
    <row r="306" spans="1:78" s="1" customForma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row>
    <row r="307" spans="1:78" s="1" customForma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row>
    <row r="308" spans="1:78" s="1" customForma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row>
    <row r="309" spans="1:78" s="1" customForma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row>
    <row r="310" spans="1:78" s="1" customForma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row>
    <row r="311" spans="1:78" s="1" customForma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row>
    <row r="312" spans="1:78" s="1" customForma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row>
    <row r="313" spans="1:78" s="1" customForma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row>
    <row r="314" spans="1:78" s="1" customForma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row>
    <row r="315" spans="1:78" s="1" customForma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row>
    <row r="316" spans="1:78" s="1" customForma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row>
    <row r="317" spans="1:78" s="1" customForma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row>
    <row r="318" spans="1:78" s="1" customForma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row>
    <row r="319" spans="1:78" s="1" customForma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row>
    <row r="320" spans="1:78" s="1" customForma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row>
    <row r="321" spans="1:78" s="1" customForma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row>
    <row r="322" spans="1:78" s="1" customForma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row>
    <row r="323" spans="1:78" s="1" customForma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row>
    <row r="324" spans="1:78" s="1" customForma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row>
    <row r="325" spans="1:78" s="1" customForma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row>
    <row r="326" spans="1:78" s="1" customForma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row>
    <row r="327" spans="1:78" s="1" customForma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row>
    <row r="328" spans="1:78" s="1" customForma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row>
    <row r="329" spans="1:78" s="1" customForma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row>
    <row r="330" spans="1:78" s="1" customForma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row>
    <row r="331" spans="1:78" s="1" customForma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row>
    <row r="332" spans="1:78" s="1" customForma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row>
    <row r="333" spans="1:78" s="1" customForma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row>
    <row r="334" spans="1:78" s="1" customForma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row>
    <row r="335" spans="1:78" s="1" customForma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row>
    <row r="336" spans="1:78" s="1" customForma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row>
    <row r="337" spans="1:78" s="1" customForma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row>
    <row r="338" spans="1:78" s="1" customForma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row>
    <row r="339" spans="1:78" s="1" customForma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row>
    <row r="340" spans="1:78" s="1" customForma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row>
    <row r="341" spans="1:78" s="1" customForma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row>
    <row r="342" spans="1:78" s="1" customForma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row>
    <row r="343" spans="1:78" s="1" customForma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row>
    <row r="344" spans="1:78" s="1" customForma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row>
    <row r="345" spans="1:78" s="1" customForma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row>
    <row r="346" spans="1:78" s="1" customForma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row>
    <row r="347" spans="1:78" s="1" customForma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row>
    <row r="348" spans="1:78" s="1" customForma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row>
    <row r="349" spans="1:78" s="1" customForma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row>
    <row r="350" spans="1:78" s="1" customForma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row>
    <row r="351" spans="1:78" s="1" customForma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row>
    <row r="352" spans="1:78" s="1" customForma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row>
    <row r="353" spans="1:78" s="1" customForma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row>
    <row r="354" spans="1:78" s="1" customForma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row>
    <row r="355" spans="1:78" s="1" customForma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row>
    <row r="356" spans="1:78" s="1" customForma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row>
    <row r="357" spans="1:78" s="1" customForma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row>
    <row r="358" spans="1:78" s="1" customForma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row>
    <row r="359" spans="1:78" s="1" customForma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row>
    <row r="360" spans="1:78" s="1" customForma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row>
    <row r="361" spans="1:78" s="1" customForma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row>
    <row r="362" spans="1:78" s="1" customForma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row>
    <row r="363" spans="1:78" s="1" customForma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row>
    <row r="364" spans="1:78" s="1" customForma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row>
    <row r="365" spans="1:78" s="1" customForma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row>
    <row r="366" spans="1:78" s="1" customForma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row>
    <row r="367" spans="1:78" s="1" customForma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row>
    <row r="368" spans="1:78" s="1" customForma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row>
    <row r="369" spans="1:78" s="1" customForma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row>
    <row r="370" spans="1:78" s="1" customForma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row>
    <row r="371" spans="1:78" s="1" customForma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row>
    <row r="372" spans="1:78" s="1" customForma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row>
    <row r="373" spans="1:78" s="1" customForma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row>
    <row r="374" spans="1:78" s="1" customForma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row>
    <row r="375" spans="1:78" s="1" customForma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row>
    <row r="376" spans="1:78" s="1" customForma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row>
    <row r="377" spans="1:78" s="1" customForma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row>
    <row r="378" spans="1:78" s="1" customForma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row>
    <row r="379" spans="1:78" s="1" customForma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row>
    <row r="380" spans="1:78" s="1" customForma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row>
    <row r="381" spans="1:78" s="1" customForma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row>
    <row r="382" spans="1:78" s="1" customForma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row>
    <row r="383" spans="1:78" s="1" customForma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row>
    <row r="384" spans="1:78" s="1" customForma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row>
    <row r="385" spans="1:78" s="1" customForma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row>
    <row r="386" spans="1:78" s="1" customForma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row>
    <row r="387" spans="1:78" s="1" customForma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row>
    <row r="388" spans="1:78" s="1" customForma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row>
    <row r="389" spans="1:78" s="1" customForma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row>
    <row r="390" spans="1:78" s="1" customForma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row>
    <row r="391" spans="1:78" s="1" customForma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row>
    <row r="392" spans="1:78" s="1" customForma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row>
    <row r="393" spans="1:78" s="1" customForma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row>
    <row r="394" spans="1:78" s="1" customForma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row>
    <row r="395" spans="1:78" s="1" customForma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row>
    <row r="396" spans="1:78" s="1" customForma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row>
    <row r="397" spans="1:78" s="1" customForma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row>
    <row r="398" spans="1:78" s="1" customForma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row>
    <row r="399" spans="1:78" s="1" customForma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row>
    <row r="400" spans="1:78" s="1" customForma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row>
    <row r="401" spans="1:78" s="1" customForma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row>
    <row r="402" spans="1:78" s="1" customForma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row>
    <row r="403" spans="1:78" s="1" customForma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row>
    <row r="404" spans="1:78" s="1" customForma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row>
    <row r="405" spans="1:78" s="1" customForma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row>
    <row r="406" spans="1:78" s="1" customForma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row>
    <row r="407" spans="1:78" s="1" customForma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row>
    <row r="408" spans="1:78" s="1" customForma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row>
    <row r="409" spans="1:78" s="1" customForma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row>
    <row r="410" spans="1:78" s="1" customForma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row>
    <row r="411" spans="1:78" s="1" customForma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row>
    <row r="412" spans="1:78" s="1" customForma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row>
    <row r="413" spans="1:78" s="1" customForma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row>
    <row r="414" spans="1:78" s="1" customForma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row>
    <row r="415" spans="1:78" s="1" customForma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row>
    <row r="416" spans="1:78" s="1" customForma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row>
    <row r="417" spans="1:78" s="1" customForma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row>
    <row r="418" spans="1:78" s="1" customForma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row>
    <row r="419" spans="1:78" s="1" customForma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row>
    <row r="420" spans="1:78" s="1" customForma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row>
    <row r="421" spans="1:78" s="1" customForma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row>
    <row r="422" spans="1:78" s="1" customForma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row>
    <row r="423" spans="1:78" s="1" customForma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row>
    <row r="424" spans="1:78" s="1" customForma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row>
    <row r="425" spans="1:78" s="1" customForma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row>
    <row r="426" spans="1:78" s="1" customForma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row>
    <row r="427" spans="1:78" s="1" customForma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row>
    <row r="428" spans="1:78" s="1" customForma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row>
    <row r="429" spans="1:78" s="1" customForma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row>
    <row r="430" spans="1:78" s="1" customForma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row>
    <row r="431" spans="1:78" s="1" customForma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row>
    <row r="432" spans="1:78" s="1" customForma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row>
    <row r="433" spans="1:78" s="1" customForma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row>
    <row r="434" spans="1:78" s="1" customForma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row>
    <row r="435" spans="1:78" s="1" customForma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row>
    <row r="436" spans="1:78" s="1" customForma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row>
    <row r="437" spans="1:78" s="1" customForma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row>
    <row r="438" spans="1:78" s="1" customForma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row>
    <row r="439" spans="1:78" s="1" customForma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row>
    <row r="440" spans="1:78" s="1" customForma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row>
    <row r="441" spans="1:78" s="1" customForma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row>
    <row r="442" spans="1:78" s="1" customForma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row>
    <row r="443" spans="1:78" s="1" customForma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row>
    <row r="444" spans="1:78" s="1" customForma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row>
    <row r="445" spans="1:78" s="1" customForma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row>
    <row r="446" spans="1:78" s="1" customForma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row>
    <row r="447" spans="1:78" s="1" customForma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row>
    <row r="448" spans="1:78" s="1" customForma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row>
    <row r="449" spans="1:78" s="1" customForma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row>
    <row r="450" spans="1:78" s="1" customForma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row>
    <row r="451" spans="1:78" s="1" customForma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row>
    <row r="452" spans="1:78" s="1" customForma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row>
    <row r="453" spans="1:78" s="1" customForma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row>
    <row r="454" spans="1:78" s="1" customForma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row>
    <row r="455" spans="1:78" s="1" customForma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row>
    <row r="456" spans="1:78" s="1" customForma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row>
    <row r="457" spans="1:78" s="1" customForma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row>
    <row r="458" spans="1:78" s="1" customForma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row>
    <row r="459" spans="1:78" s="1" customForma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row>
    <row r="460" spans="1:78" s="1" customForma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row>
    <row r="461" spans="1:78" s="1" customForma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row>
    <row r="462" spans="1:78" s="1" customForma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row>
    <row r="463" spans="1:78" s="1" customForma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row>
    <row r="464" spans="1:78" s="1" customForma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row>
    <row r="465" spans="1:78" s="1" customForma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row>
    <row r="466" spans="1:78" s="1" customForma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row>
    <row r="467" spans="1:78" s="1" customForma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row>
    <row r="468" spans="1:78" s="1" customForma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row>
    <row r="469" spans="1:78" s="1" customForma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row>
    <row r="470" spans="1:78" s="1" customForma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row>
    <row r="471" spans="1:78" s="1" customForma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row>
    <row r="472" spans="1:78" s="1" customForma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row>
    <row r="473" spans="1:78" s="1" customForma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row>
    <row r="474" spans="1:78" s="1" customForma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row>
    <row r="475" spans="1:78" s="1" customForma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row>
    <row r="476" spans="1:78" s="1" customForma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row>
    <row r="477" spans="1:78" s="1" customForma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row>
    <row r="478" spans="1:78" s="1" customForma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row>
    <row r="479" spans="1:78" s="1" customForma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row>
    <row r="480" spans="1:78" s="1" customForma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row>
    <row r="481" spans="1:78" s="1" customForma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row>
    <row r="482" spans="1:78" s="1" customForma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row>
    <row r="483" spans="1:78" s="1" customForma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row>
    <row r="484" spans="1:78" s="1" customForma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row>
    <row r="485" spans="1:78" s="1" customForma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row>
    <row r="486" spans="1:78" s="1" customForma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row>
    <row r="487" spans="1:78" s="1" customForma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row>
    <row r="488" spans="1:78" s="1" customForma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row>
    <row r="489" spans="1:78" s="1" customForma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row>
    <row r="490" spans="1:78" s="1" customForma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row>
    <row r="491" spans="1:78" s="1" customForma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row>
    <row r="492" spans="1:78" s="1" customForma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row>
    <row r="493" spans="1:78" s="1" customForma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row>
    <row r="494" spans="1:78" s="1" customForma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row>
    <row r="495" spans="1:78" s="1" customForma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row>
    <row r="496" spans="1:78" s="1" customForma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row>
    <row r="497" spans="1:78" s="1" customForma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row>
    <row r="498" spans="1:78" s="1" customForma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row>
    <row r="499" spans="1:78" s="1" customForma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row>
    <row r="500" spans="1:78" s="1" customForma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row>
    <row r="501" spans="1:78" s="1" customForma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row>
    <row r="502" spans="1:78" s="1" customForma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row>
    <row r="503" spans="1:78" s="1" customForma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row>
    <row r="504" spans="1:78" s="1" customForma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row>
    <row r="505" spans="1:78" s="1" customForma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row>
    <row r="506" spans="1:78" s="1" customForma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row>
    <row r="507" spans="1:78" s="1" customForma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row>
    <row r="508" spans="1:78" s="1" customForma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row>
    <row r="509" spans="1:78" s="1" customForma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row>
    <row r="510" spans="1:78" s="1" customForma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row>
    <row r="511" spans="1:78" s="1" customForma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row>
    <row r="512" spans="1:78" s="1" customForma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row>
    <row r="513" spans="1:78" s="1" customForma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row>
    <row r="514" spans="1:78" s="1" customForma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row>
    <row r="515" spans="1:78" s="1" customForma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row>
    <row r="516" spans="1:78" s="1" customForma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row>
    <row r="517" spans="1:78" s="1" customForma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row>
    <row r="518" spans="1:78" s="1" customForma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row>
    <row r="519" spans="1:78" s="1" customForma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row>
    <row r="520" spans="1:78" s="1" customForma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row>
    <row r="521" spans="1:78" s="1" customForma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row>
    <row r="522" spans="1:78" s="1" customForma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row>
    <row r="523" spans="1:78" s="1" customForma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row>
    <row r="524" spans="1:78" s="1" customForma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row>
    <row r="525" spans="1:78" s="1" customForma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row>
    <row r="526" spans="1:78" s="1" customForma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row>
    <row r="527" spans="1:78" s="1" customForma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row>
    <row r="528" spans="1:78" s="1" customForma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row>
    <row r="529" spans="1:78" s="1" customForma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row>
    <row r="530" spans="1:78" s="1" customForma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row>
    <row r="531" spans="1:78" s="1" customForma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row>
    <row r="532" spans="1:78" s="1" customForma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row>
    <row r="533" spans="1:78" s="1" customForma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row>
    <row r="534" spans="1:78" s="1" customForma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row>
    <row r="535" spans="1:78" s="1" customForma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row>
    <row r="536" spans="1:78" s="1" customForma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row>
    <row r="537" spans="1:78" s="1" customForma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row>
    <row r="538" spans="1:78" s="1" customForma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row>
    <row r="539" spans="1:78" s="1" customForma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row>
    <row r="540" spans="1:78" s="1" customForma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row>
    <row r="541" spans="1:78" s="1" customForma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row>
    <row r="542" spans="1:78" s="1" customForma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row>
    <row r="543" spans="1:78" s="1" customForma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row>
    <row r="544" spans="1:78" s="1" customForma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row>
    <row r="545" spans="1:78" s="1" customForma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row>
    <row r="546" spans="1:78" s="1" customForma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row>
    <row r="547" spans="1:78" s="1" customForma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row>
    <row r="548" spans="1:78" s="1" customForma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row>
    <row r="549" spans="1:78" s="1" customForma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row>
    <row r="550" spans="1:78" s="1" customForma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row>
    <row r="551" spans="1:78" s="1" customForma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row>
    <row r="552" spans="1:78" s="1" customForma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row>
    <row r="553" spans="1:78" s="1" customForma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row>
    <row r="554" spans="1:78" s="1" customForma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row>
    <row r="555" spans="1:78" s="1" customForma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row>
    <row r="556" spans="1:78" s="1" customForma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row>
    <row r="557" spans="1:78" s="1" customForma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row>
    <row r="558" spans="1:78" s="1" customForma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row>
    <row r="559" spans="1:78" s="1" customForma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row>
    <row r="560" spans="1:78" s="1" customForma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row>
    <row r="561" spans="1:78" s="1" customForma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row>
    <row r="562" spans="1:78" s="1" customForma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row>
    <row r="563" spans="1:78" s="1" customForma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row>
    <row r="564" spans="1:78" s="1" customForma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row>
    <row r="565" spans="1:78" s="1" customForma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row>
    <row r="566" spans="1:78" s="1" customForma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row>
    <row r="567" spans="1:78" s="1" customForma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row>
    <row r="568" spans="1:78" s="1" customForma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row>
    <row r="569" spans="1:78" s="1" customForma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row>
    <row r="570" spans="1:78" s="1" customForma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row>
    <row r="571" spans="1:78" s="1" customForma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row>
    <row r="572" spans="1:78" s="1" customForma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row>
    <row r="573" spans="1:78" s="1" customForma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row>
    <row r="574" spans="1:78" s="1" customForma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row>
    <row r="575" spans="1:78" s="1" customForma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row>
    <row r="576" spans="1:78" s="1" customForma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row>
    <row r="577" spans="1:78" s="1" customForma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row>
    <row r="578" spans="1:78" s="1" customForma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row>
    <row r="579" spans="1:78" s="1" customForma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row>
    <row r="580" spans="1:78" s="1" customForma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row>
    <row r="581" spans="1:78" s="1" customForma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row>
    <row r="582" spans="1:78" s="1" customForma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row>
    <row r="583" spans="1:78" s="1" customForma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row>
    <row r="584" spans="1:78" s="1" customForma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row>
  </sheetData>
  <mergeCells count="1">
    <mergeCell ref="G4:H4"/>
  </mergeCells>
  <conditionalFormatting sqref="C12:F12">
    <cfRule type="colorScale" priority="9">
      <colorScale>
        <cfvo type="min"/>
        <cfvo type="percentile" val="50"/>
        <cfvo type="max"/>
        <color rgb="FFF8696B"/>
        <color rgb="FFFFEB84"/>
        <color rgb="FF63BE7B"/>
      </colorScale>
    </cfRule>
  </conditionalFormatting>
  <conditionalFormatting sqref="C20:P23">
    <cfRule type="colorScale" priority="8">
      <colorScale>
        <cfvo type="min"/>
        <cfvo type="percentile" val="50"/>
        <cfvo type="max"/>
        <color rgb="FFF8696B"/>
        <color rgb="FFFFEB84"/>
        <color rgb="FF63BE7B"/>
      </colorScale>
    </cfRule>
  </conditionalFormatting>
  <conditionalFormatting sqref="C27:P30">
    <cfRule type="colorScale" priority="7">
      <colorScale>
        <cfvo type="min"/>
        <cfvo type="percentile" val="50"/>
        <cfvo type="max"/>
        <color rgb="FF63BE7B"/>
        <color rgb="FFFFEB84"/>
        <color rgb="FFF8696B"/>
      </colorScale>
    </cfRule>
  </conditionalFormatting>
  <conditionalFormatting sqref="H71:Q73">
    <cfRule type="colorScale" priority="19">
      <colorScale>
        <cfvo type="min"/>
        <cfvo type="percentile" val="50"/>
        <cfvo type="max"/>
        <color rgb="FFF8696B"/>
        <color rgb="FFFFEB84"/>
        <color rgb="FF63BE7B"/>
      </colorScale>
    </cfRule>
  </conditionalFormatting>
  <conditionalFormatting sqref="H71:Q74">
    <cfRule type="colorScale" priority="10">
      <colorScale>
        <cfvo type="min"/>
        <cfvo type="percentile" val="50"/>
        <cfvo type="max"/>
        <color rgb="FFF8696B"/>
        <color rgb="FFFFEB84"/>
        <color rgb="FF63BE7B"/>
      </colorScale>
    </cfRule>
  </conditionalFormatting>
  <conditionalFormatting sqref="L71:Q73">
    <cfRule type="colorScale" priority="26">
      <colorScale>
        <cfvo type="min"/>
        <cfvo type="percentile" val="50"/>
        <cfvo type="max"/>
        <color rgb="FFF8696B"/>
        <color rgb="FFFFEB84"/>
        <color rgb="FF63BE7B"/>
      </colorScale>
    </cfRule>
  </conditionalFormatting>
  <conditionalFormatting sqref="L71:R73 R70">
    <cfRule type="colorScale" priority="29">
      <colorScale>
        <cfvo type="min"/>
        <cfvo type="percentile" val="50"/>
        <cfvo type="max"/>
        <color rgb="FFF8696B"/>
        <color rgb="FFFFEB84"/>
        <color rgb="FF63BE7B"/>
      </colorScale>
    </cfRule>
  </conditionalFormatting>
  <conditionalFormatting sqref="R63:R68">
    <cfRule type="colorScale" priority="30">
      <colorScale>
        <cfvo type="min"/>
        <cfvo type="percentile" val="50"/>
        <cfvo type="max"/>
        <color rgb="FFF8696B"/>
        <color rgb="FFFFEB84"/>
        <color rgb="FF63BE7B"/>
      </colorScale>
    </cfRule>
  </conditionalFormatting>
  <conditionalFormatting sqref="T20:T25">
    <cfRule type="colorScale" priority="6">
      <colorScale>
        <cfvo type="min"/>
        <cfvo type="percentile" val="50"/>
        <cfvo type="max"/>
        <color rgb="FFF8696B"/>
        <color rgb="FFFFEB84"/>
        <color rgb="FF63BE7B"/>
      </colorScale>
    </cfRule>
  </conditionalFormatting>
  <conditionalFormatting sqref="C34:P37">
    <cfRule type="colorScale" priority="5">
      <colorScale>
        <cfvo type="min"/>
        <cfvo type="percentile" val="50"/>
        <cfvo type="max"/>
        <color rgb="FF63BE7B"/>
        <color rgb="FFFFEB84"/>
        <color rgb="FFF8696B"/>
      </colorScale>
    </cfRule>
  </conditionalFormatting>
  <conditionalFormatting sqref="C41:P44">
    <cfRule type="colorScale" priority="4">
      <colorScale>
        <cfvo type="min"/>
        <cfvo type="percentile" val="50"/>
        <cfvo type="max"/>
        <color rgb="FFF8696B"/>
        <color rgb="FFFFEB84"/>
        <color rgb="FF63BE7B"/>
      </colorScale>
    </cfRule>
  </conditionalFormatting>
  <conditionalFormatting sqref="C48:P51">
    <cfRule type="colorScale" priority="3">
      <colorScale>
        <cfvo type="min"/>
        <cfvo type="percentile" val="50"/>
        <cfvo type="max"/>
        <color rgb="FFF8696B"/>
        <color rgb="FFFFEB84"/>
        <color rgb="FF63BE7B"/>
      </colorScale>
    </cfRule>
  </conditionalFormatting>
  <conditionalFormatting sqref="C55:P58">
    <cfRule type="colorScale" priority="2">
      <colorScale>
        <cfvo type="min"/>
        <cfvo type="percentile" val="50"/>
        <cfvo type="max"/>
        <color rgb="FFF8696B"/>
        <color rgb="FFFFEB84"/>
        <color rgb="FF63BE7B"/>
      </colorScale>
    </cfRule>
  </conditionalFormatting>
  <conditionalFormatting sqref="C63:P66">
    <cfRule type="colorScale" priority="1">
      <colorScale>
        <cfvo type="min"/>
        <cfvo type="percentile" val="50"/>
        <cfvo type="max"/>
        <color rgb="FFF8696B"/>
        <color rgb="FFFFEB84"/>
        <color rgb="FF63BE7B"/>
      </colorScale>
    </cfRule>
  </conditionalFormatting>
  <hyperlinks>
    <hyperlink ref="P8" r:id="rId1" xr:uid="{42ACDAF9-A232-C847-BFCF-9BB3F116E957}"/>
    <hyperlink ref="P6" r:id="rId2" xr:uid="{B18C7FD3-CD67-D949-96BA-A09679691EFA}"/>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322C0-E6B6-9344-BF39-FA08FB98378C}">
  <dimension ref="A1:BY126"/>
  <sheetViews>
    <sheetView topLeftCell="A71" zoomScale="130" zoomScaleNormal="130" workbookViewId="0">
      <pane xSplit="1" topLeftCell="H1" activePane="topRight" state="frozen"/>
      <selection pane="topRight" activeCell="BX3" sqref="BX3:BX28"/>
    </sheetView>
  </sheetViews>
  <sheetFormatPr baseColWidth="10" defaultRowHeight="16" x14ac:dyDescent="0.2"/>
  <cols>
    <col min="1" max="1" width="35.83203125" bestFit="1" customWidth="1"/>
  </cols>
  <sheetData>
    <row r="1" spans="1:77" x14ac:dyDescent="0.2">
      <c r="A1" s="17" t="s">
        <v>35</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row>
    <row r="2" spans="1:77" x14ac:dyDescent="0.2">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row>
    <row r="3" spans="1:77" x14ac:dyDescent="0.2">
      <c r="A3" s="14"/>
      <c r="B3" s="19" t="s">
        <v>204</v>
      </c>
      <c r="C3" s="19" t="s">
        <v>196</v>
      </c>
      <c r="D3" s="19" t="s">
        <v>197</v>
      </c>
      <c r="E3" s="19" t="s">
        <v>198</v>
      </c>
      <c r="F3" s="19" t="s">
        <v>199</v>
      </c>
      <c r="G3" s="19" t="s">
        <v>200</v>
      </c>
      <c r="H3" s="19" t="s">
        <v>36</v>
      </c>
      <c r="I3" s="19" t="s">
        <v>223</v>
      </c>
      <c r="J3" s="19" t="s">
        <v>224</v>
      </c>
      <c r="K3" s="19" t="s">
        <v>37</v>
      </c>
      <c r="L3" s="19" t="s">
        <v>38</v>
      </c>
      <c r="M3" s="19" t="s">
        <v>39</v>
      </c>
      <c r="N3" s="19" t="s">
        <v>40</v>
      </c>
      <c r="O3" s="19" t="s">
        <v>41</v>
      </c>
      <c r="P3" s="19" t="s">
        <v>42</v>
      </c>
      <c r="Q3" s="19" t="s">
        <v>43</v>
      </c>
      <c r="R3" s="19" t="s">
        <v>44</v>
      </c>
      <c r="S3" s="19" t="s">
        <v>45</v>
      </c>
      <c r="T3" s="19" t="s">
        <v>46</v>
      </c>
      <c r="U3" s="19" t="s">
        <v>47</v>
      </c>
      <c r="V3" s="19" t="s">
        <v>48</v>
      </c>
      <c r="W3" s="19" t="s">
        <v>49</v>
      </c>
      <c r="X3" s="19" t="s">
        <v>50</v>
      </c>
      <c r="Y3" s="19" t="s">
        <v>51</v>
      </c>
      <c r="Z3" s="19" t="s">
        <v>52</v>
      </c>
      <c r="AA3" s="19" t="s">
        <v>53</v>
      </c>
      <c r="AB3" s="19" t="s">
        <v>54</v>
      </c>
      <c r="AC3" s="19" t="s">
        <v>55</v>
      </c>
      <c r="AD3" s="19" t="s">
        <v>56</v>
      </c>
      <c r="AE3" s="19" t="s">
        <v>57</v>
      </c>
      <c r="AF3" s="19" t="s">
        <v>58</v>
      </c>
      <c r="AG3" s="19" t="s">
        <v>59</v>
      </c>
      <c r="AH3" s="19" t="s">
        <v>60</v>
      </c>
      <c r="AI3" s="19" t="s">
        <v>61</v>
      </c>
      <c r="AJ3" s="19" t="s">
        <v>62</v>
      </c>
      <c r="AK3" s="19" t="s">
        <v>63</v>
      </c>
      <c r="AL3" s="19" t="s">
        <v>64</v>
      </c>
      <c r="AM3" s="19" t="s">
        <v>65</v>
      </c>
      <c r="AN3" s="19" t="s">
        <v>66</v>
      </c>
      <c r="AO3" s="19" t="s">
        <v>67</v>
      </c>
      <c r="AP3" s="19" t="s">
        <v>68</v>
      </c>
      <c r="AQ3" s="19" t="s">
        <v>69</v>
      </c>
      <c r="AR3" s="19" t="s">
        <v>70</v>
      </c>
      <c r="AS3" s="19" t="s">
        <v>71</v>
      </c>
      <c r="AT3" s="19" t="s">
        <v>72</v>
      </c>
      <c r="AU3" s="19" t="s">
        <v>73</v>
      </c>
      <c r="AV3" s="19" t="s">
        <v>74</v>
      </c>
      <c r="AW3" s="19" t="s">
        <v>75</v>
      </c>
      <c r="AX3" s="19" t="s">
        <v>76</v>
      </c>
      <c r="AY3" s="19" t="s">
        <v>77</v>
      </c>
      <c r="AZ3" s="19" t="s">
        <v>78</v>
      </c>
      <c r="BA3" s="19" t="s">
        <v>79</v>
      </c>
      <c r="BB3" s="19" t="s">
        <v>80</v>
      </c>
      <c r="BC3" s="19" t="s">
        <v>81</v>
      </c>
      <c r="BD3" s="19" t="s">
        <v>82</v>
      </c>
      <c r="BE3" s="19" t="s">
        <v>83</v>
      </c>
      <c r="BF3" s="19" t="s">
        <v>84</v>
      </c>
      <c r="BG3" s="19" t="s">
        <v>85</v>
      </c>
      <c r="BH3" s="19" t="s">
        <v>86</v>
      </c>
      <c r="BI3" s="19" t="s">
        <v>87</v>
      </c>
      <c r="BJ3" s="19" t="s">
        <v>88</v>
      </c>
      <c r="BK3" s="19" t="s">
        <v>89</v>
      </c>
      <c r="BL3" s="19" t="s">
        <v>90</v>
      </c>
      <c r="BM3" s="19" t="s">
        <v>91</v>
      </c>
      <c r="BN3" s="19" t="s">
        <v>92</v>
      </c>
      <c r="BO3" s="19" t="s">
        <v>93</v>
      </c>
      <c r="BP3" s="19" t="s">
        <v>94</v>
      </c>
      <c r="BQ3" s="19" t="s">
        <v>95</v>
      </c>
      <c r="BR3" s="19" t="s">
        <v>96</v>
      </c>
      <c r="BS3" s="19" t="s">
        <v>97</v>
      </c>
      <c r="BT3" s="19" t="s">
        <v>98</v>
      </c>
      <c r="BU3" s="19" t="s">
        <v>99</v>
      </c>
      <c r="BV3" s="19" t="s">
        <v>100</v>
      </c>
      <c r="BW3" s="19" t="s">
        <v>101</v>
      </c>
      <c r="BX3" s="30" t="s">
        <v>250</v>
      </c>
      <c r="BY3" s="19"/>
    </row>
    <row r="4" spans="1:77" x14ac:dyDescent="0.2">
      <c r="A4" s="20" t="s">
        <v>102</v>
      </c>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31"/>
      <c r="BY4" s="21"/>
    </row>
    <row r="5" spans="1:77" x14ac:dyDescent="0.2">
      <c r="A5" s="14" t="s">
        <v>103</v>
      </c>
      <c r="B5" s="14">
        <v>3819.0729999999999</v>
      </c>
      <c r="C5" s="14">
        <v>3044.8519999999999</v>
      </c>
      <c r="D5" s="14">
        <v>9269.3719999999994</v>
      </c>
      <c r="E5" s="14">
        <v>13701.073</v>
      </c>
      <c r="F5" s="14">
        <v>9446.0259999999998</v>
      </c>
      <c r="G5" s="14">
        <v>12373.843999999999</v>
      </c>
      <c r="H5" s="14">
        <v>14719.067999999999</v>
      </c>
      <c r="I5" s="14"/>
      <c r="J5" s="14"/>
      <c r="K5" s="14"/>
      <c r="L5" s="14">
        <v>12802.701999999999</v>
      </c>
      <c r="M5" s="14">
        <v>21571.802</v>
      </c>
      <c r="N5" s="14">
        <v>31247.899000000001</v>
      </c>
      <c r="O5" s="14">
        <v>33195.336000000003</v>
      </c>
      <c r="P5" s="14">
        <v>29940.234</v>
      </c>
      <c r="Q5" s="14">
        <v>28925.373</v>
      </c>
      <c r="R5" s="14">
        <v>25561.125</v>
      </c>
      <c r="S5" s="14">
        <v>28779.816999999999</v>
      </c>
      <c r="T5" s="14">
        <v>24695.767</v>
      </c>
      <c r="U5" s="14">
        <v>30057.504000000001</v>
      </c>
      <c r="V5" s="14">
        <v>28988.472000000002</v>
      </c>
      <c r="W5" s="14">
        <v>30360.384999999998</v>
      </c>
      <c r="X5" s="14">
        <v>24067.105</v>
      </c>
      <c r="Y5" s="14">
        <v>27187.582999999999</v>
      </c>
      <c r="Z5" s="14">
        <v>25314.931</v>
      </c>
      <c r="AA5" s="14">
        <v>23271.906999999999</v>
      </c>
      <c r="AB5" s="14">
        <v>24262.468000000001</v>
      </c>
      <c r="AC5" s="14">
        <v>30111.399000000001</v>
      </c>
      <c r="AD5" s="14">
        <v>28547.492999999999</v>
      </c>
      <c r="AE5" s="14">
        <v>35294.118000000002</v>
      </c>
      <c r="AF5" s="14">
        <v>31750.685000000001</v>
      </c>
      <c r="AG5" s="14">
        <v>35532.504000000001</v>
      </c>
      <c r="AH5" s="14">
        <v>27176.63</v>
      </c>
      <c r="AI5" s="14">
        <v>28831.185000000001</v>
      </c>
      <c r="AJ5" s="14">
        <v>23580.764999999999</v>
      </c>
      <c r="AK5" s="14">
        <v>19640.692999999999</v>
      </c>
      <c r="AL5" s="14">
        <v>19750.841</v>
      </c>
      <c r="AM5" s="14">
        <v>25792.367999999999</v>
      </c>
      <c r="AN5" s="14">
        <v>22736.383999999998</v>
      </c>
      <c r="AO5" s="14">
        <v>37615.813000000002</v>
      </c>
      <c r="AP5" s="14">
        <v>33360.673999999999</v>
      </c>
      <c r="AQ5" s="14">
        <v>30314.253000000001</v>
      </c>
      <c r="AR5" s="14">
        <v>20320.674999999999</v>
      </c>
      <c r="AS5" s="14">
        <v>29629.947</v>
      </c>
      <c r="AT5" s="14">
        <v>25042.697</v>
      </c>
      <c r="AU5" s="14">
        <v>25500.596000000001</v>
      </c>
      <c r="AV5" s="14">
        <v>21842.603999999999</v>
      </c>
      <c r="AW5" s="14">
        <v>27065.350999999999</v>
      </c>
      <c r="AX5" s="14">
        <v>25373.830999999998</v>
      </c>
      <c r="AY5" s="14">
        <v>29375.73</v>
      </c>
      <c r="AZ5" s="14">
        <v>32921.500999999997</v>
      </c>
      <c r="BA5" s="14">
        <v>25148.023000000001</v>
      </c>
      <c r="BB5" s="14">
        <v>25995.48</v>
      </c>
      <c r="BC5" s="14">
        <v>33476.872000000003</v>
      </c>
      <c r="BD5" s="14">
        <v>28803.332999999999</v>
      </c>
      <c r="BE5" s="14">
        <v>31435.359</v>
      </c>
      <c r="BF5" s="14">
        <v>48878.377999999997</v>
      </c>
      <c r="BG5" s="14">
        <v>53648.999000000003</v>
      </c>
      <c r="BH5" s="14">
        <v>41253.040999999997</v>
      </c>
      <c r="BI5" s="14">
        <v>43380.953000000001</v>
      </c>
      <c r="BJ5" s="14">
        <v>49171.084000000003</v>
      </c>
      <c r="BK5" s="14">
        <v>43068.235000000001</v>
      </c>
      <c r="BL5" s="14">
        <v>44885.875999999997</v>
      </c>
      <c r="BM5" s="14">
        <v>49390.968999999997</v>
      </c>
      <c r="BN5" s="14">
        <v>35857.294000000002</v>
      </c>
      <c r="BO5" s="14">
        <v>32570.296999999999</v>
      </c>
      <c r="BP5" s="14">
        <v>30902.542000000001</v>
      </c>
      <c r="BQ5" s="14">
        <v>38808.351000000002</v>
      </c>
      <c r="BR5" s="14">
        <v>40226.436000000002</v>
      </c>
      <c r="BS5" s="14">
        <v>48732.123</v>
      </c>
      <c r="BT5" s="14">
        <v>47381.678999999996</v>
      </c>
      <c r="BU5" s="14">
        <v>55635.87</v>
      </c>
      <c r="BV5" s="14">
        <v>54242.195</v>
      </c>
      <c r="BW5" s="14">
        <v>57038.845999999998</v>
      </c>
      <c r="BX5" s="32"/>
      <c r="BY5" s="14"/>
    </row>
    <row r="6" spans="1:77" x14ac:dyDescent="0.2">
      <c r="A6" s="14" t="s">
        <v>104</v>
      </c>
      <c r="B6" s="14">
        <v>3217.4690000000001</v>
      </c>
      <c r="C6" s="14"/>
      <c r="D6" s="14">
        <v>3872.0790000000002</v>
      </c>
      <c r="E6" s="14">
        <v>3931.6350000000002</v>
      </c>
      <c r="F6" s="14">
        <v>4765.125</v>
      </c>
      <c r="G6" s="14">
        <v>6725.2309999999998</v>
      </c>
      <c r="H6" s="14">
        <v>9628.8209999999999</v>
      </c>
      <c r="I6" s="14"/>
      <c r="J6" s="14"/>
      <c r="K6" s="14"/>
      <c r="L6" s="14">
        <v>5094.5950000000003</v>
      </c>
      <c r="M6" s="14">
        <v>4492.1670000000004</v>
      </c>
      <c r="N6" s="14">
        <v>24550.42</v>
      </c>
      <c r="O6" s="14">
        <v>5653.0609999999997</v>
      </c>
      <c r="P6" s="14">
        <v>4854.2269999999999</v>
      </c>
      <c r="Q6" s="14">
        <v>4735.4139999999998</v>
      </c>
      <c r="R6" s="14">
        <v>4946.21</v>
      </c>
      <c r="S6" s="14">
        <v>6283.0929999999998</v>
      </c>
      <c r="T6" s="14">
        <v>7276.4549999999999</v>
      </c>
      <c r="U6" s="14">
        <v>7677.4189999999999</v>
      </c>
      <c r="V6" s="14">
        <v>7966.8590000000004</v>
      </c>
      <c r="W6" s="14">
        <v>7393.3980000000001</v>
      </c>
      <c r="X6" s="14">
        <v>13682.895</v>
      </c>
      <c r="Y6" s="14">
        <v>8050.1980000000003</v>
      </c>
      <c r="Z6" s="14">
        <v>8533.25</v>
      </c>
      <c r="AA6" s="14">
        <v>9500</v>
      </c>
      <c r="AB6" s="14">
        <v>12724.409</v>
      </c>
      <c r="AC6" s="14">
        <v>9740.9330000000009</v>
      </c>
      <c r="AD6" s="14">
        <v>9620.0529999999999</v>
      </c>
      <c r="AE6" s="14">
        <v>10248.663</v>
      </c>
      <c r="AF6" s="14">
        <v>14621.918</v>
      </c>
      <c r="AG6" s="14">
        <v>11937.759</v>
      </c>
      <c r="AH6" s="14">
        <v>11626.359</v>
      </c>
      <c r="AI6" s="14">
        <v>11444.588</v>
      </c>
      <c r="AJ6" s="14">
        <v>16607.891</v>
      </c>
      <c r="AK6" s="14">
        <v>16043.29</v>
      </c>
      <c r="AL6" s="14">
        <v>16941.638999999999</v>
      </c>
      <c r="AM6" s="14">
        <v>16438.832999999999</v>
      </c>
      <c r="AN6" s="14">
        <v>20352.940999999999</v>
      </c>
      <c r="AO6" s="14">
        <v>16554.565999999999</v>
      </c>
      <c r="AP6" s="14">
        <v>17137.079000000002</v>
      </c>
      <c r="AQ6" s="14">
        <v>18911.335999999999</v>
      </c>
      <c r="AR6" s="14">
        <v>22885.021000000001</v>
      </c>
      <c r="AS6" s="14">
        <v>17202.138999999999</v>
      </c>
      <c r="AT6" s="14">
        <v>18234.830999999998</v>
      </c>
      <c r="AU6" s="14">
        <v>19365.912</v>
      </c>
      <c r="AV6" s="14">
        <v>23343.195</v>
      </c>
      <c r="AW6" s="14">
        <v>19946.978999999999</v>
      </c>
      <c r="AX6" s="14">
        <v>19404.205999999998</v>
      </c>
      <c r="AY6" s="14">
        <v>19534.421999999999</v>
      </c>
      <c r="AZ6" s="14">
        <v>24011.377</v>
      </c>
      <c r="BA6" s="14">
        <v>19233.898000000001</v>
      </c>
      <c r="BB6" s="14">
        <v>22248.588</v>
      </c>
      <c r="BC6" s="14">
        <v>19477.973999999998</v>
      </c>
      <c r="BD6" s="14">
        <v>22316.667000000001</v>
      </c>
      <c r="BE6" s="14">
        <v>20406.63</v>
      </c>
      <c r="BF6" s="14">
        <v>21927.928</v>
      </c>
      <c r="BG6" s="14">
        <v>24348.645</v>
      </c>
      <c r="BH6" s="14">
        <v>30850.365000000002</v>
      </c>
      <c r="BI6" s="14">
        <v>25765.475999999999</v>
      </c>
      <c r="BJ6" s="14">
        <v>26539.758999999998</v>
      </c>
      <c r="BK6" s="14">
        <v>25971.764999999999</v>
      </c>
      <c r="BL6" s="14">
        <v>30683.616000000002</v>
      </c>
      <c r="BM6" s="14">
        <v>24658.59</v>
      </c>
      <c r="BN6" s="14">
        <v>25112.050999999999</v>
      </c>
      <c r="BO6" s="14">
        <v>23263.366000000002</v>
      </c>
      <c r="BP6" s="14">
        <v>44062.5</v>
      </c>
      <c r="BQ6" s="14">
        <v>27779.442999999999</v>
      </c>
      <c r="BR6" s="14">
        <v>28052.004000000001</v>
      </c>
      <c r="BS6" s="14">
        <v>27617.93</v>
      </c>
      <c r="BT6" s="14">
        <v>34311.887000000002</v>
      </c>
      <c r="BU6" s="14">
        <v>29546.739000000001</v>
      </c>
      <c r="BV6" s="14">
        <v>29539.29</v>
      </c>
      <c r="BW6" s="14">
        <v>30637.07</v>
      </c>
      <c r="BX6" s="32"/>
      <c r="BY6" s="14"/>
    </row>
    <row r="7" spans="1:77" x14ac:dyDescent="0.2">
      <c r="A7" s="14" t="s">
        <v>105</v>
      </c>
      <c r="B7" s="14">
        <v>35672.906000000003</v>
      </c>
      <c r="C7" s="14">
        <v>44096.84</v>
      </c>
      <c r="D7" s="14">
        <v>34412.053999999996</v>
      </c>
      <c r="E7" s="14">
        <v>40654.154999999999</v>
      </c>
      <c r="F7" s="14">
        <v>39034.400999999998</v>
      </c>
      <c r="G7" s="14">
        <v>44976.222000000002</v>
      </c>
      <c r="H7" s="14">
        <v>54232.896999999997</v>
      </c>
      <c r="I7" s="14"/>
      <c r="J7" s="14"/>
      <c r="K7" s="14"/>
      <c r="L7" s="14">
        <v>58205.404999999999</v>
      </c>
      <c r="M7" s="14">
        <v>56413.838000000003</v>
      </c>
      <c r="N7" s="14">
        <v>37792.716999999997</v>
      </c>
      <c r="O7" s="14">
        <v>59430.029000000002</v>
      </c>
      <c r="P7" s="14">
        <v>56883.381999999998</v>
      </c>
      <c r="Q7" s="14">
        <v>37659.43</v>
      </c>
      <c r="R7" s="14">
        <v>52804.400999999998</v>
      </c>
      <c r="S7" s="14">
        <v>57453.472999999998</v>
      </c>
      <c r="T7" s="14">
        <v>57740.741000000002</v>
      </c>
      <c r="U7" s="14">
        <v>67395.512000000002</v>
      </c>
      <c r="V7" s="14">
        <v>71940.922000000006</v>
      </c>
      <c r="W7" s="14">
        <v>68826.684999999998</v>
      </c>
      <c r="X7" s="14">
        <v>64178.947</v>
      </c>
      <c r="Y7" s="14">
        <v>77029.062000000005</v>
      </c>
      <c r="Z7" s="14">
        <v>73956.085000000006</v>
      </c>
      <c r="AA7" s="14">
        <v>78077.320000000007</v>
      </c>
      <c r="AB7" s="14">
        <v>57007.874000000003</v>
      </c>
      <c r="AC7" s="14">
        <v>79717.616999999998</v>
      </c>
      <c r="AD7" s="14">
        <v>83139.842000000004</v>
      </c>
      <c r="AE7" s="14">
        <v>80669.785999999993</v>
      </c>
      <c r="AF7" s="14">
        <v>62493.150999999998</v>
      </c>
      <c r="AG7" s="14">
        <v>92048.409</v>
      </c>
      <c r="AH7" s="14">
        <v>92903.532999999996</v>
      </c>
      <c r="AI7" s="14">
        <v>88972.937999999995</v>
      </c>
      <c r="AJ7" s="14">
        <v>63271.27</v>
      </c>
      <c r="AK7" s="14">
        <v>81029.221000000005</v>
      </c>
      <c r="AL7" s="14">
        <v>84872.054000000004</v>
      </c>
      <c r="AM7" s="14">
        <v>81739.618000000002</v>
      </c>
      <c r="AN7" s="14">
        <v>58603.485999999997</v>
      </c>
      <c r="AO7" s="14">
        <v>85788.418999999994</v>
      </c>
      <c r="AP7" s="14">
        <v>90395.505999999994</v>
      </c>
      <c r="AQ7" s="14">
        <v>89104.376999999993</v>
      </c>
      <c r="AR7" s="14">
        <v>57011.603000000003</v>
      </c>
      <c r="AS7" s="14">
        <v>88893.047999999995</v>
      </c>
      <c r="AT7" s="14">
        <v>94460.673999999999</v>
      </c>
      <c r="AU7" s="14">
        <v>99038.141000000003</v>
      </c>
      <c r="AV7" s="14">
        <v>67849.703999999998</v>
      </c>
      <c r="AW7" s="14">
        <v>108720.099</v>
      </c>
      <c r="AX7" s="14">
        <v>107637.85</v>
      </c>
      <c r="AY7" s="14">
        <v>101668.611</v>
      </c>
      <c r="AZ7" s="14">
        <v>70498.293999999994</v>
      </c>
      <c r="BA7" s="14">
        <v>110249.71799999999</v>
      </c>
      <c r="BB7" s="14">
        <v>112024.859</v>
      </c>
      <c r="BC7" s="14">
        <v>107871.145</v>
      </c>
      <c r="BD7" s="14">
        <v>75074.444000000003</v>
      </c>
      <c r="BE7" s="14">
        <v>106879.558</v>
      </c>
      <c r="BF7" s="14">
        <v>107336.712</v>
      </c>
      <c r="BG7" s="14">
        <v>112671.378</v>
      </c>
      <c r="BH7" s="14">
        <v>79663.017000000007</v>
      </c>
      <c r="BI7" s="14">
        <v>117705.952</v>
      </c>
      <c r="BJ7" s="14">
        <v>119155.42200000001</v>
      </c>
      <c r="BK7" s="14">
        <v>109065.882</v>
      </c>
      <c r="BL7" s="14">
        <v>70074.576000000001</v>
      </c>
      <c r="BM7" s="14">
        <v>108564.978</v>
      </c>
      <c r="BN7" s="14">
        <v>108610.99400000001</v>
      </c>
      <c r="BO7" s="14">
        <v>122449.505</v>
      </c>
      <c r="BP7" s="14">
        <v>74158.898000000001</v>
      </c>
      <c r="BQ7" s="14">
        <v>116240.899</v>
      </c>
      <c r="BR7" s="14">
        <v>122736.728</v>
      </c>
      <c r="BS7" s="14">
        <v>122401.281</v>
      </c>
      <c r="BT7" s="14">
        <v>86742.638999999996</v>
      </c>
      <c r="BU7" s="14">
        <v>128629.348</v>
      </c>
      <c r="BV7" s="14">
        <v>130869.75199999999</v>
      </c>
      <c r="BW7" s="14">
        <v>132259.71100000001</v>
      </c>
      <c r="BX7" s="32"/>
      <c r="BY7" s="14"/>
    </row>
    <row r="8" spans="1:77" x14ac:dyDescent="0.2">
      <c r="A8" s="14" t="s">
        <v>106</v>
      </c>
      <c r="B8" s="14">
        <v>8863.6360000000004</v>
      </c>
      <c r="C8" s="14">
        <v>10866.463</v>
      </c>
      <c r="D8" s="14">
        <v>14340.713</v>
      </c>
      <c r="E8" s="14">
        <v>15293.566000000001</v>
      </c>
      <c r="F8" s="14">
        <v>14967.972</v>
      </c>
      <c r="G8" s="14">
        <v>16451.782999999999</v>
      </c>
      <c r="H8" s="14">
        <v>20423.580999999998</v>
      </c>
      <c r="I8" s="14"/>
      <c r="J8" s="14"/>
      <c r="K8" s="14"/>
      <c r="L8" s="14">
        <v>24075.675999999999</v>
      </c>
      <c r="M8" s="14">
        <v>22190.600999999999</v>
      </c>
      <c r="N8" s="14">
        <v>21910.364000000001</v>
      </c>
      <c r="O8" s="14">
        <v>22642.857</v>
      </c>
      <c r="P8" s="14">
        <v>20588.920999999998</v>
      </c>
      <c r="Q8" s="14">
        <v>21476.255000000001</v>
      </c>
      <c r="R8" s="14">
        <v>20030.562000000002</v>
      </c>
      <c r="S8" s="14">
        <v>21897.772000000001</v>
      </c>
      <c r="T8" s="14">
        <v>23306.878000000001</v>
      </c>
      <c r="U8" s="14">
        <v>29565.217000000001</v>
      </c>
      <c r="V8" s="14">
        <v>30896.254000000001</v>
      </c>
      <c r="W8" s="14">
        <v>31774.415000000001</v>
      </c>
      <c r="X8" s="14">
        <v>36251.315999999999</v>
      </c>
      <c r="Y8" s="14">
        <v>38161.161999999997</v>
      </c>
      <c r="Z8" s="14">
        <v>37585.947</v>
      </c>
      <c r="AA8" s="14">
        <v>39601.803999999996</v>
      </c>
      <c r="AB8" s="14">
        <v>37404.199000000001</v>
      </c>
      <c r="AC8" s="14">
        <v>38835.491999999998</v>
      </c>
      <c r="AD8" s="14">
        <v>39660.949999999997</v>
      </c>
      <c r="AE8" s="14">
        <v>39802.139000000003</v>
      </c>
      <c r="AF8" s="14">
        <v>39060.273999999998</v>
      </c>
      <c r="AG8" s="14">
        <v>42230.982000000004</v>
      </c>
      <c r="AH8" s="14">
        <v>42760.87</v>
      </c>
      <c r="AI8" s="14">
        <v>41185.567000000003</v>
      </c>
      <c r="AJ8" s="14">
        <v>38628.853000000003</v>
      </c>
      <c r="AK8" s="14">
        <v>37724.025999999998</v>
      </c>
      <c r="AL8" s="14">
        <v>39415.264000000003</v>
      </c>
      <c r="AM8" s="14">
        <v>38315.375999999997</v>
      </c>
      <c r="AN8" s="14">
        <v>38008.714999999997</v>
      </c>
      <c r="AO8" s="14">
        <v>39762.805999999997</v>
      </c>
      <c r="AP8" s="14">
        <v>42148.315000000002</v>
      </c>
      <c r="AQ8" s="14">
        <v>42367.002999999997</v>
      </c>
      <c r="AR8" s="14">
        <v>40927.214999999997</v>
      </c>
      <c r="AS8" s="14">
        <v>45016.042999999998</v>
      </c>
      <c r="AT8" s="14">
        <v>47940.449000000001</v>
      </c>
      <c r="AU8" s="14">
        <v>50803.337</v>
      </c>
      <c r="AV8" s="14">
        <v>47679.29</v>
      </c>
      <c r="AW8" s="14">
        <v>51762.021999999997</v>
      </c>
      <c r="AX8" s="14">
        <v>53329.438999999998</v>
      </c>
      <c r="AY8" s="14">
        <v>52967.328000000001</v>
      </c>
      <c r="AZ8" s="14">
        <v>51850.966999999997</v>
      </c>
      <c r="BA8" s="14">
        <v>55691.525000000001</v>
      </c>
      <c r="BB8" s="14">
        <v>56056.497000000003</v>
      </c>
      <c r="BC8" s="14">
        <v>54682.819000000003</v>
      </c>
      <c r="BD8" s="14">
        <v>51687.777999999998</v>
      </c>
      <c r="BE8" s="14">
        <v>53750.275999999998</v>
      </c>
      <c r="BF8" s="14">
        <v>51444.82</v>
      </c>
      <c r="BG8" s="14">
        <v>50958.775000000001</v>
      </c>
      <c r="BH8" s="14">
        <v>52962.286999999997</v>
      </c>
      <c r="BI8" s="14">
        <v>54446.428999999996</v>
      </c>
      <c r="BJ8" s="14">
        <v>53809.639000000003</v>
      </c>
      <c r="BK8" s="14">
        <v>51237.646999999997</v>
      </c>
      <c r="BL8" s="14">
        <v>49016.949000000001</v>
      </c>
      <c r="BM8" s="14">
        <v>50400.881000000001</v>
      </c>
      <c r="BN8" s="14">
        <v>51711.415999999997</v>
      </c>
      <c r="BO8" s="14">
        <v>50769.307000000001</v>
      </c>
      <c r="BP8" s="14">
        <v>54140.89</v>
      </c>
      <c r="BQ8" s="14">
        <v>59200.214</v>
      </c>
      <c r="BR8" s="14">
        <v>64258.938000000002</v>
      </c>
      <c r="BS8" s="14">
        <v>60764.141000000003</v>
      </c>
      <c r="BT8" s="14">
        <v>56655.398000000001</v>
      </c>
      <c r="BU8" s="14">
        <v>62392.391000000003</v>
      </c>
      <c r="BV8" s="14">
        <v>63643.703000000001</v>
      </c>
      <c r="BW8" s="14">
        <v>64419.534</v>
      </c>
      <c r="BX8" s="32"/>
      <c r="BY8" s="14"/>
    </row>
    <row r="9" spans="1:77" x14ac:dyDescent="0.2">
      <c r="A9" s="14" t="s">
        <v>107</v>
      </c>
      <c r="B9" s="22">
        <v>4581.9960000000001</v>
      </c>
      <c r="C9" s="22">
        <v>7499.49</v>
      </c>
      <c r="D9" s="22">
        <v>569.49699999999996</v>
      </c>
      <c r="E9" s="22">
        <v>670.24099999998998</v>
      </c>
      <c r="F9" s="22">
        <v>405.69300000000999</v>
      </c>
      <c r="G9" s="22">
        <v>356.67199999999002</v>
      </c>
      <c r="H9" s="22">
        <v>727.80200000000002</v>
      </c>
      <c r="I9" s="22"/>
      <c r="J9" s="22"/>
      <c r="K9" s="22"/>
      <c r="L9" s="22">
        <v>2744.5949999999998</v>
      </c>
      <c r="M9" s="22">
        <v>-9.9999998928978996E-4</v>
      </c>
      <c r="N9" s="22">
        <v>1.0000000038417E-3</v>
      </c>
      <c r="O9" s="22">
        <v>1.4579999999841999</v>
      </c>
      <c r="P9" s="22">
        <v>1109.329</v>
      </c>
      <c r="Q9" s="22">
        <v>20377.205000000002</v>
      </c>
      <c r="R9" s="22">
        <v>1.2229999999836001</v>
      </c>
      <c r="S9" s="22">
        <v>-1.3110000000015001</v>
      </c>
      <c r="T9" s="22">
        <v>652.11699999999996</v>
      </c>
      <c r="U9" s="22">
        <v>-1.4020000000018999</v>
      </c>
      <c r="V9" s="22">
        <v>2.9103830456734001E-11</v>
      </c>
      <c r="W9" s="22"/>
      <c r="X9" s="22">
        <v>819.73699999998996</v>
      </c>
      <c r="Y9" s="22">
        <v>1.3209999999963</v>
      </c>
      <c r="Z9" s="22"/>
      <c r="AA9" s="22">
        <v>-2.9103830456734001E-11</v>
      </c>
      <c r="AB9" s="22">
        <v>16975.065999999999</v>
      </c>
      <c r="AC9" s="22">
        <v>-9.9999998928978996E-4</v>
      </c>
      <c r="AD9" s="22">
        <v>-1.3199999999779</v>
      </c>
      <c r="AE9" s="22">
        <v>-1.3369999999994999</v>
      </c>
      <c r="AF9" s="22">
        <v>19460.273000000001</v>
      </c>
      <c r="AG9" s="22">
        <v>-1.3829999999725</v>
      </c>
      <c r="AH9" s="22">
        <v>214.67300000001001</v>
      </c>
      <c r="AI9" s="22">
        <v>-1.2880000000005001</v>
      </c>
      <c r="AJ9" s="22">
        <v>19565.968000000001</v>
      </c>
      <c r="AK9" s="22">
        <v>160.17300000001001</v>
      </c>
      <c r="AL9" s="22">
        <v>159.37099999998</v>
      </c>
      <c r="AM9" s="22">
        <v>181.81800000000001</v>
      </c>
      <c r="AN9" s="22">
        <v>18672.112000000001</v>
      </c>
      <c r="AO9" s="22">
        <v>173.71900000001</v>
      </c>
      <c r="AP9" s="22">
        <v>226.965</v>
      </c>
      <c r="AQ9" s="22">
        <v>242.42500000001999</v>
      </c>
      <c r="AR9" s="22">
        <v>23119.199000000001</v>
      </c>
      <c r="AS9" s="22">
        <v>2795.721</v>
      </c>
      <c r="AT9" s="22">
        <v>160.67500000001999</v>
      </c>
      <c r="AU9" s="22">
        <v>290.82199999999</v>
      </c>
      <c r="AV9" s="22">
        <v>28766.864000000001</v>
      </c>
      <c r="AW9" s="22">
        <v>178.79199999999</v>
      </c>
      <c r="AX9" s="22">
        <v>179.90799999999999</v>
      </c>
      <c r="AY9" s="22">
        <v>191.36499999999</v>
      </c>
      <c r="AZ9" s="22">
        <v>29518.771000000001</v>
      </c>
      <c r="BA9" s="22">
        <v>214.68900000001</v>
      </c>
      <c r="BB9" s="22">
        <v>197.73999999999</v>
      </c>
      <c r="BC9" s="22">
        <v>220.26500000000999</v>
      </c>
      <c r="BD9" s="22">
        <v>30410</v>
      </c>
      <c r="BE9" s="22">
        <v>1228.729</v>
      </c>
      <c r="BF9" s="22">
        <v>1188.0630000000001</v>
      </c>
      <c r="BG9" s="22">
        <v>1239.105</v>
      </c>
      <c r="BH9" s="22">
        <v>32429.440999999999</v>
      </c>
      <c r="BI9" s="22">
        <v>950</v>
      </c>
      <c r="BJ9" s="22">
        <v>1426.5060000000001</v>
      </c>
      <c r="BK9" s="22">
        <v>915.29500000000996</v>
      </c>
      <c r="BL9" s="22">
        <v>31719.774000000001</v>
      </c>
      <c r="BM9" s="22">
        <v>428.41500000001002</v>
      </c>
      <c r="BN9" s="22">
        <v>748.41399999998998</v>
      </c>
      <c r="BO9" s="22">
        <v>1008.9109999999999</v>
      </c>
      <c r="BP9" s="22">
        <v>34191.737999999998</v>
      </c>
      <c r="BQ9" s="22">
        <v>2559.9580000000001</v>
      </c>
      <c r="BR9" s="22">
        <v>1927.4110000000001</v>
      </c>
      <c r="BS9" s="22">
        <v>2030.95</v>
      </c>
      <c r="BT9" s="22">
        <v>36243.184000000001</v>
      </c>
      <c r="BU9" s="22">
        <v>2157.6089999999999</v>
      </c>
      <c r="BV9" s="22">
        <v>2134.5540000000001</v>
      </c>
      <c r="BW9" s="22">
        <v>2227.5250000000001</v>
      </c>
      <c r="BX9" s="33"/>
      <c r="BY9" s="22"/>
    </row>
    <row r="10" spans="1:77" x14ac:dyDescent="0.2">
      <c r="A10" s="14" t="s">
        <v>108</v>
      </c>
      <c r="B10" s="14">
        <v>56155.08</v>
      </c>
      <c r="C10" s="14">
        <v>65507.644999999997</v>
      </c>
      <c r="D10" s="14">
        <v>62463.714999999997</v>
      </c>
      <c r="E10" s="14">
        <v>74250.67</v>
      </c>
      <c r="F10" s="14">
        <v>68619.217000000004</v>
      </c>
      <c r="G10" s="14">
        <v>80883.751999999993</v>
      </c>
      <c r="H10" s="14">
        <v>99732.168999999994</v>
      </c>
      <c r="I10" s="14"/>
      <c r="J10" s="14"/>
      <c r="K10" s="14"/>
      <c r="L10" s="14">
        <v>102922.973</v>
      </c>
      <c r="M10" s="14">
        <v>104668.40700000001</v>
      </c>
      <c r="N10" s="14">
        <v>115501.401</v>
      </c>
      <c r="O10" s="14">
        <v>120922.74099999999</v>
      </c>
      <c r="P10" s="14">
        <v>113376.09299999999</v>
      </c>
      <c r="Q10" s="14">
        <v>113173.677</v>
      </c>
      <c r="R10" s="14">
        <v>103343.52099999999</v>
      </c>
      <c r="S10" s="14">
        <v>114412.844</v>
      </c>
      <c r="T10" s="14">
        <v>113671.958</v>
      </c>
      <c r="U10" s="14">
        <v>134694.25</v>
      </c>
      <c r="V10" s="14">
        <v>139792.50700000001</v>
      </c>
      <c r="W10" s="14">
        <v>138354.883</v>
      </c>
      <c r="X10" s="14">
        <v>139000</v>
      </c>
      <c r="Y10" s="14">
        <v>150429.326</v>
      </c>
      <c r="Z10" s="14">
        <v>145390.21299999999</v>
      </c>
      <c r="AA10" s="14">
        <v>150451.03099999999</v>
      </c>
      <c r="AB10" s="14">
        <v>148374.016</v>
      </c>
      <c r="AC10" s="14">
        <v>158405.44</v>
      </c>
      <c r="AD10" s="14">
        <v>160967.01800000001</v>
      </c>
      <c r="AE10" s="14">
        <v>166013.36900000001</v>
      </c>
      <c r="AF10" s="14">
        <v>167386.30100000001</v>
      </c>
      <c r="AG10" s="14">
        <v>181748.27100000001</v>
      </c>
      <c r="AH10" s="14">
        <v>174682.065</v>
      </c>
      <c r="AI10" s="14">
        <v>170432.99</v>
      </c>
      <c r="AJ10" s="14">
        <v>161654.747</v>
      </c>
      <c r="AK10" s="14">
        <v>154597.40299999999</v>
      </c>
      <c r="AL10" s="14">
        <v>161139.16899999999</v>
      </c>
      <c r="AM10" s="14">
        <v>162468.01300000001</v>
      </c>
      <c r="AN10" s="14">
        <v>158373.63800000001</v>
      </c>
      <c r="AO10" s="14">
        <v>179895.323</v>
      </c>
      <c r="AP10" s="14">
        <v>183268.53899999999</v>
      </c>
      <c r="AQ10" s="14">
        <v>180939.394</v>
      </c>
      <c r="AR10" s="14">
        <v>164263.71299999999</v>
      </c>
      <c r="AS10" s="14">
        <v>183536.89799999999</v>
      </c>
      <c r="AT10" s="14">
        <v>185839.326</v>
      </c>
      <c r="AU10" s="14">
        <v>194998.80799999999</v>
      </c>
      <c r="AV10" s="14">
        <v>189481.65700000001</v>
      </c>
      <c r="AW10" s="14">
        <v>207673.24299999999</v>
      </c>
      <c r="AX10" s="14">
        <v>205925.234</v>
      </c>
      <c r="AY10" s="14">
        <v>203737.45600000001</v>
      </c>
      <c r="AZ10" s="14">
        <v>208800.91</v>
      </c>
      <c r="BA10" s="14">
        <v>210537.853</v>
      </c>
      <c r="BB10" s="14">
        <v>216523.16399999999</v>
      </c>
      <c r="BC10" s="14">
        <v>215729.07500000001</v>
      </c>
      <c r="BD10" s="14">
        <v>208292.22200000001</v>
      </c>
      <c r="BE10" s="14">
        <v>213700.552</v>
      </c>
      <c r="BF10" s="14">
        <v>230775.90100000001</v>
      </c>
      <c r="BG10" s="14">
        <v>242866.902</v>
      </c>
      <c r="BH10" s="14">
        <v>237158.15100000001</v>
      </c>
      <c r="BI10" s="14">
        <v>242248.81</v>
      </c>
      <c r="BJ10" s="14">
        <v>250102.41</v>
      </c>
      <c r="BK10" s="14">
        <v>230258.82399999999</v>
      </c>
      <c r="BL10" s="14">
        <v>226380.791</v>
      </c>
      <c r="BM10" s="14">
        <v>233443.83300000001</v>
      </c>
      <c r="BN10" s="14">
        <v>222040.16899999999</v>
      </c>
      <c r="BO10" s="14">
        <v>230061.386</v>
      </c>
      <c r="BP10" s="14">
        <v>237456.568</v>
      </c>
      <c r="BQ10" s="14">
        <v>244588.86499999999</v>
      </c>
      <c r="BR10" s="14">
        <v>257201.51699999999</v>
      </c>
      <c r="BS10" s="14">
        <v>261546.42499999999</v>
      </c>
      <c r="BT10" s="14">
        <v>261334.78700000001</v>
      </c>
      <c r="BU10" s="14">
        <v>278361.95699999999</v>
      </c>
      <c r="BV10" s="14">
        <v>280429.49400000001</v>
      </c>
      <c r="BW10" s="14">
        <v>286582.68599999999</v>
      </c>
      <c r="BX10" s="32"/>
      <c r="BY10" s="14"/>
    </row>
    <row r="11" spans="1:77" x14ac:dyDescent="0.2">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32"/>
      <c r="BY11" s="14"/>
    </row>
    <row r="12" spans="1:77" x14ac:dyDescent="0.2">
      <c r="A12" s="14" t="s">
        <v>109</v>
      </c>
      <c r="B12" s="14">
        <v>25863.635999999999</v>
      </c>
      <c r="C12" s="14">
        <v>69697.248000000007</v>
      </c>
      <c r="D12" s="14">
        <v>88867.159</v>
      </c>
      <c r="E12" s="14">
        <v>102206.43399999999</v>
      </c>
      <c r="F12" s="14">
        <v>95793.593999999997</v>
      </c>
      <c r="G12" s="14">
        <v>104963.012</v>
      </c>
      <c r="H12" s="14">
        <v>107609.898</v>
      </c>
      <c r="I12" s="14"/>
      <c r="J12" s="14"/>
      <c r="K12" s="14"/>
      <c r="L12" s="14">
        <v>107764.86500000001</v>
      </c>
      <c r="M12" s="14">
        <v>43665.796000000002</v>
      </c>
      <c r="N12" s="14">
        <v>32967.786999999997</v>
      </c>
      <c r="O12" s="14">
        <v>49096.21</v>
      </c>
      <c r="P12" s="14">
        <v>124195.33500000001</v>
      </c>
      <c r="Q12" s="14">
        <v>33447.760999999999</v>
      </c>
      <c r="R12" s="14">
        <v>44547.677000000003</v>
      </c>
      <c r="S12" s="14">
        <v>46903.014000000003</v>
      </c>
      <c r="T12" s="14">
        <v>135396.82500000001</v>
      </c>
      <c r="U12" s="14">
        <v>37276.296999999999</v>
      </c>
      <c r="V12" s="14">
        <v>56314.120999999999</v>
      </c>
      <c r="W12" s="14">
        <v>37222.834000000003</v>
      </c>
      <c r="X12" s="14">
        <v>70046.053</v>
      </c>
      <c r="Y12" s="14">
        <v>64966.974999999999</v>
      </c>
      <c r="Z12" s="14">
        <v>63602.258000000002</v>
      </c>
      <c r="AA12" s="14">
        <v>73625</v>
      </c>
      <c r="AB12" s="14">
        <v>178345.144</v>
      </c>
      <c r="AC12" s="14">
        <v>78198.187000000005</v>
      </c>
      <c r="AD12" s="14">
        <v>80242.744000000006</v>
      </c>
      <c r="AE12" s="14">
        <v>82675.134000000005</v>
      </c>
      <c r="AF12" s="14">
        <v>201053.42499999999</v>
      </c>
      <c r="AG12" s="14">
        <v>89955.74</v>
      </c>
      <c r="AH12" s="14">
        <v>90543.478000000003</v>
      </c>
      <c r="AI12" s="14">
        <v>90484.535999999993</v>
      </c>
      <c r="AJ12" s="14">
        <v>201813.81</v>
      </c>
      <c r="AK12" s="14">
        <v>83629.87</v>
      </c>
      <c r="AL12" s="14">
        <v>87772.165999999997</v>
      </c>
      <c r="AM12" s="14">
        <v>87842.873000000007</v>
      </c>
      <c r="AN12" s="14">
        <v>198202.614</v>
      </c>
      <c r="AO12" s="14">
        <v>93014.476999999999</v>
      </c>
      <c r="AP12" s="14">
        <v>96150.562000000005</v>
      </c>
      <c r="AQ12" s="14">
        <v>98090.909</v>
      </c>
      <c r="AR12" s="14">
        <v>210941.98300000001</v>
      </c>
      <c r="AS12" s="14">
        <v>98405.347999999998</v>
      </c>
      <c r="AT12" s="14">
        <v>101862.921</v>
      </c>
      <c r="AU12" s="14">
        <v>108456.496</v>
      </c>
      <c r="AV12" s="14">
        <v>245912.42600000001</v>
      </c>
      <c r="AW12" s="14">
        <v>115817.50900000001</v>
      </c>
      <c r="AX12" s="14">
        <v>112188.084</v>
      </c>
      <c r="AY12" s="14">
        <v>114298.716</v>
      </c>
      <c r="AZ12" s="14">
        <v>253468.71400000001</v>
      </c>
      <c r="BA12" s="14">
        <v>121574.011</v>
      </c>
      <c r="BB12" s="14">
        <v>122871.186</v>
      </c>
      <c r="BC12" s="14">
        <v>122301.762</v>
      </c>
      <c r="BD12" s="14">
        <v>275031.11099999998</v>
      </c>
      <c r="BE12" s="14">
        <v>126427.624</v>
      </c>
      <c r="BF12" s="14">
        <v>126693.694</v>
      </c>
      <c r="BG12" s="14">
        <v>132071.84899999999</v>
      </c>
      <c r="BH12" s="14">
        <v>309312.652</v>
      </c>
      <c r="BI12" s="14">
        <v>139090.476</v>
      </c>
      <c r="BJ12" s="14">
        <v>143137.34899999999</v>
      </c>
      <c r="BK12" s="14">
        <v>142256.47099999999</v>
      </c>
      <c r="BL12" s="14">
        <v>311103.95500000002</v>
      </c>
      <c r="BM12" s="14">
        <v>134955.94699999999</v>
      </c>
      <c r="BN12" s="14">
        <v>130556.02499999999</v>
      </c>
      <c r="BO12" s="14">
        <v>122661.386</v>
      </c>
      <c r="BP12" s="14">
        <v>303861.22899999999</v>
      </c>
      <c r="BQ12" s="14">
        <v>131474.304</v>
      </c>
      <c r="BR12" s="14">
        <v>134620.802</v>
      </c>
      <c r="BS12" s="14">
        <v>136383.13800000001</v>
      </c>
      <c r="BT12" s="14">
        <v>326844.05699999997</v>
      </c>
      <c r="BU12" s="14">
        <v>144492.391</v>
      </c>
      <c r="BV12" s="14">
        <v>145546.82500000001</v>
      </c>
      <c r="BW12" s="14">
        <v>152512.764</v>
      </c>
      <c r="BX12" s="32"/>
      <c r="BY12" s="14"/>
    </row>
    <row r="13" spans="1:77" x14ac:dyDescent="0.2">
      <c r="A13" s="14" t="s">
        <v>110</v>
      </c>
      <c r="B13" s="22"/>
      <c r="C13" s="22">
        <v>-37804.281000000003</v>
      </c>
      <c r="D13" s="22">
        <v>-49135.300999999999</v>
      </c>
      <c r="E13" s="22">
        <v>-58936.997000000003</v>
      </c>
      <c r="F13" s="22">
        <v>-56925.267</v>
      </c>
      <c r="G13" s="22">
        <v>-67593.130999999994</v>
      </c>
      <c r="H13" s="22">
        <v>-79461.426000000007</v>
      </c>
      <c r="I13" s="22"/>
      <c r="J13" s="22"/>
      <c r="K13" s="22"/>
      <c r="L13" s="22">
        <v>-76520.27</v>
      </c>
      <c r="M13" s="22"/>
      <c r="N13" s="22"/>
      <c r="O13" s="22"/>
      <c r="P13" s="22">
        <v>-88564.14</v>
      </c>
      <c r="Q13" s="22"/>
      <c r="R13" s="22"/>
      <c r="S13" s="22"/>
      <c r="T13" s="22">
        <v>-85582.010999999999</v>
      </c>
      <c r="U13" s="22"/>
      <c r="V13" s="22"/>
      <c r="W13" s="22"/>
      <c r="X13" s="22">
        <v>-6227.6319999999996</v>
      </c>
      <c r="Y13" s="22"/>
      <c r="Z13" s="22"/>
      <c r="AA13" s="22"/>
      <c r="AB13" s="22">
        <v>-100316.273</v>
      </c>
      <c r="AC13" s="22"/>
      <c r="AD13" s="22"/>
      <c r="AE13" s="22"/>
      <c r="AF13" s="22">
        <v>-112495.89</v>
      </c>
      <c r="AG13" s="22"/>
      <c r="AH13" s="22"/>
      <c r="AI13" s="22"/>
      <c r="AJ13" s="22">
        <v>-110870.53</v>
      </c>
      <c r="AK13" s="22"/>
      <c r="AL13" s="22"/>
      <c r="AM13" s="22"/>
      <c r="AN13" s="22">
        <v>-107413.943</v>
      </c>
      <c r="AO13" s="22"/>
      <c r="AP13" s="22"/>
      <c r="AQ13" s="22"/>
      <c r="AR13" s="22">
        <v>-113396.624</v>
      </c>
      <c r="AS13" s="22"/>
      <c r="AT13" s="22"/>
      <c r="AU13" s="22"/>
      <c r="AV13" s="22">
        <v>-134082.84</v>
      </c>
      <c r="AW13" s="22"/>
      <c r="AX13" s="22"/>
      <c r="AY13" s="22"/>
      <c r="AZ13" s="22">
        <v>-138364.04999999999</v>
      </c>
      <c r="BA13" s="22"/>
      <c r="BB13" s="22"/>
      <c r="BC13" s="22"/>
      <c r="BD13" s="22">
        <v>-147152.22200000001</v>
      </c>
      <c r="BE13" s="22"/>
      <c r="BF13" s="22"/>
      <c r="BG13" s="22"/>
      <c r="BH13" s="22">
        <v>-169934.307</v>
      </c>
      <c r="BI13" s="22"/>
      <c r="BJ13" s="22"/>
      <c r="BK13" s="22"/>
      <c r="BL13" s="22">
        <v>-171675.70600000001</v>
      </c>
      <c r="BM13" s="22"/>
      <c r="BN13" s="22"/>
      <c r="BO13" s="22"/>
      <c r="BP13" s="22">
        <v>-173277.54199999999</v>
      </c>
      <c r="BQ13" s="22"/>
      <c r="BR13" s="22"/>
      <c r="BS13" s="22"/>
      <c r="BT13" s="22">
        <v>-184014.177</v>
      </c>
      <c r="BU13" s="22"/>
      <c r="BV13" s="22"/>
      <c r="BW13" s="22"/>
      <c r="BX13" s="33"/>
      <c r="BY13" s="22"/>
    </row>
    <row r="14" spans="1:77" x14ac:dyDescent="0.2">
      <c r="A14" s="14" t="s">
        <v>111</v>
      </c>
      <c r="B14" s="14">
        <v>25863.635999999999</v>
      </c>
      <c r="C14" s="14">
        <v>31892.966</v>
      </c>
      <c r="D14" s="14">
        <v>39731.857000000004</v>
      </c>
      <c r="E14" s="14">
        <v>43269.436999999998</v>
      </c>
      <c r="F14" s="14">
        <v>38868.326999999997</v>
      </c>
      <c r="G14" s="14">
        <v>37369.881000000001</v>
      </c>
      <c r="H14" s="14">
        <v>28148.472000000002</v>
      </c>
      <c r="I14" s="14"/>
      <c r="J14" s="14"/>
      <c r="K14" s="14"/>
      <c r="L14" s="14">
        <v>31244.595000000001</v>
      </c>
      <c r="M14" s="14">
        <v>43665.796000000002</v>
      </c>
      <c r="N14" s="14">
        <v>32967.786999999997</v>
      </c>
      <c r="O14" s="14">
        <v>49096.21</v>
      </c>
      <c r="P14" s="14">
        <v>35631.195</v>
      </c>
      <c r="Q14" s="14">
        <v>33447.760999999999</v>
      </c>
      <c r="R14" s="14">
        <v>44547.677000000003</v>
      </c>
      <c r="S14" s="14">
        <v>46903.014000000003</v>
      </c>
      <c r="T14" s="14">
        <v>49814.815000000002</v>
      </c>
      <c r="U14" s="14">
        <v>37276.296999999999</v>
      </c>
      <c r="V14" s="14">
        <v>56314.120999999999</v>
      </c>
      <c r="W14" s="14">
        <v>37222.834000000003</v>
      </c>
      <c r="X14" s="14">
        <v>63818.421000000002</v>
      </c>
      <c r="Y14" s="14">
        <v>64966.974999999999</v>
      </c>
      <c r="Z14" s="14">
        <v>63602.258000000002</v>
      </c>
      <c r="AA14" s="14">
        <v>73625</v>
      </c>
      <c r="AB14" s="14">
        <v>78028.870999999999</v>
      </c>
      <c r="AC14" s="14">
        <v>78198.187000000005</v>
      </c>
      <c r="AD14" s="14">
        <v>80242.744000000006</v>
      </c>
      <c r="AE14" s="14">
        <v>82675.134000000005</v>
      </c>
      <c r="AF14" s="14">
        <v>88557.534</v>
      </c>
      <c r="AG14" s="14">
        <v>89955.74</v>
      </c>
      <c r="AH14" s="14">
        <v>90543.478000000003</v>
      </c>
      <c r="AI14" s="14">
        <v>90484.535999999993</v>
      </c>
      <c r="AJ14" s="14">
        <v>90943.28</v>
      </c>
      <c r="AK14" s="14">
        <v>83629.87</v>
      </c>
      <c r="AL14" s="14">
        <v>87772.165999999997</v>
      </c>
      <c r="AM14" s="14">
        <v>87842.873000000007</v>
      </c>
      <c r="AN14" s="14">
        <v>90788.671000000002</v>
      </c>
      <c r="AO14" s="14">
        <v>93014.476999999999</v>
      </c>
      <c r="AP14" s="14">
        <v>96150.562000000005</v>
      </c>
      <c r="AQ14" s="14">
        <v>98090.909</v>
      </c>
      <c r="AR14" s="14">
        <v>97545.358999999997</v>
      </c>
      <c r="AS14" s="14">
        <v>98405.347999999998</v>
      </c>
      <c r="AT14" s="14">
        <v>101862.921</v>
      </c>
      <c r="AU14" s="14">
        <v>108456.496</v>
      </c>
      <c r="AV14" s="14">
        <v>111829.586</v>
      </c>
      <c r="AW14" s="14">
        <v>115817.50900000001</v>
      </c>
      <c r="AX14" s="14">
        <v>112188.084</v>
      </c>
      <c r="AY14" s="14">
        <v>114298.716</v>
      </c>
      <c r="AZ14" s="14">
        <v>115104.664</v>
      </c>
      <c r="BA14" s="14">
        <v>121574.011</v>
      </c>
      <c r="BB14" s="14">
        <v>122871.186</v>
      </c>
      <c r="BC14" s="14">
        <v>122301.762</v>
      </c>
      <c r="BD14" s="14">
        <v>127878.889</v>
      </c>
      <c r="BE14" s="14">
        <v>126427.624</v>
      </c>
      <c r="BF14" s="14">
        <v>126693.694</v>
      </c>
      <c r="BG14" s="14">
        <v>132071.84899999999</v>
      </c>
      <c r="BH14" s="14">
        <v>139378.345</v>
      </c>
      <c r="BI14" s="14">
        <v>139090.476</v>
      </c>
      <c r="BJ14" s="14">
        <v>143137.34899999999</v>
      </c>
      <c r="BK14" s="14">
        <v>142256.47099999999</v>
      </c>
      <c r="BL14" s="14">
        <v>139428.24900000001</v>
      </c>
      <c r="BM14" s="14">
        <v>134955.94699999999</v>
      </c>
      <c r="BN14" s="14">
        <v>130556.02499999999</v>
      </c>
      <c r="BO14" s="14">
        <v>122661.386</v>
      </c>
      <c r="BP14" s="14">
        <v>130583.686</v>
      </c>
      <c r="BQ14" s="14">
        <v>131474.304</v>
      </c>
      <c r="BR14" s="14">
        <v>134620.802</v>
      </c>
      <c r="BS14" s="14">
        <v>136383.13800000001</v>
      </c>
      <c r="BT14" s="14">
        <v>142829.88</v>
      </c>
      <c r="BU14" s="14">
        <v>144492.391</v>
      </c>
      <c r="BV14" s="14">
        <v>145546.82500000001</v>
      </c>
      <c r="BW14" s="14">
        <v>152512.764</v>
      </c>
      <c r="BX14" s="32"/>
      <c r="BY14" s="14"/>
    </row>
    <row r="15" spans="1:77" x14ac:dyDescent="0.2">
      <c r="A15" s="14" t="s">
        <v>112</v>
      </c>
      <c r="B15" s="14"/>
      <c r="C15" s="14"/>
      <c r="D15" s="14"/>
      <c r="E15" s="14"/>
      <c r="F15" s="14"/>
      <c r="G15" s="14"/>
      <c r="H15" s="14"/>
      <c r="I15" s="14"/>
      <c r="J15" s="14"/>
      <c r="K15" s="14"/>
      <c r="L15" s="14"/>
      <c r="M15" s="14"/>
      <c r="N15" s="14"/>
      <c r="O15" s="14"/>
      <c r="P15" s="14"/>
      <c r="Q15" s="14"/>
      <c r="R15" s="14"/>
      <c r="S15" s="14"/>
      <c r="T15" s="14"/>
      <c r="U15" s="14"/>
      <c r="V15" s="14"/>
      <c r="W15" s="14"/>
      <c r="X15" s="14">
        <v>5702.6319999999996</v>
      </c>
      <c r="Y15" s="14"/>
      <c r="Z15" s="14"/>
      <c r="AA15" s="14"/>
      <c r="AB15" s="14">
        <v>31350.394</v>
      </c>
      <c r="AC15" s="14"/>
      <c r="AD15" s="14"/>
      <c r="AE15" s="14"/>
      <c r="AF15" s="14">
        <v>32506.848999999998</v>
      </c>
      <c r="AG15" s="14"/>
      <c r="AH15" s="14"/>
      <c r="AI15" s="14"/>
      <c r="AJ15" s="14">
        <v>29071.517</v>
      </c>
      <c r="AK15" s="14"/>
      <c r="AL15" s="14"/>
      <c r="AM15" s="14"/>
      <c r="AN15" s="14">
        <v>25758.17</v>
      </c>
      <c r="AO15" s="14"/>
      <c r="AP15" s="14"/>
      <c r="AQ15" s="14"/>
      <c r="AR15" s="14">
        <v>24851.266</v>
      </c>
      <c r="AS15" s="14"/>
      <c r="AT15" s="14"/>
      <c r="AU15" s="14"/>
      <c r="AV15" s="14">
        <v>27743.195</v>
      </c>
      <c r="AW15" s="14"/>
      <c r="AX15" s="14"/>
      <c r="AY15" s="14"/>
      <c r="AZ15" s="14">
        <v>26526.735000000001</v>
      </c>
      <c r="BA15" s="14"/>
      <c r="BB15" s="14"/>
      <c r="BC15" s="14"/>
      <c r="BD15" s="14">
        <v>25830</v>
      </c>
      <c r="BE15" s="14"/>
      <c r="BF15" s="14"/>
      <c r="BG15" s="14"/>
      <c r="BH15" s="14">
        <v>28367.397000000001</v>
      </c>
      <c r="BI15" s="14"/>
      <c r="BJ15" s="14"/>
      <c r="BK15" s="14"/>
      <c r="BL15" s="14">
        <v>29575.141</v>
      </c>
      <c r="BM15" s="14"/>
      <c r="BN15" s="14"/>
      <c r="BO15" s="14"/>
      <c r="BP15" s="14">
        <v>27756.356</v>
      </c>
      <c r="BQ15" s="14"/>
      <c r="BR15" s="14"/>
      <c r="BS15" s="14"/>
      <c r="BT15" s="14">
        <v>28671.756000000001</v>
      </c>
      <c r="BU15" s="14"/>
      <c r="BV15" s="14"/>
      <c r="BW15" s="14"/>
      <c r="BX15" s="32"/>
      <c r="BY15" s="14"/>
    </row>
    <row r="16" spans="1:77" x14ac:dyDescent="0.2">
      <c r="A16" s="14" t="s">
        <v>113</v>
      </c>
      <c r="B16" s="14">
        <v>5878.7879999999996</v>
      </c>
      <c r="C16" s="14">
        <v>7885.8310000000001</v>
      </c>
      <c r="D16" s="14">
        <v>8788.4380000000001</v>
      </c>
      <c r="E16" s="14">
        <v>10040.214</v>
      </c>
      <c r="F16" s="14">
        <v>9096.0849999999991</v>
      </c>
      <c r="G16" s="14">
        <v>9501.982</v>
      </c>
      <c r="H16" s="14">
        <v>9941.7759999999998</v>
      </c>
      <c r="I16" s="14"/>
      <c r="J16" s="14"/>
      <c r="K16" s="14"/>
      <c r="L16" s="14">
        <v>16609.458999999999</v>
      </c>
      <c r="M16" s="14">
        <v>16082.245000000001</v>
      </c>
      <c r="N16" s="14">
        <v>17441.175999999999</v>
      </c>
      <c r="O16" s="14">
        <v>18774.052</v>
      </c>
      <c r="P16" s="14">
        <v>18814.868999999999</v>
      </c>
      <c r="Q16" s="14">
        <v>17820.896000000001</v>
      </c>
      <c r="R16" s="14">
        <v>15726.161</v>
      </c>
      <c r="S16" s="14">
        <v>16923.984</v>
      </c>
      <c r="T16" s="14">
        <v>17333.332999999999</v>
      </c>
      <c r="U16" s="14">
        <v>19991.584999999999</v>
      </c>
      <c r="V16" s="14">
        <v>20038.904999999999</v>
      </c>
      <c r="W16" s="14">
        <v>18900.963</v>
      </c>
      <c r="X16" s="14">
        <v>23476.314999999999</v>
      </c>
      <c r="Y16" s="14">
        <v>29142.668000000001</v>
      </c>
      <c r="Z16" s="14">
        <v>27757.842000000001</v>
      </c>
      <c r="AA16" s="14">
        <v>76118.557000000001</v>
      </c>
      <c r="AB16" s="14">
        <v>46224.409</v>
      </c>
      <c r="AC16" s="14">
        <v>76567.357999999993</v>
      </c>
      <c r="AD16" s="14">
        <v>77567.282000000007</v>
      </c>
      <c r="AE16" s="14">
        <v>78712.566999999995</v>
      </c>
      <c r="AF16" s="14">
        <v>48647.946000000004</v>
      </c>
      <c r="AG16" s="14">
        <v>82319.501999999993</v>
      </c>
      <c r="AH16" s="14">
        <v>81198.37</v>
      </c>
      <c r="AI16" s="14">
        <v>77167.525999999998</v>
      </c>
      <c r="AJ16" s="14">
        <v>44831.072</v>
      </c>
      <c r="AK16" s="14">
        <v>65243.506000000001</v>
      </c>
      <c r="AL16" s="14">
        <v>67747.475000000006</v>
      </c>
      <c r="AM16" s="14">
        <v>67480.358999999997</v>
      </c>
      <c r="AN16" s="14">
        <v>40850.762000000002</v>
      </c>
      <c r="AO16" s="14">
        <v>68290.645999999993</v>
      </c>
      <c r="AP16" s="14">
        <v>69082.021999999997</v>
      </c>
      <c r="AQ16" s="14">
        <v>69682.379000000001</v>
      </c>
      <c r="AR16" s="14">
        <v>41181.434000000001</v>
      </c>
      <c r="AS16" s="14">
        <v>67306.952000000005</v>
      </c>
      <c r="AT16" s="14">
        <v>71043.820000000007</v>
      </c>
      <c r="AU16" s="14">
        <v>75769.964000000007</v>
      </c>
      <c r="AV16" s="14">
        <v>47308.875999999997</v>
      </c>
      <c r="AW16" s="14">
        <v>78178.792000000001</v>
      </c>
      <c r="AX16" s="14">
        <v>74290.888000000006</v>
      </c>
      <c r="AY16" s="14">
        <v>74213.535999999993</v>
      </c>
      <c r="AZ16" s="14">
        <v>46980.66</v>
      </c>
      <c r="BA16" s="14">
        <v>73203.39</v>
      </c>
      <c r="BB16" s="14">
        <v>73386.441000000006</v>
      </c>
      <c r="BC16" s="14">
        <v>71737.884999999995</v>
      </c>
      <c r="BD16" s="14">
        <v>47741.110999999997</v>
      </c>
      <c r="BE16" s="14">
        <v>72949.171000000002</v>
      </c>
      <c r="BF16" s="14">
        <v>74796.171000000002</v>
      </c>
      <c r="BG16" s="14">
        <v>78398.115000000005</v>
      </c>
      <c r="BH16" s="14">
        <v>54318.733999999997</v>
      </c>
      <c r="BI16" s="14">
        <v>81610.714000000007</v>
      </c>
      <c r="BJ16" s="14">
        <v>83326.505999999994</v>
      </c>
      <c r="BK16" s="14">
        <v>89197.646999999997</v>
      </c>
      <c r="BL16" s="14">
        <v>58209.04</v>
      </c>
      <c r="BM16" s="14">
        <v>87235.683000000005</v>
      </c>
      <c r="BN16" s="14">
        <v>85217.759000000005</v>
      </c>
      <c r="BO16" s="14">
        <v>81357.426000000007</v>
      </c>
      <c r="BP16" s="14">
        <v>60422.669000000002</v>
      </c>
      <c r="BQ16" s="14">
        <v>90117.773000000001</v>
      </c>
      <c r="BR16" s="14">
        <v>92191.766000000003</v>
      </c>
      <c r="BS16" s="14">
        <v>92661.686000000002</v>
      </c>
      <c r="BT16" s="14">
        <v>68502.725999999995</v>
      </c>
      <c r="BU16" s="14">
        <v>98343.478000000003</v>
      </c>
      <c r="BV16" s="14">
        <v>98158.235000000001</v>
      </c>
      <c r="BW16" s="14">
        <v>101028.857</v>
      </c>
      <c r="BX16" s="32"/>
      <c r="BY16" s="14"/>
    </row>
    <row r="17" spans="1:77" x14ac:dyDescent="0.2">
      <c r="A17" s="14" t="s">
        <v>114</v>
      </c>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32"/>
      <c r="BY17" s="14"/>
    </row>
    <row r="18" spans="1:77" x14ac:dyDescent="0.2">
      <c r="A18" s="14" t="s">
        <v>115</v>
      </c>
      <c r="B18" s="22">
        <v>5172.0150000000003</v>
      </c>
      <c r="C18" s="22">
        <v>5718.6549999999997</v>
      </c>
      <c r="D18" s="22">
        <v>34337.023000000001</v>
      </c>
      <c r="E18" s="22">
        <v>43489.277000000002</v>
      </c>
      <c r="F18" s="22">
        <v>41282.326000000001</v>
      </c>
      <c r="G18" s="22">
        <v>52697.489000000001</v>
      </c>
      <c r="H18" s="22">
        <v>73759.824999999997</v>
      </c>
      <c r="I18" s="22"/>
      <c r="J18" s="22"/>
      <c r="K18" s="22"/>
      <c r="L18" s="22">
        <v>76140.540999999997</v>
      </c>
      <c r="M18" s="22">
        <v>61180.158000000003</v>
      </c>
      <c r="N18" s="22">
        <v>78582.633000000002</v>
      </c>
      <c r="O18" s="22">
        <v>68909.620999999999</v>
      </c>
      <c r="P18" s="22">
        <v>90454.811000000002</v>
      </c>
      <c r="Q18" s="22">
        <v>90810.04</v>
      </c>
      <c r="R18" s="22">
        <v>72275.062000000005</v>
      </c>
      <c r="S18" s="22">
        <v>78292.267999999996</v>
      </c>
      <c r="T18" s="22">
        <v>82927.248000000007</v>
      </c>
      <c r="U18" s="22">
        <v>107133.24</v>
      </c>
      <c r="V18" s="22">
        <v>98227.665999999997</v>
      </c>
      <c r="W18" s="22">
        <v>120264.099</v>
      </c>
      <c r="X18" s="22">
        <v>101828.948</v>
      </c>
      <c r="Y18" s="22">
        <v>105420.08</v>
      </c>
      <c r="Z18" s="22">
        <v>108240.90399999999</v>
      </c>
      <c r="AA18" s="22">
        <v>97966.494000000006</v>
      </c>
      <c r="AB18" s="22">
        <v>102213.91099999999</v>
      </c>
      <c r="AC18" s="22">
        <v>103630.82799999999</v>
      </c>
      <c r="AD18" s="22">
        <v>102188.655</v>
      </c>
      <c r="AE18" s="22">
        <v>104949.197</v>
      </c>
      <c r="AF18" s="22">
        <v>107193.151</v>
      </c>
      <c r="AG18" s="22">
        <v>107814.66099999999</v>
      </c>
      <c r="AH18" s="22">
        <v>110266.304</v>
      </c>
      <c r="AI18" s="22">
        <v>109476.804</v>
      </c>
      <c r="AJ18" s="22">
        <v>106556.10400000001</v>
      </c>
      <c r="AK18" s="22">
        <v>103268.398</v>
      </c>
      <c r="AL18" s="22">
        <v>103115.601</v>
      </c>
      <c r="AM18" s="22">
        <v>99056.118000000002</v>
      </c>
      <c r="AN18" s="22">
        <v>100279.95699999999</v>
      </c>
      <c r="AO18" s="22">
        <v>100811.803</v>
      </c>
      <c r="AP18" s="22">
        <v>102542.697</v>
      </c>
      <c r="AQ18" s="22">
        <v>104586.981</v>
      </c>
      <c r="AR18" s="22">
        <v>104364.97900000001</v>
      </c>
      <c r="AS18" s="22">
        <v>105890.909</v>
      </c>
      <c r="AT18" s="22">
        <v>108947.19100000001</v>
      </c>
      <c r="AU18" s="22">
        <v>118373.06299999999</v>
      </c>
      <c r="AV18" s="22">
        <v>123273.372</v>
      </c>
      <c r="AW18" s="22">
        <v>131091.245</v>
      </c>
      <c r="AX18" s="22">
        <v>122918.224</v>
      </c>
      <c r="AY18" s="22">
        <v>125669.77899999999</v>
      </c>
      <c r="AZ18" s="22">
        <v>123811.149</v>
      </c>
      <c r="BA18" s="22">
        <v>127138.98299999999</v>
      </c>
      <c r="BB18" s="22">
        <v>129570.621</v>
      </c>
      <c r="BC18" s="22">
        <v>129564.978</v>
      </c>
      <c r="BD18" s="22">
        <v>132558.889</v>
      </c>
      <c r="BE18" s="22">
        <v>129630.94</v>
      </c>
      <c r="BF18" s="22">
        <v>131082.20699999999</v>
      </c>
      <c r="BG18" s="22">
        <v>137038.87</v>
      </c>
      <c r="BH18" s="22">
        <v>145538.93</v>
      </c>
      <c r="BI18" s="22">
        <v>145746.429</v>
      </c>
      <c r="BJ18" s="22">
        <v>146468.67499999999</v>
      </c>
      <c r="BK18" s="22">
        <v>146221.17600000001</v>
      </c>
      <c r="BL18" s="22">
        <v>143705.084</v>
      </c>
      <c r="BM18" s="22">
        <v>142963.65599999999</v>
      </c>
      <c r="BN18" s="22">
        <v>140260.04300000001</v>
      </c>
      <c r="BO18" s="22">
        <v>134262.37599999999</v>
      </c>
      <c r="BP18" s="22">
        <v>141252.11900000001</v>
      </c>
      <c r="BQ18" s="22">
        <v>142857.60200000001</v>
      </c>
      <c r="BR18" s="22">
        <v>145773.56400000001</v>
      </c>
      <c r="BS18" s="22">
        <v>143962.64600000001</v>
      </c>
      <c r="BT18" s="22">
        <v>153336.96900000001</v>
      </c>
      <c r="BU18" s="22">
        <v>155114.13099999999</v>
      </c>
      <c r="BV18" s="22">
        <v>154429.49299999999</v>
      </c>
      <c r="BW18" s="22">
        <v>160684.79399999999</v>
      </c>
      <c r="BX18" s="33"/>
      <c r="BY18" s="22"/>
    </row>
    <row r="19" spans="1:77" ht="17" thickBot="1" x14ac:dyDescent="0.25">
      <c r="A19" s="20" t="s">
        <v>116</v>
      </c>
      <c r="B19" s="23">
        <v>93069.519</v>
      </c>
      <c r="C19" s="23">
        <v>111005.09699999999</v>
      </c>
      <c r="D19" s="23">
        <v>145321.033</v>
      </c>
      <c r="E19" s="23">
        <v>171049.598</v>
      </c>
      <c r="F19" s="23">
        <v>157865.95499999999</v>
      </c>
      <c r="G19" s="23">
        <v>180453.10399999999</v>
      </c>
      <c r="H19" s="23">
        <v>211582.242</v>
      </c>
      <c r="I19" s="23"/>
      <c r="J19" s="23"/>
      <c r="K19" s="23"/>
      <c r="L19" s="23">
        <v>226917.568</v>
      </c>
      <c r="M19" s="23">
        <v>225596.606</v>
      </c>
      <c r="N19" s="23">
        <v>244492.997</v>
      </c>
      <c r="O19" s="23">
        <v>257702.62400000001</v>
      </c>
      <c r="P19" s="23">
        <v>258276.96799999999</v>
      </c>
      <c r="Q19" s="23">
        <v>255252.37400000001</v>
      </c>
      <c r="R19" s="23">
        <v>235892.421</v>
      </c>
      <c r="S19" s="23">
        <v>256532.11</v>
      </c>
      <c r="T19" s="23">
        <v>263747.35399999999</v>
      </c>
      <c r="U19" s="23">
        <v>299095.37199999997</v>
      </c>
      <c r="V19" s="23">
        <v>314373.19900000002</v>
      </c>
      <c r="W19" s="23">
        <v>314742.77899999998</v>
      </c>
      <c r="X19" s="23">
        <v>333826.31599999999</v>
      </c>
      <c r="Y19" s="23">
        <v>349959.049</v>
      </c>
      <c r="Z19" s="23">
        <v>344991.217</v>
      </c>
      <c r="AA19" s="23">
        <v>398161.08199999999</v>
      </c>
      <c r="AB19" s="23">
        <v>406191.60100000002</v>
      </c>
      <c r="AC19" s="23">
        <v>416801.81300000002</v>
      </c>
      <c r="AD19" s="23">
        <v>420965.69900000002</v>
      </c>
      <c r="AE19" s="23">
        <v>432350.26699999999</v>
      </c>
      <c r="AF19" s="23">
        <v>444291.78100000002</v>
      </c>
      <c r="AG19" s="23">
        <v>461838.174</v>
      </c>
      <c r="AH19" s="23">
        <v>456690.217</v>
      </c>
      <c r="AI19" s="23">
        <v>447561.85600000003</v>
      </c>
      <c r="AJ19" s="23">
        <v>433056.72</v>
      </c>
      <c r="AK19" s="23">
        <v>406739.17700000003</v>
      </c>
      <c r="AL19" s="23">
        <v>419774.41100000002</v>
      </c>
      <c r="AM19" s="23">
        <v>416847.36300000001</v>
      </c>
      <c r="AN19" s="23">
        <v>416051.19799999997</v>
      </c>
      <c r="AO19" s="23">
        <v>442012.24900000001</v>
      </c>
      <c r="AP19" s="23">
        <v>451043.82</v>
      </c>
      <c r="AQ19" s="23">
        <v>453299.663</v>
      </c>
      <c r="AR19" s="23">
        <v>432206.75099999999</v>
      </c>
      <c r="AS19" s="23">
        <v>455140.10700000002</v>
      </c>
      <c r="AT19" s="23">
        <v>467693.25799999997</v>
      </c>
      <c r="AU19" s="23">
        <v>497598.33100000001</v>
      </c>
      <c r="AV19" s="23">
        <v>499636.68599999999</v>
      </c>
      <c r="AW19" s="23">
        <v>532760.78899999999</v>
      </c>
      <c r="AX19" s="23">
        <v>515322.43</v>
      </c>
      <c r="AY19" s="23">
        <v>517919.48700000002</v>
      </c>
      <c r="AZ19" s="23">
        <v>521224.11800000002</v>
      </c>
      <c r="BA19" s="23">
        <v>532454.23699999996</v>
      </c>
      <c r="BB19" s="23">
        <v>542351.41200000001</v>
      </c>
      <c r="BC19" s="23">
        <v>539333.69999999995</v>
      </c>
      <c r="BD19" s="23">
        <v>542301.11100000003</v>
      </c>
      <c r="BE19" s="23">
        <v>542708.28700000001</v>
      </c>
      <c r="BF19" s="23">
        <v>563347.973</v>
      </c>
      <c r="BG19" s="23">
        <v>590375.73600000003</v>
      </c>
      <c r="BH19" s="23">
        <v>604761.55700000003</v>
      </c>
      <c r="BI19" s="23">
        <v>608696.429</v>
      </c>
      <c r="BJ19" s="23">
        <v>623034.93999999994</v>
      </c>
      <c r="BK19" s="23">
        <v>607934.11800000002</v>
      </c>
      <c r="BL19" s="23">
        <v>597298.30500000005</v>
      </c>
      <c r="BM19" s="23">
        <v>598599.11899999995</v>
      </c>
      <c r="BN19" s="23">
        <v>578073.99600000004</v>
      </c>
      <c r="BO19" s="23">
        <v>568342.57400000002</v>
      </c>
      <c r="BP19" s="23">
        <v>597471.39800000004</v>
      </c>
      <c r="BQ19" s="23">
        <v>609038.54399999999</v>
      </c>
      <c r="BR19" s="23">
        <v>629787.64899999998</v>
      </c>
      <c r="BS19" s="23">
        <v>634553.89500000002</v>
      </c>
      <c r="BT19" s="23">
        <v>654676.11800000002</v>
      </c>
      <c r="BU19" s="23">
        <v>676311.95700000005</v>
      </c>
      <c r="BV19" s="23">
        <v>678564.04700000002</v>
      </c>
      <c r="BW19" s="23">
        <v>700809.10100000002</v>
      </c>
      <c r="BX19" s="34"/>
      <c r="BY19" s="23"/>
    </row>
    <row r="20" spans="1:77" ht="17" thickTop="1" x14ac:dyDescent="0.2">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32"/>
      <c r="BY20" s="14"/>
    </row>
    <row r="21" spans="1:77" x14ac:dyDescent="0.2">
      <c r="A21" s="20" t="s">
        <v>117</v>
      </c>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32"/>
      <c r="BY21" s="14"/>
    </row>
    <row r="22" spans="1:77" x14ac:dyDescent="0.2">
      <c r="A22" s="14" t="s">
        <v>118</v>
      </c>
      <c r="B22" s="14">
        <v>6287.8789999999999</v>
      </c>
      <c r="C22" s="14">
        <v>7376.1469999999999</v>
      </c>
      <c r="D22" s="14">
        <v>9621.1560000000009</v>
      </c>
      <c r="E22" s="14">
        <v>9965.1470000000008</v>
      </c>
      <c r="F22" s="14">
        <v>10054.566999999999</v>
      </c>
      <c r="G22" s="14">
        <v>10819.022000000001</v>
      </c>
      <c r="H22" s="14">
        <v>13244.540999999999</v>
      </c>
      <c r="I22" s="14"/>
      <c r="J22" s="14"/>
      <c r="K22" s="14"/>
      <c r="L22" s="14">
        <v>13075.675999999999</v>
      </c>
      <c r="M22" s="14">
        <v>13343.342000000001</v>
      </c>
      <c r="N22" s="14">
        <v>14763.305</v>
      </c>
      <c r="O22" s="14">
        <v>15145.772999999999</v>
      </c>
      <c r="P22" s="14">
        <v>14905.248</v>
      </c>
      <c r="Q22" s="14">
        <v>15994.573</v>
      </c>
      <c r="R22" s="14">
        <v>15457.213</v>
      </c>
      <c r="S22" s="14">
        <v>16386.632000000001</v>
      </c>
      <c r="T22" s="14">
        <v>16592.593000000001</v>
      </c>
      <c r="U22" s="14">
        <v>20171.108</v>
      </c>
      <c r="V22" s="14">
        <v>20023.055</v>
      </c>
      <c r="W22" s="14">
        <v>19691.883999999998</v>
      </c>
      <c r="X22" s="14">
        <v>21480.262999999999</v>
      </c>
      <c r="Y22" s="14">
        <v>22721.268</v>
      </c>
      <c r="Z22" s="14">
        <v>21769.133999999998</v>
      </c>
      <c r="AA22" s="14">
        <v>23368.557000000001</v>
      </c>
      <c r="AB22" s="14">
        <v>22661.417000000001</v>
      </c>
      <c r="AC22" s="14">
        <v>23432.642</v>
      </c>
      <c r="AD22" s="14">
        <v>24069.920999999998</v>
      </c>
      <c r="AE22" s="14">
        <v>24092.245999999999</v>
      </c>
      <c r="AF22" s="14">
        <v>24689.041000000001</v>
      </c>
      <c r="AG22" s="14">
        <v>26745.505000000001</v>
      </c>
      <c r="AH22" s="14">
        <v>26058.423999999999</v>
      </c>
      <c r="AI22" s="14">
        <v>25613.401999999998</v>
      </c>
      <c r="AJ22" s="14">
        <v>24081.381000000001</v>
      </c>
      <c r="AK22" s="14">
        <v>22621.212</v>
      </c>
      <c r="AL22" s="14">
        <v>23020.202000000001</v>
      </c>
      <c r="AM22" s="14">
        <v>22344.557000000001</v>
      </c>
      <c r="AN22" s="14">
        <v>22288.670999999998</v>
      </c>
      <c r="AO22" s="14">
        <v>23180.401000000002</v>
      </c>
      <c r="AP22" s="14">
        <v>24506.741999999998</v>
      </c>
      <c r="AQ22" s="14">
        <v>24554.433000000001</v>
      </c>
      <c r="AR22" s="14">
        <v>24044.304</v>
      </c>
      <c r="AS22" s="14">
        <v>24827.807000000001</v>
      </c>
      <c r="AT22" s="14">
        <v>25353.933000000001</v>
      </c>
      <c r="AU22" s="14">
        <v>27437.425999999999</v>
      </c>
      <c r="AV22" s="14">
        <v>27273.373</v>
      </c>
      <c r="AW22" s="14">
        <v>30589.396000000001</v>
      </c>
      <c r="AX22" s="14">
        <v>29586.449000000001</v>
      </c>
      <c r="AY22" s="14">
        <v>27379.23</v>
      </c>
      <c r="AZ22" s="14">
        <v>26856.654999999999</v>
      </c>
      <c r="BA22" s="14">
        <v>27576.271000000001</v>
      </c>
      <c r="BB22" s="14">
        <v>28459.886999999999</v>
      </c>
      <c r="BC22" s="14">
        <v>27414.097000000002</v>
      </c>
      <c r="BD22" s="14">
        <v>25272.222000000002</v>
      </c>
      <c r="BE22" s="14">
        <v>24348.065999999999</v>
      </c>
      <c r="BF22" s="14">
        <v>23301.802</v>
      </c>
      <c r="BG22" s="14">
        <v>27943.463</v>
      </c>
      <c r="BH22" s="14">
        <v>27585.157999999999</v>
      </c>
      <c r="BI22" s="14">
        <v>30019.047999999999</v>
      </c>
      <c r="BJ22" s="14">
        <v>28704.819</v>
      </c>
      <c r="BK22" s="14">
        <v>26129.412</v>
      </c>
      <c r="BL22" s="14">
        <v>26693.785</v>
      </c>
      <c r="BM22" s="14">
        <v>26886.563999999998</v>
      </c>
      <c r="BN22" s="14">
        <v>29469.345000000001</v>
      </c>
      <c r="BO22" s="14">
        <v>28968.316999999999</v>
      </c>
      <c r="BP22" s="14">
        <v>30442.796999999999</v>
      </c>
      <c r="BQ22" s="14">
        <v>32638.116000000002</v>
      </c>
      <c r="BR22" s="14">
        <v>34544.962</v>
      </c>
      <c r="BS22" s="14">
        <v>32046.957999999999</v>
      </c>
      <c r="BT22" s="14">
        <v>33697.928</v>
      </c>
      <c r="BU22" s="14">
        <v>34797.826000000001</v>
      </c>
      <c r="BV22" s="14">
        <v>33993.540999999997</v>
      </c>
      <c r="BW22" s="14">
        <v>35962.264000000003</v>
      </c>
      <c r="BX22" s="32"/>
      <c r="BY22" s="14"/>
    </row>
    <row r="23" spans="1:77" x14ac:dyDescent="0.2">
      <c r="A23" s="14" t="s">
        <v>119</v>
      </c>
      <c r="B23" s="14"/>
      <c r="C23" s="14"/>
      <c r="D23" s="14">
        <v>30.75</v>
      </c>
      <c r="E23" s="14">
        <v>76.408000000000001</v>
      </c>
      <c r="F23" s="14">
        <v>177.93600000000001</v>
      </c>
      <c r="G23" s="14">
        <v>44.914000000000001</v>
      </c>
      <c r="H23" s="14">
        <v>142.649</v>
      </c>
      <c r="I23" s="14"/>
      <c r="J23" s="14"/>
      <c r="K23" s="14"/>
      <c r="L23" s="14">
        <v>79.73</v>
      </c>
      <c r="M23" s="14"/>
      <c r="N23" s="14"/>
      <c r="O23" s="14"/>
      <c r="P23" s="14">
        <v>106.414</v>
      </c>
      <c r="Q23" s="14"/>
      <c r="R23" s="14"/>
      <c r="S23" s="14"/>
      <c r="T23" s="14">
        <v>378.30700000000002</v>
      </c>
      <c r="U23" s="14"/>
      <c r="V23" s="14"/>
      <c r="W23" s="14"/>
      <c r="X23" s="14">
        <v>1110.5260000000001</v>
      </c>
      <c r="Y23" s="14"/>
      <c r="Z23" s="14"/>
      <c r="AA23" s="14"/>
      <c r="AB23" s="14">
        <v>2480.3150000000001</v>
      </c>
      <c r="AC23" s="14"/>
      <c r="AD23" s="14"/>
      <c r="AE23" s="14"/>
      <c r="AF23" s="14">
        <v>2832.877</v>
      </c>
      <c r="AG23" s="14"/>
      <c r="AH23" s="14"/>
      <c r="AI23" s="14"/>
      <c r="AJ23" s="14">
        <v>2836.0050000000001</v>
      </c>
      <c r="AK23" s="14"/>
      <c r="AL23" s="14"/>
      <c r="AM23" s="14"/>
      <c r="AN23" s="14">
        <v>2508.7150000000001</v>
      </c>
      <c r="AO23" s="14"/>
      <c r="AP23" s="14"/>
      <c r="AQ23" s="14"/>
      <c r="AR23" s="14">
        <v>3281.6460000000002</v>
      </c>
      <c r="AS23" s="14"/>
      <c r="AT23" s="14"/>
      <c r="AU23" s="14"/>
      <c r="AV23" s="14">
        <v>3231.953</v>
      </c>
      <c r="AW23" s="14"/>
      <c r="AX23" s="14"/>
      <c r="AY23" s="14"/>
      <c r="AZ23" s="14">
        <v>3104.6640000000002</v>
      </c>
      <c r="BA23" s="14"/>
      <c r="BB23" s="14"/>
      <c r="BC23" s="14"/>
      <c r="BD23" s="14">
        <v>3577.7779999999998</v>
      </c>
      <c r="BE23" s="14"/>
      <c r="BF23" s="14"/>
      <c r="BG23" s="14"/>
      <c r="BH23" s="14">
        <v>4420.9250000000002</v>
      </c>
      <c r="BI23" s="14"/>
      <c r="BJ23" s="14"/>
      <c r="BK23" s="14"/>
      <c r="BL23" s="14">
        <v>4036.1579999999999</v>
      </c>
      <c r="BM23" s="14"/>
      <c r="BN23" s="14"/>
      <c r="BO23" s="14"/>
      <c r="BP23" s="14">
        <v>4523.3050000000003</v>
      </c>
      <c r="BQ23" s="14"/>
      <c r="BR23" s="14"/>
      <c r="BS23" s="14"/>
      <c r="BT23" s="14">
        <v>4892.0389999999998</v>
      </c>
      <c r="BU23" s="14"/>
      <c r="BV23" s="14"/>
      <c r="BW23" s="14"/>
      <c r="BX23" s="32"/>
      <c r="BY23" s="14"/>
    </row>
    <row r="24" spans="1:77" x14ac:dyDescent="0.2">
      <c r="A24" s="14" t="s">
        <v>120</v>
      </c>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32"/>
      <c r="BY24" s="14"/>
    </row>
    <row r="25" spans="1:77" x14ac:dyDescent="0.2">
      <c r="A25" s="14" t="s">
        <v>121</v>
      </c>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32"/>
      <c r="BY25" s="14"/>
    </row>
    <row r="26" spans="1:77" x14ac:dyDescent="0.2">
      <c r="A26" s="14" t="s">
        <v>122</v>
      </c>
      <c r="B26" s="14">
        <v>26777.184000000001</v>
      </c>
      <c r="C26" s="14">
        <v>26618.756000000001</v>
      </c>
      <c r="D26" s="14">
        <v>35574.415999999997</v>
      </c>
      <c r="E26" s="14">
        <v>38719.839</v>
      </c>
      <c r="F26" s="14">
        <v>36763.938000000002</v>
      </c>
      <c r="G26" s="14">
        <v>39660.502</v>
      </c>
      <c r="H26" s="14">
        <v>41742.358</v>
      </c>
      <c r="I26" s="14"/>
      <c r="J26" s="14"/>
      <c r="K26" s="14"/>
      <c r="L26" s="14">
        <v>48814.864999999998</v>
      </c>
      <c r="M26" s="14">
        <v>28857.702000000001</v>
      </c>
      <c r="N26" s="14">
        <v>52418.767999999996</v>
      </c>
      <c r="O26" s="14">
        <v>29807.58</v>
      </c>
      <c r="P26" s="14">
        <v>59192.42</v>
      </c>
      <c r="Q26" s="14">
        <v>51416.553999999996</v>
      </c>
      <c r="R26" s="14">
        <v>30825.183000000001</v>
      </c>
      <c r="S26" s="14">
        <v>32614.679</v>
      </c>
      <c r="T26" s="14">
        <v>32574.074000000001</v>
      </c>
      <c r="U26" s="14">
        <v>62810.659</v>
      </c>
      <c r="V26" s="14">
        <v>34397.695</v>
      </c>
      <c r="W26" s="14">
        <v>31631.362000000001</v>
      </c>
      <c r="X26" s="14"/>
      <c r="Y26" s="14">
        <v>33475.561000000002</v>
      </c>
      <c r="Z26" s="14">
        <v>36253.449999999997</v>
      </c>
      <c r="AA26" s="14">
        <v>41649.485000000001</v>
      </c>
      <c r="AB26" s="14">
        <v>42064.303999999996</v>
      </c>
      <c r="AC26" s="14">
        <v>47139.896000000001</v>
      </c>
      <c r="AD26" s="14">
        <v>49196.57</v>
      </c>
      <c r="AE26" s="14">
        <v>46569.519</v>
      </c>
      <c r="AF26" s="14">
        <v>51543.836000000003</v>
      </c>
      <c r="AG26" s="14">
        <v>54835.408000000003</v>
      </c>
      <c r="AH26" s="14">
        <v>47982.337</v>
      </c>
      <c r="AI26" s="14">
        <v>50425.258000000002</v>
      </c>
      <c r="AJ26" s="14">
        <v>50773.120000000003</v>
      </c>
      <c r="AK26" s="14">
        <v>45674.241999999998</v>
      </c>
      <c r="AL26" s="14">
        <v>48459.035000000003</v>
      </c>
      <c r="AM26" s="14">
        <v>46813.692000000003</v>
      </c>
      <c r="AN26" s="14">
        <v>51105.663999999997</v>
      </c>
      <c r="AO26" s="14">
        <v>57817.372000000003</v>
      </c>
      <c r="AP26" s="14">
        <v>57843.82</v>
      </c>
      <c r="AQ26" s="14">
        <v>58074.074000000001</v>
      </c>
      <c r="AR26" s="14">
        <v>60535.864999999998</v>
      </c>
      <c r="AS26" s="14">
        <v>59674.866000000002</v>
      </c>
      <c r="AT26" s="14">
        <v>62422.472000000002</v>
      </c>
      <c r="AU26" s="14">
        <v>59778.307999999997</v>
      </c>
      <c r="AV26" s="14">
        <v>62132.544000000002</v>
      </c>
      <c r="AW26" s="14">
        <v>68299.63</v>
      </c>
      <c r="AX26" s="14">
        <v>63343.457999999999</v>
      </c>
      <c r="AY26" s="14">
        <v>64505.250999999997</v>
      </c>
      <c r="AZ26" s="14">
        <v>69568.827999999994</v>
      </c>
      <c r="BA26" s="14">
        <v>60473.446000000004</v>
      </c>
      <c r="BB26" s="14">
        <v>60637.288</v>
      </c>
      <c r="BC26" s="14">
        <v>55469.163</v>
      </c>
      <c r="BD26" s="14">
        <v>62953.332999999999</v>
      </c>
      <c r="BE26" s="14">
        <v>78864.088000000003</v>
      </c>
      <c r="BF26" s="14">
        <v>86015.766000000003</v>
      </c>
      <c r="BG26" s="14">
        <v>81651.354999999996</v>
      </c>
      <c r="BH26" s="14">
        <v>74098.539999999994</v>
      </c>
      <c r="BI26" s="14">
        <v>66435.714000000007</v>
      </c>
      <c r="BJ26" s="14">
        <v>72365.06</v>
      </c>
      <c r="BK26" s="14">
        <v>65951.764999999999</v>
      </c>
      <c r="BL26" s="14">
        <v>60150.281999999999</v>
      </c>
      <c r="BM26" s="14">
        <v>60116.74</v>
      </c>
      <c r="BN26" s="14">
        <v>55124.735999999997</v>
      </c>
      <c r="BO26" s="14">
        <v>49860.396000000001</v>
      </c>
      <c r="BP26" s="14">
        <v>61693.856</v>
      </c>
      <c r="BQ26" s="14">
        <v>66293.361999999994</v>
      </c>
      <c r="BR26" s="14">
        <v>71783.315000000002</v>
      </c>
      <c r="BS26" s="14">
        <v>73998.933000000005</v>
      </c>
      <c r="BT26" s="14">
        <v>80452.562999999995</v>
      </c>
      <c r="BU26" s="14">
        <v>78625</v>
      </c>
      <c r="BV26" s="14">
        <v>82695.370999999999</v>
      </c>
      <c r="BW26" s="14">
        <v>74432.851999999999</v>
      </c>
      <c r="BX26" s="32"/>
      <c r="BY26" s="14"/>
    </row>
    <row r="27" spans="1:77" x14ac:dyDescent="0.2">
      <c r="A27" s="14" t="s">
        <v>123</v>
      </c>
      <c r="B27" s="14"/>
      <c r="C27" s="14"/>
      <c r="D27" s="14"/>
      <c r="E27" s="14"/>
      <c r="F27" s="14"/>
      <c r="G27" s="14"/>
      <c r="H27" s="14"/>
      <c r="I27" s="14"/>
      <c r="J27" s="14"/>
      <c r="K27" s="14"/>
      <c r="L27" s="14"/>
      <c r="M27" s="14"/>
      <c r="N27" s="14"/>
      <c r="O27" s="14"/>
      <c r="P27" s="14"/>
      <c r="Q27" s="14"/>
      <c r="R27" s="14"/>
      <c r="S27" s="14"/>
      <c r="T27" s="14">
        <v>2747.3539999999998</v>
      </c>
      <c r="U27" s="14"/>
      <c r="V27" s="14"/>
      <c r="W27" s="14"/>
      <c r="X27" s="14">
        <v>3800</v>
      </c>
      <c r="Y27" s="14"/>
      <c r="Z27" s="14"/>
      <c r="AA27" s="14"/>
      <c r="AB27" s="14">
        <v>2258.5300000000002</v>
      </c>
      <c r="AC27" s="14"/>
      <c r="AD27" s="14"/>
      <c r="AE27" s="14"/>
      <c r="AF27" s="14">
        <v>3930.1370000000002</v>
      </c>
      <c r="AG27" s="14"/>
      <c r="AH27" s="14"/>
      <c r="AI27" s="14"/>
      <c r="AJ27" s="14">
        <v>3441.43</v>
      </c>
      <c r="AK27" s="14"/>
      <c r="AL27" s="14"/>
      <c r="AM27" s="14"/>
      <c r="AN27" s="14">
        <v>1417.211</v>
      </c>
      <c r="AO27" s="14"/>
      <c r="AP27" s="14"/>
      <c r="AQ27" s="14"/>
      <c r="AR27" s="14">
        <v>1372.3630000000001</v>
      </c>
      <c r="AS27" s="14"/>
      <c r="AT27" s="14"/>
      <c r="AU27" s="14"/>
      <c r="AV27" s="14">
        <v>1653.2539999999999</v>
      </c>
      <c r="AW27" s="14"/>
      <c r="AX27" s="14"/>
      <c r="AY27" s="14"/>
      <c r="AZ27" s="14">
        <v>1606.3710000000001</v>
      </c>
      <c r="BA27" s="14"/>
      <c r="BB27" s="14"/>
      <c r="BC27" s="14"/>
      <c r="BD27" s="14">
        <v>2084.444</v>
      </c>
      <c r="BE27" s="14"/>
      <c r="BF27" s="14"/>
      <c r="BG27" s="14"/>
      <c r="BH27" s="14">
        <v>2692.2139999999999</v>
      </c>
      <c r="BI27" s="14"/>
      <c r="BJ27" s="14"/>
      <c r="BK27" s="14"/>
      <c r="BL27" s="14">
        <v>3235.0279999999998</v>
      </c>
      <c r="BM27" s="14"/>
      <c r="BN27" s="14"/>
      <c r="BO27" s="14"/>
      <c r="BP27" s="14">
        <v>2739.4070000000002</v>
      </c>
      <c r="BQ27" s="14"/>
      <c r="BR27" s="14"/>
      <c r="BS27" s="14"/>
      <c r="BT27" s="14">
        <v>1813.5219999999999</v>
      </c>
      <c r="BU27" s="14"/>
      <c r="BV27" s="14"/>
      <c r="BW27" s="14"/>
      <c r="BX27" s="32"/>
      <c r="BY27" s="14"/>
    </row>
    <row r="28" spans="1:77" x14ac:dyDescent="0.2">
      <c r="A28" s="14" t="s">
        <v>124</v>
      </c>
      <c r="B28" s="14"/>
      <c r="C28" s="14"/>
      <c r="D28" s="14"/>
      <c r="E28" s="14"/>
      <c r="F28" s="14"/>
      <c r="G28" s="14"/>
      <c r="H28" s="14"/>
      <c r="I28" s="14"/>
      <c r="J28" s="14"/>
      <c r="K28" s="14"/>
      <c r="L28" s="14"/>
      <c r="M28" s="14"/>
      <c r="N28" s="14"/>
      <c r="O28" s="14"/>
      <c r="P28" s="14"/>
      <c r="Q28" s="14"/>
      <c r="R28" s="14"/>
      <c r="S28" s="14"/>
      <c r="T28" s="14">
        <v>34.392000000000003</v>
      </c>
      <c r="U28" s="14"/>
      <c r="V28" s="14"/>
      <c r="W28" s="14"/>
      <c r="X28" s="14"/>
      <c r="Y28" s="14"/>
      <c r="Z28" s="14"/>
      <c r="AA28" s="14"/>
      <c r="AB28" s="14">
        <v>43.307000000000002</v>
      </c>
      <c r="AC28" s="14"/>
      <c r="AD28" s="14"/>
      <c r="AE28" s="14"/>
      <c r="AF28" s="14">
        <v>68.492999999999995</v>
      </c>
      <c r="AG28" s="14"/>
      <c r="AH28" s="14"/>
      <c r="AI28" s="14"/>
      <c r="AJ28" s="14">
        <v>41.923999999999999</v>
      </c>
      <c r="AK28" s="14"/>
      <c r="AL28" s="14"/>
      <c r="AM28" s="14"/>
      <c r="AN28" s="14">
        <v>43.573</v>
      </c>
      <c r="AO28" s="14"/>
      <c r="AP28" s="14"/>
      <c r="AQ28" s="14"/>
      <c r="AR28" s="14">
        <v>55.906999999999996</v>
      </c>
      <c r="AS28" s="14"/>
      <c r="AT28" s="14"/>
      <c r="AU28" s="14"/>
      <c r="AV28" s="14">
        <v>60.354999999999997</v>
      </c>
      <c r="AW28" s="14"/>
      <c r="AX28" s="14"/>
      <c r="AY28" s="14"/>
      <c r="AZ28" s="14">
        <v>58.02</v>
      </c>
      <c r="BA28" s="14">
        <v>1062.1469999999999</v>
      </c>
      <c r="BB28" s="14">
        <v>1093.7850000000001</v>
      </c>
      <c r="BC28" s="14">
        <v>1063.877</v>
      </c>
      <c r="BD28" s="14">
        <v>1113.3330000000001</v>
      </c>
      <c r="BE28" s="14">
        <v>1076.2429999999999</v>
      </c>
      <c r="BF28" s="14">
        <v>1092.3420000000001</v>
      </c>
      <c r="BG28" s="14">
        <v>1131.92</v>
      </c>
      <c r="BH28" s="14">
        <v>1222.6279999999999</v>
      </c>
      <c r="BI28" s="14">
        <v>1225</v>
      </c>
      <c r="BJ28" s="14">
        <v>1318.0719999999999</v>
      </c>
      <c r="BK28" s="14">
        <v>1232.941</v>
      </c>
      <c r="BL28" s="14">
        <v>1251.9770000000001</v>
      </c>
      <c r="BM28" s="14">
        <v>1218.0619999999999</v>
      </c>
      <c r="BN28" s="14">
        <v>1160.6769999999999</v>
      </c>
      <c r="BO28" s="14">
        <v>1110.8910000000001</v>
      </c>
      <c r="BP28" s="14">
        <v>1167.373</v>
      </c>
      <c r="BQ28" s="14">
        <v>1156.317</v>
      </c>
      <c r="BR28" s="14">
        <v>1152.7629999999999</v>
      </c>
      <c r="BS28" s="14">
        <v>1128.068</v>
      </c>
      <c r="BT28" s="14">
        <v>1212.6500000000001</v>
      </c>
      <c r="BU28" s="14">
        <v>1289.1300000000001</v>
      </c>
      <c r="BV28" s="14">
        <v>1285.2529999999999</v>
      </c>
      <c r="BW28" s="14">
        <v>1338.5129999999999</v>
      </c>
      <c r="BX28" s="32"/>
      <c r="BY28" s="14"/>
    </row>
    <row r="29" spans="1:77" x14ac:dyDescent="0.2">
      <c r="A29" s="14" t="s">
        <v>125</v>
      </c>
      <c r="B29" s="22">
        <v>5491.0870000000004</v>
      </c>
      <c r="C29" s="22">
        <v>6246.6869999999999</v>
      </c>
      <c r="D29" s="22">
        <v>13830.259</v>
      </c>
      <c r="E29" s="22">
        <v>16509.383000000002</v>
      </c>
      <c r="F29" s="22">
        <v>16240.807000000001</v>
      </c>
      <c r="G29" s="22">
        <v>20129.458999999999</v>
      </c>
      <c r="H29" s="22">
        <v>26483.260999999999</v>
      </c>
      <c r="I29" s="22"/>
      <c r="J29" s="22"/>
      <c r="K29" s="22"/>
      <c r="L29" s="22">
        <v>25599.999</v>
      </c>
      <c r="M29" s="22">
        <v>45436.031999999999</v>
      </c>
      <c r="N29" s="22">
        <v>26121.848999999998</v>
      </c>
      <c r="O29" s="22">
        <v>54386.296999999999</v>
      </c>
      <c r="P29" s="22">
        <v>27157.434000000001</v>
      </c>
      <c r="Q29" s="22">
        <v>30678.424999999999</v>
      </c>
      <c r="R29" s="22">
        <v>48825.182999999997</v>
      </c>
      <c r="S29" s="22">
        <v>52695.936999999998</v>
      </c>
      <c r="T29" s="22">
        <v>49392.857000000004</v>
      </c>
      <c r="U29" s="22">
        <v>37521.739000000001</v>
      </c>
      <c r="V29" s="22">
        <v>64110.95</v>
      </c>
      <c r="W29" s="22">
        <v>66782.668999999994</v>
      </c>
      <c r="X29" s="22">
        <v>106773.685</v>
      </c>
      <c r="Y29" s="22">
        <v>77301.188999999998</v>
      </c>
      <c r="Z29" s="22">
        <v>74072.774000000005</v>
      </c>
      <c r="AA29" s="22">
        <v>80516.751999999993</v>
      </c>
      <c r="AB29" s="22">
        <v>68977.691000000006</v>
      </c>
      <c r="AC29" s="22">
        <v>77668.395000000004</v>
      </c>
      <c r="AD29" s="22">
        <v>82486.807000000001</v>
      </c>
      <c r="AE29" s="22">
        <v>84605.615000000005</v>
      </c>
      <c r="AF29" s="22">
        <v>79435.615999999995</v>
      </c>
      <c r="AG29" s="22">
        <v>99746.888000000006</v>
      </c>
      <c r="AH29" s="22">
        <v>92160.326000000001</v>
      </c>
      <c r="AI29" s="22">
        <v>91475.514999999999</v>
      </c>
      <c r="AJ29" s="22">
        <v>79992.600999999995</v>
      </c>
      <c r="AK29" s="22">
        <v>85274.892000000007</v>
      </c>
      <c r="AL29" s="22">
        <v>85674.523000000001</v>
      </c>
      <c r="AM29" s="22">
        <v>90503.928</v>
      </c>
      <c r="AN29" s="22">
        <v>84388.888999999996</v>
      </c>
      <c r="AO29" s="22">
        <v>96674.832999999999</v>
      </c>
      <c r="AP29" s="22">
        <v>98352.808999999994</v>
      </c>
      <c r="AQ29" s="22">
        <v>98565.657000000007</v>
      </c>
      <c r="AR29" s="22">
        <v>97962.024999999994</v>
      </c>
      <c r="AS29" s="22">
        <v>106435.295</v>
      </c>
      <c r="AT29" s="22">
        <v>101658.42600000001</v>
      </c>
      <c r="AU29" s="22">
        <v>108220.5</v>
      </c>
      <c r="AV29" s="22">
        <v>95457.987999999998</v>
      </c>
      <c r="AW29" s="22">
        <v>111954.37699999999</v>
      </c>
      <c r="AX29" s="22">
        <v>107505.841</v>
      </c>
      <c r="AY29" s="22">
        <v>103793.465</v>
      </c>
      <c r="AZ29" s="22">
        <v>89895.337</v>
      </c>
      <c r="BA29" s="22">
        <v>100137.85400000001</v>
      </c>
      <c r="BB29" s="22">
        <v>98440.678</v>
      </c>
      <c r="BC29" s="22">
        <v>98845.815000000002</v>
      </c>
      <c r="BD29" s="22">
        <v>91581.111999999994</v>
      </c>
      <c r="BE29" s="22">
        <v>97980.111000000004</v>
      </c>
      <c r="BF29" s="22">
        <v>96470.721000000005</v>
      </c>
      <c r="BG29" s="22">
        <v>103883.39200000001</v>
      </c>
      <c r="BH29" s="22">
        <v>91209.244999999995</v>
      </c>
      <c r="BI29" s="22">
        <v>104422.61900000001</v>
      </c>
      <c r="BJ29" s="22">
        <v>106055.42200000001</v>
      </c>
      <c r="BK29" s="22">
        <v>102105.882</v>
      </c>
      <c r="BL29" s="22">
        <v>90387.572</v>
      </c>
      <c r="BM29" s="22">
        <v>101560.572</v>
      </c>
      <c r="BN29" s="22">
        <v>97478.857000000004</v>
      </c>
      <c r="BO29" s="22">
        <v>93704.95</v>
      </c>
      <c r="BP29" s="22">
        <v>92995.762000000002</v>
      </c>
      <c r="BQ29" s="22">
        <v>99095.289000000004</v>
      </c>
      <c r="BR29" s="22">
        <v>107100.758</v>
      </c>
      <c r="BS29" s="22">
        <v>107722.519</v>
      </c>
      <c r="BT29" s="22">
        <v>102439.477</v>
      </c>
      <c r="BU29" s="22">
        <v>124790.21799999999</v>
      </c>
      <c r="BV29" s="22">
        <v>128445.641</v>
      </c>
      <c r="BW29" s="22">
        <v>137371.80900000001</v>
      </c>
      <c r="BX29" s="33"/>
      <c r="BY29" s="22"/>
    </row>
    <row r="30" spans="1:77" x14ac:dyDescent="0.2">
      <c r="A30" s="14" t="s">
        <v>126</v>
      </c>
      <c r="B30" s="14">
        <v>38556.15</v>
      </c>
      <c r="C30" s="14">
        <v>40241.589999999997</v>
      </c>
      <c r="D30" s="14">
        <v>59056.580999999998</v>
      </c>
      <c r="E30" s="14">
        <v>65270.777000000002</v>
      </c>
      <c r="F30" s="14">
        <v>63237.248</v>
      </c>
      <c r="G30" s="14">
        <v>70653.896999999997</v>
      </c>
      <c r="H30" s="14">
        <v>81612.808999999994</v>
      </c>
      <c r="I30" s="14"/>
      <c r="J30" s="14"/>
      <c r="K30" s="14"/>
      <c r="L30" s="14">
        <v>87570.27</v>
      </c>
      <c r="M30" s="14">
        <v>87637.076000000001</v>
      </c>
      <c r="N30" s="14">
        <v>93303.922000000006</v>
      </c>
      <c r="O30" s="14">
        <v>99339.65</v>
      </c>
      <c r="P30" s="14">
        <v>101361.516</v>
      </c>
      <c r="Q30" s="14">
        <v>98089.551999999996</v>
      </c>
      <c r="R30" s="14">
        <v>95107.578999999998</v>
      </c>
      <c r="S30" s="14">
        <v>101697.24800000001</v>
      </c>
      <c r="T30" s="14">
        <v>101719.577</v>
      </c>
      <c r="U30" s="14">
        <v>120503.50599999999</v>
      </c>
      <c r="V30" s="14">
        <v>118531.7</v>
      </c>
      <c r="W30" s="14">
        <v>118105.91499999999</v>
      </c>
      <c r="X30" s="14">
        <v>133164.47399999999</v>
      </c>
      <c r="Y30" s="14">
        <v>133498.01800000001</v>
      </c>
      <c r="Z30" s="14">
        <v>132095.35800000001</v>
      </c>
      <c r="AA30" s="14">
        <v>145534.79399999999</v>
      </c>
      <c r="AB30" s="14">
        <v>138485.56400000001</v>
      </c>
      <c r="AC30" s="14">
        <v>148240.93299999999</v>
      </c>
      <c r="AD30" s="14">
        <v>155753.29800000001</v>
      </c>
      <c r="AE30" s="14">
        <v>155267.38</v>
      </c>
      <c r="AF30" s="14">
        <v>162500</v>
      </c>
      <c r="AG30" s="14">
        <v>181327.80100000001</v>
      </c>
      <c r="AH30" s="14">
        <v>166201.087</v>
      </c>
      <c r="AI30" s="14">
        <v>167514.17499999999</v>
      </c>
      <c r="AJ30" s="14">
        <v>161166.46100000001</v>
      </c>
      <c r="AK30" s="14">
        <v>153570.34599999999</v>
      </c>
      <c r="AL30" s="14">
        <v>157153.76</v>
      </c>
      <c r="AM30" s="14">
        <v>159662.177</v>
      </c>
      <c r="AN30" s="14">
        <v>161752.723</v>
      </c>
      <c r="AO30" s="14">
        <v>177672.606</v>
      </c>
      <c r="AP30" s="14">
        <v>180703.37100000001</v>
      </c>
      <c r="AQ30" s="14">
        <v>181194.16399999999</v>
      </c>
      <c r="AR30" s="14">
        <v>187252.11</v>
      </c>
      <c r="AS30" s="14">
        <v>190937.96799999999</v>
      </c>
      <c r="AT30" s="14">
        <v>189434.83100000001</v>
      </c>
      <c r="AU30" s="14">
        <v>195436.234</v>
      </c>
      <c r="AV30" s="14">
        <v>189809.467</v>
      </c>
      <c r="AW30" s="14">
        <v>210843.40299999999</v>
      </c>
      <c r="AX30" s="14">
        <v>200435.74799999999</v>
      </c>
      <c r="AY30" s="14">
        <v>195677.946</v>
      </c>
      <c r="AZ30" s="14">
        <v>191089.875</v>
      </c>
      <c r="BA30" s="14">
        <v>189249.71799999999</v>
      </c>
      <c r="BB30" s="14">
        <v>188631.63800000001</v>
      </c>
      <c r="BC30" s="14">
        <v>182792.95199999999</v>
      </c>
      <c r="BD30" s="14">
        <v>186582.22200000001</v>
      </c>
      <c r="BE30" s="14">
        <v>202268.508</v>
      </c>
      <c r="BF30" s="14">
        <v>206880.63099999999</v>
      </c>
      <c r="BG30" s="14">
        <v>214610.13</v>
      </c>
      <c r="BH30" s="14">
        <v>201228.71</v>
      </c>
      <c r="BI30" s="14">
        <v>202102.38099999999</v>
      </c>
      <c r="BJ30" s="14">
        <v>208443.37299999999</v>
      </c>
      <c r="BK30" s="14">
        <v>195420</v>
      </c>
      <c r="BL30" s="14">
        <v>185754.802</v>
      </c>
      <c r="BM30" s="14">
        <v>189781.93799999999</v>
      </c>
      <c r="BN30" s="14">
        <v>183233.61499999999</v>
      </c>
      <c r="BO30" s="14">
        <v>173644.554</v>
      </c>
      <c r="BP30" s="14">
        <v>193562.5</v>
      </c>
      <c r="BQ30" s="14">
        <v>199183.084</v>
      </c>
      <c r="BR30" s="14">
        <v>214581.79800000001</v>
      </c>
      <c r="BS30" s="14">
        <v>214896.478</v>
      </c>
      <c r="BT30" s="14">
        <v>224508.179</v>
      </c>
      <c r="BU30" s="14">
        <v>239502.174</v>
      </c>
      <c r="BV30" s="14">
        <v>246419.80600000001</v>
      </c>
      <c r="BW30" s="14">
        <v>249105.43799999999</v>
      </c>
      <c r="BX30" s="32"/>
      <c r="BY30" s="14"/>
    </row>
    <row r="31" spans="1:77" x14ac:dyDescent="0.2">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32"/>
      <c r="BY31" s="14"/>
    </row>
    <row r="32" spans="1:77" x14ac:dyDescent="0.2">
      <c r="A32" s="14" t="s">
        <v>127</v>
      </c>
      <c r="B32" s="14">
        <v>11363.636</v>
      </c>
      <c r="C32" s="14"/>
      <c r="D32" s="14">
        <v>31901.598999999998</v>
      </c>
      <c r="E32" s="14">
        <v>43399.464</v>
      </c>
      <c r="F32" s="14">
        <v>36790.036</v>
      </c>
      <c r="G32" s="14">
        <v>37957.728000000003</v>
      </c>
      <c r="H32" s="14"/>
      <c r="I32" s="14"/>
      <c r="J32" s="14"/>
      <c r="K32" s="14"/>
      <c r="L32" s="14">
        <v>44941.892</v>
      </c>
      <c r="M32" s="14">
        <v>40734.987000000001</v>
      </c>
      <c r="N32" s="14">
        <v>55596.639000000003</v>
      </c>
      <c r="O32" s="14">
        <v>49333.819000000003</v>
      </c>
      <c r="P32" s="14">
        <v>53925.656000000003</v>
      </c>
      <c r="Q32" s="14">
        <v>54427.408000000003</v>
      </c>
      <c r="R32" s="14">
        <v>38048.9</v>
      </c>
      <c r="S32" s="14">
        <v>39757.536</v>
      </c>
      <c r="T32" s="14">
        <v>43707.671999999999</v>
      </c>
      <c r="U32" s="14">
        <v>53876.578000000001</v>
      </c>
      <c r="V32" s="14">
        <v>54397.695</v>
      </c>
      <c r="W32" s="14">
        <v>52741.402999999998</v>
      </c>
      <c r="X32" s="14"/>
      <c r="Y32" s="14">
        <v>64114.927000000003</v>
      </c>
      <c r="Z32" s="14">
        <v>62828.105000000003</v>
      </c>
      <c r="AA32" s="14">
        <v>72185.566999999995</v>
      </c>
      <c r="AB32" s="14">
        <v>80400.262000000002</v>
      </c>
      <c r="AC32" s="14">
        <v>79506.476999999999</v>
      </c>
      <c r="AD32" s="14">
        <v>75887.862999999998</v>
      </c>
      <c r="AE32" s="14">
        <v>80109.626000000004</v>
      </c>
      <c r="AF32" s="14">
        <v>82382.191999999995</v>
      </c>
      <c r="AG32" s="14">
        <v>80442.600000000006</v>
      </c>
      <c r="AH32" s="14">
        <v>87952.445999999996</v>
      </c>
      <c r="AI32" s="14">
        <v>83349.226999999999</v>
      </c>
      <c r="AJ32" s="14">
        <v>82705.301999999996</v>
      </c>
      <c r="AK32" s="14">
        <v>75068.182000000001</v>
      </c>
      <c r="AL32" s="14">
        <v>78097.642999999996</v>
      </c>
      <c r="AM32" s="14">
        <v>78873.176000000007</v>
      </c>
      <c r="AN32" s="14">
        <v>78125.271999999997</v>
      </c>
      <c r="AO32" s="14">
        <v>76353.006999999998</v>
      </c>
      <c r="AP32" s="14">
        <v>74001.123999999996</v>
      </c>
      <c r="AQ32" s="14">
        <v>71757.576000000001</v>
      </c>
      <c r="AR32" s="14">
        <v>66574.895000000004</v>
      </c>
      <c r="AS32" s="14">
        <v>78505.881999999998</v>
      </c>
      <c r="AT32" s="14">
        <v>78738.202000000005</v>
      </c>
      <c r="AU32" s="14">
        <v>88371.870999999999</v>
      </c>
      <c r="AV32" s="14">
        <v>93591.716</v>
      </c>
      <c r="AW32" s="14">
        <v>91906.289000000004</v>
      </c>
      <c r="AX32" s="14">
        <v>93556.074999999997</v>
      </c>
      <c r="AY32" s="14">
        <v>100100.35</v>
      </c>
      <c r="AZ32" s="14">
        <v>112936.291</v>
      </c>
      <c r="BA32" s="14">
        <v>113414.689</v>
      </c>
      <c r="BB32" s="14">
        <v>120595.48</v>
      </c>
      <c r="BC32" s="14">
        <v>121136.564</v>
      </c>
      <c r="BD32" s="14">
        <v>117724.444</v>
      </c>
      <c r="BE32" s="14">
        <v>103275.13800000001</v>
      </c>
      <c r="BF32" s="14">
        <v>111798.423</v>
      </c>
      <c r="BG32" s="14">
        <v>119825.677</v>
      </c>
      <c r="BH32" s="14">
        <v>130509.732</v>
      </c>
      <c r="BI32" s="14">
        <v>135155.95199999999</v>
      </c>
      <c r="BJ32" s="14">
        <v>133637.34899999999</v>
      </c>
      <c r="BK32" s="14">
        <v>134547.05900000001</v>
      </c>
      <c r="BL32" s="14">
        <v>139990.96</v>
      </c>
      <c r="BM32" s="14">
        <v>133681.71799999999</v>
      </c>
      <c r="BN32" s="14">
        <v>127461.94500000001</v>
      </c>
      <c r="BO32" s="14">
        <v>117720.792</v>
      </c>
      <c r="BP32" s="14">
        <v>120563.55899999999</v>
      </c>
      <c r="BQ32" s="14">
        <v>118235.546</v>
      </c>
      <c r="BR32" s="14">
        <v>119210.18399999999</v>
      </c>
      <c r="BS32" s="14">
        <v>124413.02</v>
      </c>
      <c r="BT32" s="14">
        <v>123995.63800000001</v>
      </c>
      <c r="BU32" s="14">
        <v>126175</v>
      </c>
      <c r="BV32" s="14">
        <v>126325.08100000001</v>
      </c>
      <c r="BW32" s="14">
        <v>136607.103</v>
      </c>
      <c r="BX32" s="32"/>
      <c r="BY32" s="14"/>
    </row>
    <row r="33" spans="1:77" x14ac:dyDescent="0.2">
      <c r="A33" s="14" t="s">
        <v>128</v>
      </c>
      <c r="B33" s="14"/>
      <c r="C33" s="14"/>
      <c r="D33" s="14"/>
      <c r="E33" s="14"/>
      <c r="F33" s="14"/>
      <c r="G33" s="14"/>
      <c r="H33" s="14"/>
      <c r="I33" s="14"/>
      <c r="J33" s="14"/>
      <c r="K33" s="14"/>
      <c r="L33" s="14"/>
      <c r="M33" s="14"/>
      <c r="N33" s="14"/>
      <c r="O33" s="14"/>
      <c r="P33" s="14"/>
      <c r="Q33" s="14"/>
      <c r="R33" s="14"/>
      <c r="S33" s="14"/>
      <c r="T33" s="14">
        <v>309.524</v>
      </c>
      <c r="U33" s="14"/>
      <c r="V33" s="14"/>
      <c r="W33" s="14"/>
      <c r="X33" s="14"/>
      <c r="Y33" s="14"/>
      <c r="Z33" s="14"/>
      <c r="AA33" s="14"/>
      <c r="AB33" s="14">
        <v>519.68499999999995</v>
      </c>
      <c r="AC33" s="14"/>
      <c r="AD33" s="14"/>
      <c r="AE33" s="14"/>
      <c r="AF33" s="14">
        <v>497.26</v>
      </c>
      <c r="AG33" s="14"/>
      <c r="AH33" s="14"/>
      <c r="AI33" s="14"/>
      <c r="AJ33" s="14">
        <v>446.363</v>
      </c>
      <c r="AK33" s="14"/>
      <c r="AL33" s="14"/>
      <c r="AM33" s="14"/>
      <c r="AN33" s="14">
        <v>469.49900000000002</v>
      </c>
      <c r="AO33" s="14"/>
      <c r="AP33" s="14"/>
      <c r="AQ33" s="14"/>
      <c r="AR33" s="14">
        <v>512.65800000000002</v>
      </c>
      <c r="AS33" s="14"/>
      <c r="AT33" s="14"/>
      <c r="AU33" s="14"/>
      <c r="AV33" s="14">
        <v>506.50900000000001</v>
      </c>
      <c r="AW33" s="14"/>
      <c r="AX33" s="14"/>
      <c r="AY33" s="14"/>
      <c r="AZ33" s="14">
        <v>453.92500000000001</v>
      </c>
      <c r="BA33" s="14">
        <v>5605.65</v>
      </c>
      <c r="BB33" s="14">
        <v>5451.9769999999999</v>
      </c>
      <c r="BC33" s="14">
        <v>5599.1189999999997</v>
      </c>
      <c r="BD33" s="14">
        <v>5786.6670000000004</v>
      </c>
      <c r="BE33" s="14">
        <v>5601.1049999999996</v>
      </c>
      <c r="BF33" s="14">
        <v>5662.1620000000003</v>
      </c>
      <c r="BG33" s="14">
        <v>5826.8549999999996</v>
      </c>
      <c r="BH33" s="14">
        <v>6227.4939999999997</v>
      </c>
      <c r="BI33" s="14">
        <v>6214.2860000000001</v>
      </c>
      <c r="BJ33" s="14">
        <v>1154.2170000000001</v>
      </c>
      <c r="BK33" s="14">
        <v>5890.5879999999997</v>
      </c>
      <c r="BL33" s="14">
        <v>5804.52</v>
      </c>
      <c r="BM33" s="14">
        <v>5666.3</v>
      </c>
      <c r="BN33" s="14">
        <v>5406.9769999999999</v>
      </c>
      <c r="BO33" s="14">
        <v>5012.8710000000001</v>
      </c>
      <c r="BP33" s="14">
        <v>5596.3980000000001</v>
      </c>
      <c r="BQ33" s="14">
        <v>5583.5119999999997</v>
      </c>
      <c r="BR33" s="14">
        <v>5537.3779999999997</v>
      </c>
      <c r="BS33" s="14">
        <v>5360.7259999999997</v>
      </c>
      <c r="BT33" s="14">
        <v>5868.0479999999998</v>
      </c>
      <c r="BU33" s="14">
        <v>6129.348</v>
      </c>
      <c r="BV33" s="14">
        <v>6035.5219999999999</v>
      </c>
      <c r="BW33" s="14">
        <v>6169.8109999999997</v>
      </c>
      <c r="BX33" s="32"/>
      <c r="BY33" s="14"/>
    </row>
    <row r="34" spans="1:77" x14ac:dyDescent="0.2">
      <c r="A34" s="14" t="s">
        <v>129</v>
      </c>
      <c r="B34" s="14"/>
      <c r="C34" s="14"/>
      <c r="D34" s="14">
        <v>13060.271000000001</v>
      </c>
      <c r="E34" s="14"/>
      <c r="F34" s="14">
        <v>16610.913</v>
      </c>
      <c r="G34" s="14">
        <v>18301.188999999998</v>
      </c>
      <c r="H34" s="14">
        <v>18344.977999999999</v>
      </c>
      <c r="I34" s="14"/>
      <c r="J34" s="14"/>
      <c r="K34" s="14"/>
      <c r="L34" s="14">
        <v>17506.757000000001</v>
      </c>
      <c r="M34" s="14"/>
      <c r="N34" s="14">
        <v>18990.196</v>
      </c>
      <c r="O34" s="14"/>
      <c r="P34" s="14">
        <v>20314.868999999999</v>
      </c>
      <c r="Q34" s="14">
        <v>19819.539000000001</v>
      </c>
      <c r="R34" s="14"/>
      <c r="S34" s="14"/>
      <c r="T34" s="14">
        <v>20412.698</v>
      </c>
      <c r="U34" s="14">
        <v>20737.727999999999</v>
      </c>
      <c r="V34" s="14"/>
      <c r="W34" s="14"/>
      <c r="X34" s="14">
        <v>22047.367999999999</v>
      </c>
      <c r="Y34" s="14">
        <v>24250.991000000002</v>
      </c>
      <c r="Z34" s="14">
        <v>23718.946</v>
      </c>
      <c r="AA34" s="14">
        <v>27655.928</v>
      </c>
      <c r="AB34" s="14">
        <v>31458.005000000001</v>
      </c>
      <c r="AC34" s="14">
        <v>29967.616999999998</v>
      </c>
      <c r="AD34" s="14">
        <v>29469.656999999999</v>
      </c>
      <c r="AE34" s="14">
        <v>29204.544999999998</v>
      </c>
      <c r="AF34" s="14">
        <v>29857.534</v>
      </c>
      <c r="AG34" s="14">
        <v>31993.083999999999</v>
      </c>
      <c r="AH34" s="14">
        <v>33346.466999999997</v>
      </c>
      <c r="AI34" s="14">
        <v>34182.99</v>
      </c>
      <c r="AJ34" s="14">
        <v>36780.517999999996</v>
      </c>
      <c r="AK34" s="14">
        <v>38313.853000000003</v>
      </c>
      <c r="AL34" s="14">
        <v>31673.401000000002</v>
      </c>
      <c r="AM34" s="14">
        <v>31253.648000000001</v>
      </c>
      <c r="AN34" s="14">
        <v>30026.144</v>
      </c>
      <c r="AO34" s="14">
        <v>35512.249000000003</v>
      </c>
      <c r="AP34" s="14">
        <v>39603.370999999999</v>
      </c>
      <c r="AQ34" s="14">
        <v>41160.493999999999</v>
      </c>
      <c r="AR34" s="14">
        <v>34859.705000000002</v>
      </c>
      <c r="AS34" s="14">
        <v>34662.031999999999</v>
      </c>
      <c r="AT34" s="14">
        <v>35100</v>
      </c>
      <c r="AU34" s="14">
        <v>37388.557999999997</v>
      </c>
      <c r="AV34" s="14">
        <v>38778.697999999997</v>
      </c>
      <c r="AW34" s="14">
        <v>41429.1</v>
      </c>
      <c r="AX34" s="14">
        <v>38606.307999999997</v>
      </c>
      <c r="AY34" s="14">
        <v>38796.966</v>
      </c>
      <c r="AZ34" s="14">
        <v>37701.934000000001</v>
      </c>
      <c r="BA34" s="14">
        <v>41971.750999999997</v>
      </c>
      <c r="BB34" s="14">
        <v>44957.061999999998</v>
      </c>
      <c r="BC34" s="14">
        <v>47523.127999999997</v>
      </c>
      <c r="BD34" s="14">
        <v>46167.777999999998</v>
      </c>
      <c r="BE34" s="14">
        <v>40514.917000000001</v>
      </c>
      <c r="BF34" s="14">
        <v>47239.864999999998</v>
      </c>
      <c r="BG34" s="14">
        <v>52018.845999999998</v>
      </c>
      <c r="BH34" s="14">
        <v>54979.319000000003</v>
      </c>
      <c r="BI34" s="14">
        <v>48723.81</v>
      </c>
      <c r="BJ34" s="14">
        <v>48844.578000000001</v>
      </c>
      <c r="BK34" s="14">
        <v>48217.646999999997</v>
      </c>
      <c r="BL34" s="14">
        <v>47091.525000000001</v>
      </c>
      <c r="BM34" s="14">
        <v>39440.529000000002</v>
      </c>
      <c r="BN34" s="14">
        <v>29206.131000000001</v>
      </c>
      <c r="BO34" s="14">
        <v>26714.850999999999</v>
      </c>
      <c r="BP34" s="14">
        <v>29345.339</v>
      </c>
      <c r="BQ34" s="14">
        <v>29910.063999999998</v>
      </c>
      <c r="BR34" s="14">
        <v>30236.186000000002</v>
      </c>
      <c r="BS34" s="14">
        <v>26689.434000000001</v>
      </c>
      <c r="BT34" s="14">
        <v>32438.385999999999</v>
      </c>
      <c r="BU34" s="14">
        <v>31353.260999999999</v>
      </c>
      <c r="BV34" s="14">
        <v>29701.83</v>
      </c>
      <c r="BW34" s="14">
        <v>31759.155999999999</v>
      </c>
      <c r="BX34" s="32"/>
      <c r="BY34" s="14"/>
    </row>
    <row r="35" spans="1:77" x14ac:dyDescent="0.2">
      <c r="A35" s="14" t="s">
        <v>121</v>
      </c>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32"/>
      <c r="BY35" s="14"/>
    </row>
    <row r="36" spans="1:77" x14ac:dyDescent="0.2">
      <c r="A36" s="14" t="s">
        <v>130</v>
      </c>
      <c r="B36" s="22">
        <v>21716.578000000001</v>
      </c>
      <c r="C36" s="22">
        <v>45594.292000000001</v>
      </c>
      <c r="D36" s="22">
        <v>11950.799000000001</v>
      </c>
      <c r="E36" s="22">
        <v>31975.871999999999</v>
      </c>
      <c r="F36" s="22">
        <v>13176.75</v>
      </c>
      <c r="G36" s="22">
        <v>17927.345000000001</v>
      </c>
      <c r="H36" s="22">
        <v>65135.372000000003</v>
      </c>
      <c r="I36" s="22"/>
      <c r="J36" s="22"/>
      <c r="K36" s="22"/>
      <c r="L36" s="22">
        <v>26374.324000000001</v>
      </c>
      <c r="M36" s="22">
        <v>48993.472000000002</v>
      </c>
      <c r="N36" s="22">
        <v>25600.84</v>
      </c>
      <c r="O36" s="22">
        <v>54457.726000000002</v>
      </c>
      <c r="P36" s="22">
        <v>28112.244999999999</v>
      </c>
      <c r="Q36" s="22">
        <v>26074.627</v>
      </c>
      <c r="R36" s="22">
        <v>52687.042000000001</v>
      </c>
      <c r="S36" s="22">
        <v>56526.866999999998</v>
      </c>
      <c r="T36" s="22">
        <v>33164.021000000001</v>
      </c>
      <c r="U36" s="22">
        <v>30767.181</v>
      </c>
      <c r="V36" s="22">
        <v>61214.697</v>
      </c>
      <c r="W36" s="22">
        <v>61042.641000000003</v>
      </c>
      <c r="X36" s="22">
        <v>95026.316000000006</v>
      </c>
      <c r="Y36" s="22">
        <v>41480.845999999998</v>
      </c>
      <c r="Z36" s="22">
        <v>42873.275000000001</v>
      </c>
      <c r="AA36" s="22">
        <v>51765.464</v>
      </c>
      <c r="AB36" s="22">
        <v>47723.097999999998</v>
      </c>
      <c r="AC36" s="22">
        <v>49874.351000000002</v>
      </c>
      <c r="AD36" s="22">
        <v>49575.197999999997</v>
      </c>
      <c r="AE36" s="22">
        <v>50262.031999999999</v>
      </c>
      <c r="AF36" s="22">
        <v>45716.438999999998</v>
      </c>
      <c r="AG36" s="22">
        <v>47271.093000000001</v>
      </c>
      <c r="AH36" s="22">
        <v>47296.196000000004</v>
      </c>
      <c r="AI36" s="22">
        <v>45243.555999999997</v>
      </c>
      <c r="AJ36" s="22">
        <v>40750.923999999999</v>
      </c>
      <c r="AK36" s="22">
        <v>43177.489000000001</v>
      </c>
      <c r="AL36" s="22">
        <v>44923.680999999997</v>
      </c>
      <c r="AM36" s="22">
        <v>41994.387999999999</v>
      </c>
      <c r="AN36" s="22">
        <v>49522.875999999997</v>
      </c>
      <c r="AO36" s="22">
        <v>52736.08</v>
      </c>
      <c r="AP36" s="22">
        <v>56859.55</v>
      </c>
      <c r="AQ36" s="22">
        <v>57221.099000000002</v>
      </c>
      <c r="AR36" s="22">
        <v>45001.053999999996</v>
      </c>
      <c r="AS36" s="22">
        <v>47241.712</v>
      </c>
      <c r="AT36" s="22">
        <v>47037.078999999998</v>
      </c>
      <c r="AU36" s="22">
        <v>50245.53</v>
      </c>
      <c r="AV36" s="22">
        <v>47863.906000000003</v>
      </c>
      <c r="AW36" s="22">
        <v>52081.381000000001</v>
      </c>
      <c r="AX36" s="22">
        <v>49721.962</v>
      </c>
      <c r="AY36" s="22">
        <v>49712.953000000001</v>
      </c>
      <c r="AZ36" s="22">
        <v>45547.213000000003</v>
      </c>
      <c r="BA36" s="22">
        <v>49435.027999999998</v>
      </c>
      <c r="BB36" s="22">
        <v>48662.148000000001</v>
      </c>
      <c r="BC36" s="22">
        <v>50613.434999999998</v>
      </c>
      <c r="BD36" s="22">
        <v>48650</v>
      </c>
      <c r="BE36" s="22">
        <v>51948.067000000003</v>
      </c>
      <c r="BF36" s="22">
        <v>51804.053999999996</v>
      </c>
      <c r="BG36" s="22">
        <v>53923.438999999998</v>
      </c>
      <c r="BH36" s="22">
        <v>55145.985999999997</v>
      </c>
      <c r="BI36" s="22">
        <v>56351.19</v>
      </c>
      <c r="BJ36" s="22">
        <v>62263.856</v>
      </c>
      <c r="BK36" s="22">
        <v>57202.353000000003</v>
      </c>
      <c r="BL36" s="22">
        <v>53510.735000000001</v>
      </c>
      <c r="BM36" s="22">
        <v>55013.214999999997</v>
      </c>
      <c r="BN36" s="22">
        <v>57061.311000000002</v>
      </c>
      <c r="BO36" s="22">
        <v>58100.000999999997</v>
      </c>
      <c r="BP36" s="22">
        <v>59496.822999999997</v>
      </c>
      <c r="BQ36" s="22">
        <v>61042.826000000001</v>
      </c>
      <c r="BR36" s="22">
        <v>64172.264999999999</v>
      </c>
      <c r="BS36" s="22">
        <v>61361.792999999998</v>
      </c>
      <c r="BT36" s="22">
        <v>60764.449000000001</v>
      </c>
      <c r="BU36" s="22">
        <v>61763.042999999998</v>
      </c>
      <c r="BV36" s="22">
        <v>63034.446000000004</v>
      </c>
      <c r="BW36" s="22">
        <v>64469.48</v>
      </c>
      <c r="BX36" s="33"/>
      <c r="BY36" s="22"/>
    </row>
    <row r="37" spans="1:77" x14ac:dyDescent="0.2">
      <c r="A37" s="20" t="s">
        <v>131</v>
      </c>
      <c r="B37" s="20">
        <v>71636.364000000001</v>
      </c>
      <c r="C37" s="20">
        <v>85835.881999999998</v>
      </c>
      <c r="D37" s="20">
        <v>115969.25</v>
      </c>
      <c r="E37" s="20">
        <v>140646.11300000001</v>
      </c>
      <c r="F37" s="20">
        <v>129814.947</v>
      </c>
      <c r="G37" s="20">
        <v>144840.15900000001</v>
      </c>
      <c r="H37" s="20">
        <v>165093.15900000001</v>
      </c>
      <c r="I37" s="20"/>
      <c r="J37" s="20"/>
      <c r="K37" s="20"/>
      <c r="L37" s="20">
        <v>176393.24299999999</v>
      </c>
      <c r="M37" s="20">
        <v>177365.535</v>
      </c>
      <c r="N37" s="20">
        <v>193491.59700000001</v>
      </c>
      <c r="O37" s="20">
        <v>203131.19500000001</v>
      </c>
      <c r="P37" s="20">
        <v>203714.28599999999</v>
      </c>
      <c r="Q37" s="20">
        <v>198411.12599999999</v>
      </c>
      <c r="R37" s="20">
        <v>185843.52100000001</v>
      </c>
      <c r="S37" s="20">
        <v>197981.65100000001</v>
      </c>
      <c r="T37" s="20">
        <v>199313.492</v>
      </c>
      <c r="U37" s="20">
        <v>225884.99299999999</v>
      </c>
      <c r="V37" s="20">
        <v>234144.092</v>
      </c>
      <c r="W37" s="20">
        <v>231889.959</v>
      </c>
      <c r="X37" s="20">
        <v>250238.158</v>
      </c>
      <c r="Y37" s="20">
        <v>263344.78200000001</v>
      </c>
      <c r="Z37" s="20">
        <v>261515.68400000001</v>
      </c>
      <c r="AA37" s="20">
        <v>297141.75300000003</v>
      </c>
      <c r="AB37" s="20">
        <v>298586.614</v>
      </c>
      <c r="AC37" s="20">
        <v>307589.37800000003</v>
      </c>
      <c r="AD37" s="20">
        <v>310686.016</v>
      </c>
      <c r="AE37" s="20">
        <v>314843.58299999998</v>
      </c>
      <c r="AF37" s="20">
        <v>320953.42499999999</v>
      </c>
      <c r="AG37" s="20">
        <v>341034.57799999998</v>
      </c>
      <c r="AH37" s="20">
        <v>334796.196</v>
      </c>
      <c r="AI37" s="20">
        <v>330289.94799999997</v>
      </c>
      <c r="AJ37" s="20">
        <v>321849.56800000003</v>
      </c>
      <c r="AK37" s="20">
        <v>310129.87</v>
      </c>
      <c r="AL37" s="20">
        <v>311848.48499999999</v>
      </c>
      <c r="AM37" s="20">
        <v>311783.38900000002</v>
      </c>
      <c r="AN37" s="20">
        <v>319896.51400000002</v>
      </c>
      <c r="AO37" s="20">
        <v>342273.94199999998</v>
      </c>
      <c r="AP37" s="20">
        <v>351167.41600000003</v>
      </c>
      <c r="AQ37" s="20">
        <v>351333.33299999998</v>
      </c>
      <c r="AR37" s="20">
        <v>334200.42200000002</v>
      </c>
      <c r="AS37" s="20">
        <v>351347.59399999998</v>
      </c>
      <c r="AT37" s="20">
        <v>350310.11200000002</v>
      </c>
      <c r="AU37" s="20">
        <v>371442.19300000003</v>
      </c>
      <c r="AV37" s="20">
        <v>370550.29599999997</v>
      </c>
      <c r="AW37" s="20">
        <v>396260.17300000001</v>
      </c>
      <c r="AX37" s="20">
        <v>382320.09299999999</v>
      </c>
      <c r="AY37" s="20">
        <v>384288.21500000003</v>
      </c>
      <c r="AZ37" s="20">
        <v>387729.23800000001</v>
      </c>
      <c r="BA37" s="20">
        <v>399676.83600000001</v>
      </c>
      <c r="BB37" s="20">
        <v>408298.30499999999</v>
      </c>
      <c r="BC37" s="20">
        <v>407665.19799999997</v>
      </c>
      <c r="BD37" s="20">
        <v>404911.11099999998</v>
      </c>
      <c r="BE37" s="20">
        <v>403607.73499999999</v>
      </c>
      <c r="BF37" s="20">
        <v>423385.13500000001</v>
      </c>
      <c r="BG37" s="20">
        <v>446204.94699999999</v>
      </c>
      <c r="BH37" s="20">
        <v>448091.24099999998</v>
      </c>
      <c r="BI37" s="20">
        <v>448547.61900000001</v>
      </c>
      <c r="BJ37" s="20">
        <v>454343.37300000002</v>
      </c>
      <c r="BK37" s="20">
        <v>441277.647</v>
      </c>
      <c r="BL37" s="20">
        <v>432152.54200000002</v>
      </c>
      <c r="BM37" s="20">
        <v>423583.7</v>
      </c>
      <c r="BN37" s="20">
        <v>402369.97899999999</v>
      </c>
      <c r="BO37" s="20">
        <v>381193.06900000002</v>
      </c>
      <c r="BP37" s="20">
        <v>408564.61900000001</v>
      </c>
      <c r="BQ37" s="20">
        <v>413955.03200000001</v>
      </c>
      <c r="BR37" s="20">
        <v>433737.81099999999</v>
      </c>
      <c r="BS37" s="20">
        <v>432721.451</v>
      </c>
      <c r="BT37" s="20">
        <v>447574.7</v>
      </c>
      <c r="BU37" s="20">
        <v>464922.826</v>
      </c>
      <c r="BV37" s="20">
        <v>471516.685</v>
      </c>
      <c r="BW37" s="20">
        <v>488110.98800000001</v>
      </c>
      <c r="BX37" s="35"/>
      <c r="BY37" s="20"/>
    </row>
    <row r="38" spans="1:77" x14ac:dyDescent="0.2">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32"/>
      <c r="BY38" s="14"/>
    </row>
    <row r="39" spans="1:77" x14ac:dyDescent="0.2">
      <c r="A39" s="20" t="s">
        <v>132</v>
      </c>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32"/>
      <c r="BY39" s="14"/>
    </row>
    <row r="40" spans="1:77" x14ac:dyDescent="0.2">
      <c r="A40" s="14" t="s">
        <v>133</v>
      </c>
      <c r="B40" s="14"/>
      <c r="C40" s="14"/>
      <c r="D40" s="14"/>
      <c r="E40" s="14"/>
      <c r="F40" s="14">
        <v>1296.56</v>
      </c>
      <c r="G40" s="14">
        <v>1326.288</v>
      </c>
      <c r="H40" s="14">
        <v>1477.4380000000001</v>
      </c>
      <c r="I40" s="14"/>
      <c r="J40" s="14"/>
      <c r="K40" s="14"/>
      <c r="L40" s="14">
        <v>1383.7840000000001</v>
      </c>
      <c r="M40" s="14"/>
      <c r="N40" s="14"/>
      <c r="O40" s="14"/>
      <c r="P40" s="14">
        <v>1494.1690000000001</v>
      </c>
      <c r="Q40" s="14"/>
      <c r="R40" s="14"/>
      <c r="S40" s="14"/>
      <c r="T40" s="14">
        <v>12335.978999999999</v>
      </c>
      <c r="U40" s="14"/>
      <c r="V40" s="14"/>
      <c r="W40" s="14"/>
      <c r="X40" s="14">
        <v>12275</v>
      </c>
      <c r="Y40" s="14">
        <v>12323.646000000001</v>
      </c>
      <c r="Z40" s="14">
        <v>11705.144</v>
      </c>
      <c r="AA40" s="14"/>
      <c r="AB40" s="14">
        <v>15103.674999999999</v>
      </c>
      <c r="AC40" s="14"/>
      <c r="AD40" s="14"/>
      <c r="AE40" s="14"/>
      <c r="AF40" s="14">
        <v>17339.725999999999</v>
      </c>
      <c r="AG40" s="14"/>
      <c r="AH40" s="14"/>
      <c r="AI40" s="14"/>
      <c r="AJ40" s="14">
        <v>18022.195</v>
      </c>
      <c r="AK40" s="14"/>
      <c r="AL40" s="14"/>
      <c r="AM40" s="14"/>
      <c r="AN40" s="14">
        <v>15850.763000000001</v>
      </c>
      <c r="AO40" s="14"/>
      <c r="AP40" s="14"/>
      <c r="AQ40" s="14"/>
      <c r="AR40" s="14">
        <v>15349.156000000001</v>
      </c>
      <c r="AS40" s="14"/>
      <c r="AT40" s="14"/>
      <c r="AU40" s="14"/>
      <c r="AV40" s="14">
        <v>17220.117999999999</v>
      </c>
      <c r="AW40" s="14"/>
      <c r="AX40" s="14"/>
      <c r="AY40" s="14">
        <v>16978.995999999999</v>
      </c>
      <c r="AZ40" s="14">
        <v>16554.039000000001</v>
      </c>
      <c r="BA40" s="14">
        <v>16441.808000000001</v>
      </c>
      <c r="BB40" s="14">
        <v>16441.808000000001</v>
      </c>
      <c r="BC40" s="14">
        <v>16025.33</v>
      </c>
      <c r="BD40" s="14">
        <v>16167.778</v>
      </c>
      <c r="BE40" s="14">
        <v>16078.453</v>
      </c>
      <c r="BF40" s="14">
        <v>16386.260999999999</v>
      </c>
      <c r="BG40" s="14">
        <v>17138.987000000001</v>
      </c>
      <c r="BH40" s="14">
        <v>17701.946</v>
      </c>
      <c r="BI40" s="14">
        <v>17322.618999999999</v>
      </c>
      <c r="BJ40" s="14">
        <v>17531.325000000001</v>
      </c>
      <c r="BK40" s="14">
        <v>17118.824000000001</v>
      </c>
      <c r="BL40" s="14">
        <v>16441.808000000001</v>
      </c>
      <c r="BM40" s="14">
        <v>16025.33</v>
      </c>
      <c r="BN40" s="14">
        <v>15381.607</v>
      </c>
      <c r="BO40" s="14">
        <v>14406.931</v>
      </c>
      <c r="BP40" s="14">
        <v>15414.195</v>
      </c>
      <c r="BQ40" s="14">
        <v>15579.228999999999</v>
      </c>
      <c r="BR40" s="14">
        <v>15764.897000000001</v>
      </c>
      <c r="BS40" s="14">
        <v>15529.349</v>
      </c>
      <c r="BT40" s="14">
        <v>15868.048000000001</v>
      </c>
      <c r="BU40" s="14">
        <v>15816.304</v>
      </c>
      <c r="BV40" s="14">
        <v>15663.079</v>
      </c>
      <c r="BW40" s="14">
        <v>16149.834000000001</v>
      </c>
      <c r="BX40" s="32"/>
      <c r="BY40" s="14"/>
    </row>
    <row r="41" spans="1:77" x14ac:dyDescent="0.2">
      <c r="A41" s="14" t="s">
        <v>134</v>
      </c>
      <c r="B41" s="14">
        <v>3517.8249999999998</v>
      </c>
      <c r="C41" s="14"/>
      <c r="D41" s="14">
        <v>22409.594000000001</v>
      </c>
      <c r="E41" s="14">
        <v>22914.208999999999</v>
      </c>
      <c r="F41" s="14">
        <v>21345.196</v>
      </c>
      <c r="G41" s="14">
        <v>27685.600999999999</v>
      </c>
      <c r="H41" s="14">
        <v>37435.226000000002</v>
      </c>
      <c r="I41" s="14"/>
      <c r="J41" s="14"/>
      <c r="K41" s="14"/>
      <c r="L41" s="14">
        <v>38697.296999999999</v>
      </c>
      <c r="M41" s="14"/>
      <c r="N41" s="14"/>
      <c r="O41" s="14"/>
      <c r="P41" s="14">
        <v>42129.737999999998</v>
      </c>
      <c r="Q41" s="14"/>
      <c r="R41" s="14"/>
      <c r="S41" s="14"/>
      <c r="T41" s="14">
        <v>46906.084999999999</v>
      </c>
      <c r="U41" s="14"/>
      <c r="V41" s="14"/>
      <c r="W41" s="14"/>
      <c r="X41" s="14">
        <v>64564.474000000002</v>
      </c>
      <c r="Y41" s="14">
        <v>72003.963000000003</v>
      </c>
      <c r="Z41" s="14">
        <v>73247.176999999996</v>
      </c>
      <c r="AA41" s="14"/>
      <c r="AB41" s="14">
        <v>84771.653999999995</v>
      </c>
      <c r="AC41" s="14"/>
      <c r="AD41" s="14"/>
      <c r="AE41" s="14"/>
      <c r="AF41" s="14">
        <v>99097.26</v>
      </c>
      <c r="AG41" s="14"/>
      <c r="AH41" s="14"/>
      <c r="AI41" s="14"/>
      <c r="AJ41" s="14">
        <v>87789.149000000005</v>
      </c>
      <c r="AK41" s="14"/>
      <c r="AL41" s="14"/>
      <c r="AM41" s="14"/>
      <c r="AN41" s="14">
        <v>75205.881999999998</v>
      </c>
      <c r="AO41" s="14"/>
      <c r="AP41" s="14"/>
      <c r="AQ41" s="14"/>
      <c r="AR41" s="14">
        <v>74310.126999999993</v>
      </c>
      <c r="AS41" s="14"/>
      <c r="AT41" s="14"/>
      <c r="AU41" s="14"/>
      <c r="AV41" s="14">
        <v>96151.479000000007</v>
      </c>
      <c r="AW41" s="14"/>
      <c r="AX41" s="14"/>
      <c r="AY41" s="14">
        <v>102714.11900000001</v>
      </c>
      <c r="AZ41" s="14">
        <v>103646.189</v>
      </c>
      <c r="BA41" s="14">
        <v>103458.757</v>
      </c>
      <c r="BB41" s="14">
        <v>103284.746</v>
      </c>
      <c r="BC41" s="14">
        <v>102324.89</v>
      </c>
      <c r="BD41" s="14">
        <v>107698.889</v>
      </c>
      <c r="BE41" s="14">
        <v>111342.541</v>
      </c>
      <c r="BF41" s="14">
        <v>107755.63099999999</v>
      </c>
      <c r="BG41" s="14">
        <v>111068.31600000001</v>
      </c>
      <c r="BH41" s="14">
        <v>122593.674</v>
      </c>
      <c r="BI41" s="14">
        <v>127394.048</v>
      </c>
      <c r="BJ41" s="14">
        <v>134974.69899999999</v>
      </c>
      <c r="BK41" s="14">
        <v>133282.353</v>
      </c>
      <c r="BL41" s="14">
        <v>132589.83100000001</v>
      </c>
      <c r="BM41" s="14">
        <v>141018.72200000001</v>
      </c>
      <c r="BN41" s="14">
        <v>141596.19500000001</v>
      </c>
      <c r="BO41" s="14">
        <v>143283.16800000001</v>
      </c>
      <c r="BP41" s="14">
        <v>145415.25399999999</v>
      </c>
      <c r="BQ41" s="14">
        <v>151221.62700000001</v>
      </c>
      <c r="BR41" s="14">
        <v>151880.823</v>
      </c>
      <c r="BS41" s="14">
        <v>155948.77299999999</v>
      </c>
      <c r="BT41" s="14">
        <v>161210.46900000001</v>
      </c>
      <c r="BU41" s="14">
        <v>164926.087</v>
      </c>
      <c r="BV41" s="14">
        <v>162731.97</v>
      </c>
      <c r="BW41" s="14">
        <v>168461.709</v>
      </c>
      <c r="BX41" s="32"/>
      <c r="BY41" s="14"/>
    </row>
    <row r="42" spans="1:77" x14ac:dyDescent="0.2">
      <c r="A42" s="14" t="s">
        <v>135</v>
      </c>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32"/>
      <c r="BY42" s="14"/>
    </row>
    <row r="43" spans="1:77" x14ac:dyDescent="0.2">
      <c r="A43" s="14" t="s">
        <v>136</v>
      </c>
      <c r="B43" s="14">
        <v>969</v>
      </c>
      <c r="C43" s="14"/>
      <c r="D43" s="14"/>
      <c r="E43" s="14"/>
      <c r="F43" s="14"/>
      <c r="G43" s="14"/>
      <c r="H43" s="14"/>
      <c r="I43" s="14"/>
      <c r="J43" s="14"/>
      <c r="K43" s="14"/>
      <c r="L43" s="14"/>
      <c r="M43" s="14"/>
      <c r="N43" s="14"/>
      <c r="O43" s="14"/>
      <c r="P43" s="14"/>
      <c r="Q43" s="14"/>
      <c r="R43" s="14"/>
      <c r="S43" s="14"/>
      <c r="T43" s="14">
        <v>1575</v>
      </c>
      <c r="U43" s="14"/>
      <c r="V43" s="14"/>
      <c r="W43" s="14"/>
      <c r="X43" s="14">
        <v>1567</v>
      </c>
      <c r="Y43" s="14">
        <v>1573</v>
      </c>
      <c r="Z43" s="14">
        <v>1494</v>
      </c>
      <c r="AA43" s="14"/>
      <c r="AB43" s="14">
        <v>1563</v>
      </c>
      <c r="AC43" s="14"/>
      <c r="AD43" s="14"/>
      <c r="AE43" s="14"/>
      <c r="AF43" s="14">
        <v>1632</v>
      </c>
      <c r="AG43" s="14"/>
      <c r="AH43" s="14"/>
      <c r="AI43" s="14"/>
      <c r="AJ43" s="14">
        <v>1502</v>
      </c>
      <c r="AK43" s="14"/>
      <c r="AL43" s="14"/>
      <c r="AM43" s="14"/>
      <c r="AN43" s="14">
        <v>1398</v>
      </c>
      <c r="AO43" s="14"/>
      <c r="AP43" s="14"/>
      <c r="AQ43" s="14"/>
      <c r="AR43" s="14">
        <v>1353</v>
      </c>
      <c r="AS43" s="14"/>
      <c r="AT43" s="14"/>
      <c r="AU43" s="14"/>
      <c r="AV43" s="14">
        <v>1518</v>
      </c>
      <c r="AW43" s="14"/>
      <c r="AX43" s="14"/>
      <c r="AY43" s="14">
        <v>1497</v>
      </c>
      <c r="AZ43" s="14">
        <v>1460</v>
      </c>
      <c r="BA43" s="14">
        <v>1450</v>
      </c>
      <c r="BB43" s="14">
        <v>1450</v>
      </c>
      <c r="BC43" s="14">
        <v>1413</v>
      </c>
      <c r="BD43" s="14">
        <v>1426</v>
      </c>
      <c r="BE43" s="14">
        <v>1418</v>
      </c>
      <c r="BF43" s="14">
        <v>1445</v>
      </c>
      <c r="BG43" s="14">
        <v>1511</v>
      </c>
      <c r="BH43" s="14">
        <v>1561</v>
      </c>
      <c r="BI43" s="14">
        <v>1527</v>
      </c>
      <c r="BJ43" s="14">
        <v>1546</v>
      </c>
      <c r="BK43" s="14">
        <v>1509</v>
      </c>
      <c r="BL43" s="14">
        <v>1450</v>
      </c>
      <c r="BM43" s="14">
        <v>1413</v>
      </c>
      <c r="BN43" s="14">
        <v>1356</v>
      </c>
      <c r="BO43" s="14">
        <v>1270</v>
      </c>
      <c r="BP43" s="14">
        <v>1359</v>
      </c>
      <c r="BQ43" s="14">
        <v>1374</v>
      </c>
      <c r="BR43" s="14">
        <v>1390</v>
      </c>
      <c r="BS43" s="14">
        <v>1369</v>
      </c>
      <c r="BT43" s="14">
        <v>1399</v>
      </c>
      <c r="BU43" s="14">
        <v>1395</v>
      </c>
      <c r="BV43" s="14">
        <v>1381</v>
      </c>
      <c r="BW43" s="14">
        <v>1424</v>
      </c>
      <c r="BX43" s="32"/>
      <c r="BY43" s="14"/>
    </row>
    <row r="44" spans="1:77" x14ac:dyDescent="0.2">
      <c r="A44" s="14" t="s">
        <v>137</v>
      </c>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32"/>
      <c r="BY44" s="14"/>
    </row>
    <row r="45" spans="1:77" x14ac:dyDescent="0.2">
      <c r="A45" s="14" t="s">
        <v>138</v>
      </c>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32"/>
      <c r="BY45" s="14"/>
    </row>
    <row r="46" spans="1:77" x14ac:dyDescent="0.2">
      <c r="A46" s="14" t="s">
        <v>139</v>
      </c>
      <c r="B46" s="14">
        <v>47.237000000000002</v>
      </c>
      <c r="C46" s="14">
        <v>58.103999999999999</v>
      </c>
      <c r="D46" s="14">
        <v>127.92100000000001</v>
      </c>
      <c r="E46" s="14">
        <v>63.003</v>
      </c>
      <c r="F46" s="14">
        <v>55.753</v>
      </c>
      <c r="G46" s="14">
        <v>72.655000000000001</v>
      </c>
      <c r="H46" s="14">
        <v>91.703000000000003</v>
      </c>
      <c r="I46" s="14"/>
      <c r="J46" s="14"/>
      <c r="K46" s="14"/>
      <c r="L46" s="14">
        <v>3212.1619999999998</v>
      </c>
      <c r="M46" s="14">
        <v>2689.2950000000001</v>
      </c>
      <c r="N46" s="14">
        <v>2810.924</v>
      </c>
      <c r="O46" s="14">
        <v>3084.5479999999998</v>
      </c>
      <c r="P46" s="14">
        <v>3132.6529999999998</v>
      </c>
      <c r="Q46" s="14">
        <v>3128.9009999999998</v>
      </c>
      <c r="R46" s="14">
        <v>2949.8780000000002</v>
      </c>
      <c r="S46" s="14">
        <v>3357.7979999999998</v>
      </c>
      <c r="T46" s="14">
        <v>3616.402</v>
      </c>
      <c r="U46" s="14">
        <v>3976.1570000000002</v>
      </c>
      <c r="V46" s="14">
        <v>3834.2939999999999</v>
      </c>
      <c r="W46" s="14">
        <v>3749.6559999999999</v>
      </c>
      <c r="X46" s="14">
        <v>7653.9470000000001</v>
      </c>
      <c r="Y46" s="14">
        <v>6379.1279999999997</v>
      </c>
      <c r="Z46" s="14">
        <v>5317.44</v>
      </c>
      <c r="AA46" s="14">
        <v>5547.68</v>
      </c>
      <c r="AB46" s="14">
        <v>5660.1049999999996</v>
      </c>
      <c r="AC46" s="14">
        <v>5571.2439999999997</v>
      </c>
      <c r="AD46" s="14">
        <v>2910.29</v>
      </c>
      <c r="AE46" s="14">
        <v>3056.15</v>
      </c>
      <c r="AF46" s="14">
        <v>3156.1640000000002</v>
      </c>
      <c r="AG46" s="14">
        <v>3208.8519999999999</v>
      </c>
      <c r="AH46" s="14">
        <v>258.15199999999999</v>
      </c>
      <c r="AI46" s="14">
        <v>250</v>
      </c>
      <c r="AJ46" s="14">
        <v>244.143</v>
      </c>
      <c r="AK46" s="14">
        <v>216.45</v>
      </c>
      <c r="AL46" s="14">
        <v>232.32300000000001</v>
      </c>
      <c r="AM46" s="14">
        <v>232.32300000000001</v>
      </c>
      <c r="AN46" s="14">
        <v>228.75800000000001</v>
      </c>
      <c r="AO46" s="14">
        <v>234.96700000000001</v>
      </c>
      <c r="AP46" s="14">
        <v>241.57300000000001</v>
      </c>
      <c r="AQ46" s="14">
        <v>245.791</v>
      </c>
      <c r="AR46" s="14">
        <v>233.12200000000001</v>
      </c>
      <c r="AS46" s="14">
        <v>240.642</v>
      </c>
      <c r="AT46" s="14">
        <v>250.56200000000001</v>
      </c>
      <c r="AU46" s="14">
        <v>266.98500000000001</v>
      </c>
      <c r="AV46" s="14">
        <v>271.00599999999997</v>
      </c>
      <c r="AW46" s="14">
        <v>283.60000000000002</v>
      </c>
      <c r="AX46" s="14">
        <v>269.86</v>
      </c>
      <c r="AY46" s="14">
        <v>255.54300000000001</v>
      </c>
      <c r="AZ46" s="14">
        <v>255.97300000000001</v>
      </c>
      <c r="BA46" s="14">
        <v>552.54200000000003</v>
      </c>
      <c r="BB46" s="14">
        <v>1984.181</v>
      </c>
      <c r="BC46" s="14">
        <v>1983.48</v>
      </c>
      <c r="BD46" s="14">
        <v>2077.7779999999998</v>
      </c>
      <c r="BE46" s="14">
        <v>2005.5250000000001</v>
      </c>
      <c r="BF46" s="14">
        <v>1988.739</v>
      </c>
      <c r="BG46" s="14">
        <v>1929.329</v>
      </c>
      <c r="BH46" s="14">
        <v>2109.489</v>
      </c>
      <c r="BI46" s="14">
        <v>2135.7139999999999</v>
      </c>
      <c r="BJ46" s="14">
        <v>2128.9160000000002</v>
      </c>
      <c r="BK46" s="14">
        <v>2027.059</v>
      </c>
      <c r="BL46" s="14">
        <v>1926.5540000000001</v>
      </c>
      <c r="BM46" s="14">
        <v>2064.9780000000001</v>
      </c>
      <c r="BN46" s="14">
        <v>2016.913</v>
      </c>
      <c r="BO46" s="14">
        <v>12427.723</v>
      </c>
      <c r="BP46" s="14">
        <v>13720.339</v>
      </c>
      <c r="BQ46" s="14">
        <v>14285.867</v>
      </c>
      <c r="BR46" s="14">
        <v>14914.41</v>
      </c>
      <c r="BS46" s="14">
        <v>15226.254000000001</v>
      </c>
      <c r="BT46" s="14">
        <v>15504.906999999999</v>
      </c>
      <c r="BU46" s="14">
        <v>15770.652</v>
      </c>
      <c r="BV46" s="14">
        <v>15376.749</v>
      </c>
      <c r="BW46" s="14">
        <v>16112.098</v>
      </c>
      <c r="BX46" s="32"/>
      <c r="BY46" s="14"/>
    </row>
    <row r="47" spans="1:77" x14ac:dyDescent="0.2">
      <c r="A47" s="14" t="s">
        <v>140</v>
      </c>
      <c r="B47" s="22">
        <v>16899.093000000001</v>
      </c>
      <c r="C47" s="22">
        <v>25111.111000000001</v>
      </c>
      <c r="D47" s="22">
        <v>6814.2690000000002</v>
      </c>
      <c r="E47" s="22">
        <v>7426.2730000000001</v>
      </c>
      <c r="F47" s="22">
        <v>5353.4989999999998</v>
      </c>
      <c r="G47" s="22">
        <v>6528.402</v>
      </c>
      <c r="H47" s="22">
        <v>7484.7160000000003</v>
      </c>
      <c r="I47" s="22"/>
      <c r="J47" s="22"/>
      <c r="K47" s="22"/>
      <c r="L47" s="22">
        <v>7231.0810000000001</v>
      </c>
      <c r="M47" s="22">
        <v>45541.775000000001</v>
      </c>
      <c r="N47" s="22">
        <v>48190.476999999999</v>
      </c>
      <c r="O47" s="22">
        <v>51486.881000000001</v>
      </c>
      <c r="P47" s="22">
        <v>7806.1220000000003</v>
      </c>
      <c r="Q47" s="22">
        <v>53712.347000000002</v>
      </c>
      <c r="R47" s="22">
        <v>47099.021999999997</v>
      </c>
      <c r="S47" s="22">
        <v>55192.661</v>
      </c>
      <c r="T47" s="22">
        <v>0.39600000000064001</v>
      </c>
      <c r="U47" s="22">
        <v>69234.221999999994</v>
      </c>
      <c r="V47" s="22">
        <v>76394.812999999995</v>
      </c>
      <c r="W47" s="22">
        <v>79103.164000000004</v>
      </c>
      <c r="X47" s="22">
        <v>-2472.2629999999999</v>
      </c>
      <c r="Y47" s="22">
        <v>-5665.47</v>
      </c>
      <c r="Z47" s="22">
        <v>-8288.2279999999992</v>
      </c>
      <c r="AA47" s="22">
        <v>95471.65</v>
      </c>
      <c r="AB47" s="22">
        <v>506.553</v>
      </c>
      <c r="AC47" s="22">
        <v>103641.19100000001</v>
      </c>
      <c r="AD47" s="22">
        <v>107369.393</v>
      </c>
      <c r="AE47" s="22">
        <v>114450.534</v>
      </c>
      <c r="AF47" s="22">
        <v>2113.2060000000001</v>
      </c>
      <c r="AG47" s="22">
        <v>117594.74400000001</v>
      </c>
      <c r="AH47" s="22">
        <v>121635.87</v>
      </c>
      <c r="AI47" s="22">
        <v>117021.90700000001</v>
      </c>
      <c r="AJ47" s="22">
        <v>3649.665</v>
      </c>
      <c r="AK47" s="22">
        <v>96392.857000000004</v>
      </c>
      <c r="AL47" s="22">
        <v>107693.603</v>
      </c>
      <c r="AM47" s="22">
        <v>104831.65</v>
      </c>
      <c r="AN47" s="22">
        <v>3471.2809999999999</v>
      </c>
      <c r="AO47" s="22">
        <v>99503.34</v>
      </c>
      <c r="AP47" s="22">
        <v>99634.831000000006</v>
      </c>
      <c r="AQ47" s="22">
        <v>101720.539</v>
      </c>
      <c r="AR47" s="22">
        <v>6760.924</v>
      </c>
      <c r="AS47" s="22">
        <v>103551.871</v>
      </c>
      <c r="AT47" s="22">
        <v>117132.584</v>
      </c>
      <c r="AU47" s="22">
        <v>125889.15300000001</v>
      </c>
      <c r="AV47" s="22">
        <v>13925.788</v>
      </c>
      <c r="AW47" s="22">
        <v>136217.01699999999</v>
      </c>
      <c r="AX47" s="22">
        <v>132732.476</v>
      </c>
      <c r="AY47" s="22">
        <v>12185.614</v>
      </c>
      <c r="AZ47" s="22">
        <v>11578.68</v>
      </c>
      <c r="BA47" s="22">
        <v>10874.294</v>
      </c>
      <c r="BB47" s="22">
        <v>10892.371999999999</v>
      </c>
      <c r="BC47" s="22">
        <v>9921.8019999999997</v>
      </c>
      <c r="BD47" s="22">
        <v>10019.555</v>
      </c>
      <c r="BE47" s="22">
        <v>8256.0329999999994</v>
      </c>
      <c r="BF47" s="22">
        <v>12387.207</v>
      </c>
      <c r="BG47" s="22">
        <v>12523.156999999999</v>
      </c>
      <c r="BH47" s="22">
        <v>12704.207</v>
      </c>
      <c r="BI47" s="22">
        <v>11769.429</v>
      </c>
      <c r="BJ47" s="22">
        <v>12510.626</v>
      </c>
      <c r="BK47" s="22">
        <v>12719.235000000001</v>
      </c>
      <c r="BL47" s="22">
        <v>12737.57</v>
      </c>
      <c r="BM47" s="22">
        <v>14493.388999999999</v>
      </c>
      <c r="BN47" s="22">
        <v>15353.302</v>
      </c>
      <c r="BO47" s="22">
        <v>15761.683000000001</v>
      </c>
      <c r="BP47" s="22">
        <v>12997.992</v>
      </c>
      <c r="BQ47" s="22">
        <v>12622.789000000001</v>
      </c>
      <c r="BR47" s="22">
        <v>12099.707</v>
      </c>
      <c r="BS47" s="22">
        <v>13759.067999999999</v>
      </c>
      <c r="BT47" s="22">
        <v>13118.994000000001</v>
      </c>
      <c r="BU47" s="22">
        <v>13481.087</v>
      </c>
      <c r="BV47" s="22">
        <v>11894.565000000001</v>
      </c>
      <c r="BW47" s="22">
        <v>10550.472</v>
      </c>
      <c r="BX47" s="33"/>
      <c r="BY47" s="22"/>
    </row>
    <row r="48" spans="1:77" x14ac:dyDescent="0.2">
      <c r="A48" s="20" t="s">
        <v>141</v>
      </c>
      <c r="B48" s="20">
        <v>21433.154999999999</v>
      </c>
      <c r="C48" s="20">
        <v>25169.215</v>
      </c>
      <c r="D48" s="20">
        <v>29351.784</v>
      </c>
      <c r="E48" s="20">
        <v>30403.485000000001</v>
      </c>
      <c r="F48" s="20">
        <v>28051.008000000002</v>
      </c>
      <c r="G48" s="20">
        <v>35612.946000000004</v>
      </c>
      <c r="H48" s="20">
        <v>46489.082999999999</v>
      </c>
      <c r="I48" s="20"/>
      <c r="J48" s="20"/>
      <c r="K48" s="20"/>
      <c r="L48" s="20">
        <v>50524.324000000001</v>
      </c>
      <c r="M48" s="20">
        <v>48231.07</v>
      </c>
      <c r="N48" s="20">
        <v>51001.400999999998</v>
      </c>
      <c r="O48" s="20">
        <v>54571.428999999996</v>
      </c>
      <c r="P48" s="20">
        <v>54562.682000000001</v>
      </c>
      <c r="Q48" s="20">
        <v>56841.248</v>
      </c>
      <c r="R48" s="20">
        <v>50048.9</v>
      </c>
      <c r="S48" s="20">
        <v>58550.459000000003</v>
      </c>
      <c r="T48" s="20">
        <v>64433.862000000001</v>
      </c>
      <c r="U48" s="20">
        <v>73210.379000000001</v>
      </c>
      <c r="V48" s="20">
        <v>80229.107000000004</v>
      </c>
      <c r="W48" s="20">
        <v>82852.820000000007</v>
      </c>
      <c r="X48" s="20">
        <v>83588.157999999996</v>
      </c>
      <c r="Y48" s="20">
        <v>86614.267000000007</v>
      </c>
      <c r="Z48" s="20">
        <v>83475.532999999996</v>
      </c>
      <c r="AA48" s="20">
        <v>101019.33</v>
      </c>
      <c r="AB48" s="20">
        <v>107604.98699999999</v>
      </c>
      <c r="AC48" s="20">
        <v>109212.435</v>
      </c>
      <c r="AD48" s="20">
        <v>110279.683</v>
      </c>
      <c r="AE48" s="20">
        <v>117506.68399999999</v>
      </c>
      <c r="AF48" s="20">
        <v>123338.356</v>
      </c>
      <c r="AG48" s="20">
        <v>120803.59600000001</v>
      </c>
      <c r="AH48" s="20">
        <v>121894.022</v>
      </c>
      <c r="AI48" s="20">
        <v>117271.90700000001</v>
      </c>
      <c r="AJ48" s="20">
        <v>111207.152</v>
      </c>
      <c r="AK48" s="20">
        <v>96609.307000000001</v>
      </c>
      <c r="AL48" s="20">
        <v>107925.92600000001</v>
      </c>
      <c r="AM48" s="20">
        <v>105063.973</v>
      </c>
      <c r="AN48" s="20">
        <v>96154.683999999994</v>
      </c>
      <c r="AO48" s="20">
        <v>99738.307000000001</v>
      </c>
      <c r="AP48" s="20">
        <v>99876.403999999995</v>
      </c>
      <c r="AQ48" s="20">
        <v>101966.33</v>
      </c>
      <c r="AR48" s="20">
        <v>98006.328999999998</v>
      </c>
      <c r="AS48" s="20">
        <v>103792.51300000001</v>
      </c>
      <c r="AT48" s="20">
        <v>117383.14599999999</v>
      </c>
      <c r="AU48" s="20">
        <v>126156.13800000001</v>
      </c>
      <c r="AV48" s="20">
        <v>129086.391</v>
      </c>
      <c r="AW48" s="20">
        <v>136500.617</v>
      </c>
      <c r="AX48" s="20">
        <v>133002.33600000001</v>
      </c>
      <c r="AY48" s="20">
        <v>133631.272</v>
      </c>
      <c r="AZ48" s="20">
        <v>133494.88099999999</v>
      </c>
      <c r="BA48" s="20">
        <v>132777.40100000001</v>
      </c>
      <c r="BB48" s="20">
        <v>134053.10699999999</v>
      </c>
      <c r="BC48" s="20">
        <v>131668.50200000001</v>
      </c>
      <c r="BD48" s="20">
        <v>137390</v>
      </c>
      <c r="BE48" s="20">
        <v>139100.552</v>
      </c>
      <c r="BF48" s="20">
        <v>139962.83799999999</v>
      </c>
      <c r="BG48" s="20">
        <v>144170.78899999999</v>
      </c>
      <c r="BH48" s="20">
        <v>156670.31599999999</v>
      </c>
      <c r="BI48" s="20">
        <v>160148.81</v>
      </c>
      <c r="BJ48" s="20">
        <v>168691.56599999999</v>
      </c>
      <c r="BK48" s="20">
        <v>166656.47099999999</v>
      </c>
      <c r="BL48" s="20">
        <v>165145.76300000001</v>
      </c>
      <c r="BM48" s="20">
        <v>175015.41899999999</v>
      </c>
      <c r="BN48" s="20">
        <v>175704.01699999999</v>
      </c>
      <c r="BO48" s="20">
        <v>187149.505</v>
      </c>
      <c r="BP48" s="20">
        <v>188906.78</v>
      </c>
      <c r="BQ48" s="20">
        <v>195083.51199999999</v>
      </c>
      <c r="BR48" s="20">
        <v>196049.837</v>
      </c>
      <c r="BS48" s="20">
        <v>201832.44399999999</v>
      </c>
      <c r="BT48" s="20">
        <v>207101.41800000001</v>
      </c>
      <c r="BU48" s="20">
        <v>211389.13</v>
      </c>
      <c r="BV48" s="20">
        <v>207047.36300000001</v>
      </c>
      <c r="BW48" s="20">
        <v>212698.11300000001</v>
      </c>
      <c r="BX48" s="35"/>
      <c r="BY48" s="20"/>
    </row>
    <row r="49" spans="1:77" x14ac:dyDescent="0.2">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32"/>
      <c r="BY49" s="14"/>
    </row>
    <row r="50" spans="1:77" ht="17" thickBot="1" x14ac:dyDescent="0.25">
      <c r="A50" s="20" t="s">
        <v>142</v>
      </c>
      <c r="B50" s="23">
        <v>93069.519</v>
      </c>
      <c r="C50" s="23">
        <v>111005.09699999999</v>
      </c>
      <c r="D50" s="23">
        <v>145321.03400000001</v>
      </c>
      <c r="E50" s="23">
        <v>171049.598</v>
      </c>
      <c r="F50" s="23">
        <v>157865.95499999999</v>
      </c>
      <c r="G50" s="23">
        <v>180453.10500000001</v>
      </c>
      <c r="H50" s="23">
        <v>211582.242</v>
      </c>
      <c r="I50" s="23"/>
      <c r="J50" s="23"/>
      <c r="K50" s="23"/>
      <c r="L50" s="23">
        <v>226917.56700000001</v>
      </c>
      <c r="M50" s="23">
        <v>225596.60500000001</v>
      </c>
      <c r="N50" s="23">
        <v>244492.99799999999</v>
      </c>
      <c r="O50" s="23">
        <v>257702.62400000001</v>
      </c>
      <c r="P50" s="23">
        <v>258276.96799999999</v>
      </c>
      <c r="Q50" s="23">
        <v>255252.37400000001</v>
      </c>
      <c r="R50" s="23">
        <v>235892.421</v>
      </c>
      <c r="S50" s="23">
        <v>256532.11</v>
      </c>
      <c r="T50" s="23">
        <v>263747.35399999999</v>
      </c>
      <c r="U50" s="23">
        <v>299095.37199999997</v>
      </c>
      <c r="V50" s="23">
        <v>314373.19900000002</v>
      </c>
      <c r="W50" s="23">
        <v>314742.77899999998</v>
      </c>
      <c r="X50" s="23">
        <v>333826.31599999999</v>
      </c>
      <c r="Y50" s="23">
        <v>349959.049</v>
      </c>
      <c r="Z50" s="23">
        <v>344991.217</v>
      </c>
      <c r="AA50" s="23">
        <v>398161.08299999998</v>
      </c>
      <c r="AB50" s="23">
        <v>406191.60100000002</v>
      </c>
      <c r="AC50" s="23">
        <v>416801.81300000002</v>
      </c>
      <c r="AD50" s="23">
        <v>420965.69900000002</v>
      </c>
      <c r="AE50" s="23">
        <v>432350.26699999999</v>
      </c>
      <c r="AF50" s="23">
        <v>444291.78100000002</v>
      </c>
      <c r="AG50" s="23">
        <v>461838.174</v>
      </c>
      <c r="AH50" s="23">
        <v>456690.21799999999</v>
      </c>
      <c r="AI50" s="23">
        <v>447561.85499999998</v>
      </c>
      <c r="AJ50" s="23">
        <v>433056.72</v>
      </c>
      <c r="AK50" s="23">
        <v>406739.17700000003</v>
      </c>
      <c r="AL50" s="23">
        <v>419774.41100000002</v>
      </c>
      <c r="AM50" s="23">
        <v>416847.36200000002</v>
      </c>
      <c r="AN50" s="23">
        <v>416051.19799999997</v>
      </c>
      <c r="AO50" s="23">
        <v>442012.24900000001</v>
      </c>
      <c r="AP50" s="23">
        <v>451043.82</v>
      </c>
      <c r="AQ50" s="23">
        <v>453299.663</v>
      </c>
      <c r="AR50" s="23">
        <v>432206.75099999999</v>
      </c>
      <c r="AS50" s="23">
        <v>455140.10700000002</v>
      </c>
      <c r="AT50" s="23">
        <v>467693.25799999997</v>
      </c>
      <c r="AU50" s="23">
        <v>497598.33100000001</v>
      </c>
      <c r="AV50" s="23">
        <v>499636.68699999998</v>
      </c>
      <c r="AW50" s="23">
        <v>532760.79</v>
      </c>
      <c r="AX50" s="23">
        <v>515322.429</v>
      </c>
      <c r="AY50" s="23">
        <v>517919.48700000002</v>
      </c>
      <c r="AZ50" s="23">
        <v>521224.11900000001</v>
      </c>
      <c r="BA50" s="23">
        <v>532454.23699999996</v>
      </c>
      <c r="BB50" s="23">
        <v>542351.41200000001</v>
      </c>
      <c r="BC50" s="23">
        <v>539333.69999999995</v>
      </c>
      <c r="BD50" s="23">
        <v>542301.11100000003</v>
      </c>
      <c r="BE50" s="23">
        <v>542708.28700000001</v>
      </c>
      <c r="BF50" s="23">
        <v>563347.973</v>
      </c>
      <c r="BG50" s="23">
        <v>590375.73600000003</v>
      </c>
      <c r="BH50" s="23">
        <v>604761.55700000003</v>
      </c>
      <c r="BI50" s="23">
        <v>608696.429</v>
      </c>
      <c r="BJ50" s="23">
        <v>623034.93900000001</v>
      </c>
      <c r="BK50" s="23">
        <v>607934.11800000002</v>
      </c>
      <c r="BL50" s="23">
        <v>597298.30500000005</v>
      </c>
      <c r="BM50" s="23">
        <v>598599.11899999995</v>
      </c>
      <c r="BN50" s="23">
        <v>578073.99600000004</v>
      </c>
      <c r="BO50" s="23">
        <v>568342.57400000002</v>
      </c>
      <c r="BP50" s="23">
        <v>597471.39899999998</v>
      </c>
      <c r="BQ50" s="23">
        <v>609038.54399999999</v>
      </c>
      <c r="BR50" s="23">
        <v>629787.64800000004</v>
      </c>
      <c r="BS50" s="23">
        <v>634553.89500000002</v>
      </c>
      <c r="BT50" s="23">
        <v>654676.11800000002</v>
      </c>
      <c r="BU50" s="23">
        <v>676311.95600000001</v>
      </c>
      <c r="BV50" s="23">
        <v>678564.04799999995</v>
      </c>
      <c r="BW50" s="23">
        <v>700809.10100000002</v>
      </c>
      <c r="BX50" s="34"/>
      <c r="BY50" s="23"/>
    </row>
    <row r="51" spans="1:77" ht="17" thickTop="1" x14ac:dyDescent="0.2">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32"/>
      <c r="BY51" s="14"/>
    </row>
    <row r="52" spans="1:77" x14ac:dyDescent="0.2">
      <c r="A52" s="20" t="s">
        <v>143</v>
      </c>
      <c r="B52" s="14">
        <v>4247.08</v>
      </c>
      <c r="C52" s="14">
        <v>4255.28</v>
      </c>
      <c r="D52" s="14">
        <v>4255.28</v>
      </c>
      <c r="E52" s="14">
        <v>4255.28</v>
      </c>
      <c r="F52" s="14">
        <v>4271.68</v>
      </c>
      <c r="G52" s="14">
        <v>3897.6280000000002</v>
      </c>
      <c r="H52" s="14">
        <v>3977.2930000000001</v>
      </c>
      <c r="I52" s="14">
        <v>3988</v>
      </c>
      <c r="J52" s="14">
        <v>3990</v>
      </c>
      <c r="K52" s="14">
        <v>4041.36</v>
      </c>
      <c r="L52" s="14">
        <v>4041.36</v>
      </c>
      <c r="M52" s="14">
        <v>4041.36</v>
      </c>
      <c r="N52" s="14">
        <v>4042.1</v>
      </c>
      <c r="O52" s="14">
        <v>4042.1</v>
      </c>
      <c r="P52" s="14">
        <v>4042.1</v>
      </c>
      <c r="Q52" s="14">
        <v>4651.58</v>
      </c>
      <c r="R52" s="14">
        <v>4651.58</v>
      </c>
      <c r="S52" s="14">
        <v>4651.82</v>
      </c>
      <c r="T52" s="14">
        <v>4651.82</v>
      </c>
      <c r="U52" s="14">
        <v>4652.33</v>
      </c>
      <c r="V52" s="14">
        <v>4652.33</v>
      </c>
      <c r="W52" s="14">
        <v>4652.33</v>
      </c>
      <c r="X52" s="14">
        <v>4652.33</v>
      </c>
      <c r="Y52" s="14">
        <v>4652.33</v>
      </c>
      <c r="Z52" s="14">
        <v>4652.33</v>
      </c>
      <c r="AA52" s="14">
        <v>4652.33</v>
      </c>
      <c r="AB52" s="14">
        <v>4652.33</v>
      </c>
      <c r="AC52" s="14">
        <v>4652.38</v>
      </c>
      <c r="AD52" s="14">
        <v>4652.38</v>
      </c>
      <c r="AE52" s="14">
        <v>4652.38</v>
      </c>
      <c r="AF52" s="14">
        <v>4652.38</v>
      </c>
      <c r="AG52" s="14">
        <v>4652.6000000000004</v>
      </c>
      <c r="AH52" s="14">
        <v>4757.3100000000004</v>
      </c>
      <c r="AI52" s="14">
        <v>4757.3100000000004</v>
      </c>
      <c r="AJ52" s="14">
        <v>4757.3100000000004</v>
      </c>
      <c r="AK52" s="14">
        <v>4757.32</v>
      </c>
      <c r="AL52" s="14">
        <v>4757.32</v>
      </c>
      <c r="AM52" s="14">
        <v>4757.32</v>
      </c>
      <c r="AN52" s="14">
        <v>5012.95</v>
      </c>
      <c r="AO52" s="14">
        <v>5012.95</v>
      </c>
      <c r="AP52" s="14">
        <v>5012.95</v>
      </c>
      <c r="AQ52" s="14">
        <v>5012.95</v>
      </c>
      <c r="AR52" s="14">
        <v>5012.95</v>
      </c>
      <c r="AS52" s="14">
        <v>5012.95</v>
      </c>
      <c r="AT52" s="14">
        <v>5012.95</v>
      </c>
      <c r="AU52" s="14">
        <v>5012.95</v>
      </c>
      <c r="AV52" s="14">
        <v>5012.95</v>
      </c>
      <c r="AW52" s="14">
        <v>5012.95</v>
      </c>
      <c r="AX52" s="14">
        <v>5012.95</v>
      </c>
      <c r="AY52" s="14">
        <v>5012.95</v>
      </c>
      <c r="AZ52" s="14">
        <v>5012.95</v>
      </c>
      <c r="BA52" s="14">
        <v>5012.95</v>
      </c>
      <c r="BB52" s="14">
        <v>5012.95</v>
      </c>
      <c r="BC52" s="14">
        <v>5012.95</v>
      </c>
      <c r="BD52" s="14">
        <v>5012.95</v>
      </c>
      <c r="BE52" s="14">
        <v>5012.95</v>
      </c>
      <c r="BF52" s="14">
        <v>5012.95</v>
      </c>
      <c r="BG52" s="14">
        <v>5012.95</v>
      </c>
      <c r="BH52" s="14">
        <v>5012.95</v>
      </c>
      <c r="BI52" s="14">
        <v>5012.95</v>
      </c>
      <c r="BJ52" s="14">
        <v>5012.95</v>
      </c>
      <c r="BK52" s="14">
        <v>5012.95</v>
      </c>
      <c r="BL52" s="14">
        <v>5012.95</v>
      </c>
      <c r="BM52" s="14">
        <v>5901.8</v>
      </c>
      <c r="BN52" s="14">
        <v>5012.95</v>
      </c>
      <c r="BO52" s="14">
        <v>5012.95</v>
      </c>
      <c r="BP52" s="14">
        <v>5012.95</v>
      </c>
      <c r="BQ52" s="14">
        <v>5012.95</v>
      </c>
      <c r="BR52" s="14">
        <v>5012.95</v>
      </c>
      <c r="BS52" s="14">
        <v>5012.95</v>
      </c>
      <c r="BT52" s="14">
        <v>5012.95</v>
      </c>
      <c r="BU52" s="14">
        <v>5012.95</v>
      </c>
      <c r="BV52" s="14">
        <v>5012.95</v>
      </c>
      <c r="BW52" s="14">
        <v>5012.95</v>
      </c>
      <c r="BX52" s="32"/>
      <c r="BY52" s="14"/>
    </row>
    <row r="53" spans="1:77" x14ac:dyDescent="0.2">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32"/>
      <c r="BY53" s="14"/>
    </row>
    <row r="54" spans="1:77" x14ac:dyDescent="0.2">
      <c r="A54" s="20" t="s">
        <v>144</v>
      </c>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32"/>
      <c r="BY54" s="14"/>
    </row>
    <row r="55" spans="1:77" x14ac:dyDescent="0.2">
      <c r="A55" s="14" t="s">
        <v>145</v>
      </c>
      <c r="B55" s="24">
        <f t="shared" ref="B55:BM55" si="0">B48</f>
        <v>21433.154999999999</v>
      </c>
      <c r="C55" s="24">
        <f t="shared" si="0"/>
        <v>25169.215</v>
      </c>
      <c r="D55" s="24">
        <f t="shared" si="0"/>
        <v>29351.784</v>
      </c>
      <c r="E55" s="24">
        <f t="shared" si="0"/>
        <v>30403.485000000001</v>
      </c>
      <c r="F55" s="24">
        <f t="shared" si="0"/>
        <v>28051.008000000002</v>
      </c>
      <c r="G55" s="24">
        <f t="shared" si="0"/>
        <v>35612.946000000004</v>
      </c>
      <c r="H55" s="24">
        <f t="shared" si="0"/>
        <v>46489.082999999999</v>
      </c>
      <c r="I55" s="24">
        <f t="shared" si="0"/>
        <v>0</v>
      </c>
      <c r="J55" s="24">
        <f t="shared" si="0"/>
        <v>0</v>
      </c>
      <c r="K55" s="24">
        <f t="shared" si="0"/>
        <v>0</v>
      </c>
      <c r="L55" s="24">
        <f t="shared" si="0"/>
        <v>50524.324000000001</v>
      </c>
      <c r="M55" s="24">
        <f t="shared" si="0"/>
        <v>48231.07</v>
      </c>
      <c r="N55" s="24">
        <f t="shared" si="0"/>
        <v>51001.400999999998</v>
      </c>
      <c r="O55" s="24">
        <f t="shared" si="0"/>
        <v>54571.428999999996</v>
      </c>
      <c r="P55" s="24">
        <f t="shared" si="0"/>
        <v>54562.682000000001</v>
      </c>
      <c r="Q55" s="24">
        <f t="shared" si="0"/>
        <v>56841.248</v>
      </c>
      <c r="R55" s="24">
        <f t="shared" si="0"/>
        <v>50048.9</v>
      </c>
      <c r="S55" s="24">
        <f t="shared" si="0"/>
        <v>58550.459000000003</v>
      </c>
      <c r="T55" s="24">
        <f t="shared" si="0"/>
        <v>64433.862000000001</v>
      </c>
      <c r="U55" s="24">
        <f t="shared" si="0"/>
        <v>73210.379000000001</v>
      </c>
      <c r="V55" s="24">
        <f t="shared" si="0"/>
        <v>80229.107000000004</v>
      </c>
      <c r="W55" s="24">
        <f t="shared" si="0"/>
        <v>82852.820000000007</v>
      </c>
      <c r="X55" s="24">
        <f t="shared" si="0"/>
        <v>83588.157999999996</v>
      </c>
      <c r="Y55" s="24">
        <f t="shared" si="0"/>
        <v>86614.267000000007</v>
      </c>
      <c r="Z55" s="24">
        <f t="shared" si="0"/>
        <v>83475.532999999996</v>
      </c>
      <c r="AA55" s="24">
        <f t="shared" si="0"/>
        <v>101019.33</v>
      </c>
      <c r="AB55" s="24">
        <f t="shared" si="0"/>
        <v>107604.98699999999</v>
      </c>
      <c r="AC55" s="24">
        <f t="shared" si="0"/>
        <v>109212.435</v>
      </c>
      <c r="AD55" s="24">
        <f t="shared" si="0"/>
        <v>110279.683</v>
      </c>
      <c r="AE55" s="24">
        <f t="shared" si="0"/>
        <v>117506.68399999999</v>
      </c>
      <c r="AF55" s="24">
        <f t="shared" si="0"/>
        <v>123338.356</v>
      </c>
      <c r="AG55" s="24">
        <f t="shared" si="0"/>
        <v>120803.59600000001</v>
      </c>
      <c r="AH55" s="24">
        <f t="shared" si="0"/>
        <v>121894.022</v>
      </c>
      <c r="AI55" s="24">
        <f t="shared" si="0"/>
        <v>117271.90700000001</v>
      </c>
      <c r="AJ55" s="24">
        <f t="shared" si="0"/>
        <v>111207.152</v>
      </c>
      <c r="AK55" s="24">
        <f t="shared" si="0"/>
        <v>96609.307000000001</v>
      </c>
      <c r="AL55" s="24">
        <f t="shared" si="0"/>
        <v>107925.92600000001</v>
      </c>
      <c r="AM55" s="24">
        <f t="shared" si="0"/>
        <v>105063.973</v>
      </c>
      <c r="AN55" s="24">
        <f t="shared" si="0"/>
        <v>96154.683999999994</v>
      </c>
      <c r="AO55" s="24">
        <f t="shared" si="0"/>
        <v>99738.307000000001</v>
      </c>
      <c r="AP55" s="24">
        <f t="shared" si="0"/>
        <v>99876.403999999995</v>
      </c>
      <c r="AQ55" s="24">
        <f t="shared" si="0"/>
        <v>101966.33</v>
      </c>
      <c r="AR55" s="24">
        <f t="shared" si="0"/>
        <v>98006.328999999998</v>
      </c>
      <c r="AS55" s="24">
        <f t="shared" si="0"/>
        <v>103792.51300000001</v>
      </c>
      <c r="AT55" s="24">
        <f t="shared" si="0"/>
        <v>117383.14599999999</v>
      </c>
      <c r="AU55" s="24">
        <f t="shared" si="0"/>
        <v>126156.13800000001</v>
      </c>
      <c r="AV55" s="24">
        <f t="shared" si="0"/>
        <v>129086.391</v>
      </c>
      <c r="AW55" s="24">
        <f t="shared" si="0"/>
        <v>136500.617</v>
      </c>
      <c r="AX55" s="24">
        <f t="shared" si="0"/>
        <v>133002.33600000001</v>
      </c>
      <c r="AY55" s="24">
        <f t="shared" si="0"/>
        <v>133631.272</v>
      </c>
      <c r="AZ55" s="24">
        <f t="shared" si="0"/>
        <v>133494.88099999999</v>
      </c>
      <c r="BA55" s="24">
        <f t="shared" si="0"/>
        <v>132777.40100000001</v>
      </c>
      <c r="BB55" s="24">
        <f t="shared" si="0"/>
        <v>134053.10699999999</v>
      </c>
      <c r="BC55" s="24">
        <f t="shared" si="0"/>
        <v>131668.50200000001</v>
      </c>
      <c r="BD55" s="24">
        <f t="shared" si="0"/>
        <v>137390</v>
      </c>
      <c r="BE55" s="24">
        <f t="shared" si="0"/>
        <v>139100.552</v>
      </c>
      <c r="BF55" s="24">
        <f t="shared" si="0"/>
        <v>139962.83799999999</v>
      </c>
      <c r="BG55" s="24">
        <f t="shared" si="0"/>
        <v>144170.78899999999</v>
      </c>
      <c r="BH55" s="24">
        <f t="shared" si="0"/>
        <v>156670.31599999999</v>
      </c>
      <c r="BI55" s="24">
        <f t="shared" si="0"/>
        <v>160148.81</v>
      </c>
      <c r="BJ55" s="24">
        <f t="shared" si="0"/>
        <v>168691.56599999999</v>
      </c>
      <c r="BK55" s="24">
        <f t="shared" si="0"/>
        <v>166656.47099999999</v>
      </c>
      <c r="BL55" s="24">
        <f t="shared" si="0"/>
        <v>165145.76300000001</v>
      </c>
      <c r="BM55" s="24">
        <f t="shared" si="0"/>
        <v>175015.41899999999</v>
      </c>
      <c r="BN55" s="24">
        <f t="shared" ref="BN55:BY55" si="1">BN48</f>
        <v>175704.01699999999</v>
      </c>
      <c r="BO55" s="24">
        <f t="shared" si="1"/>
        <v>187149.505</v>
      </c>
      <c r="BP55" s="24">
        <f t="shared" si="1"/>
        <v>188906.78</v>
      </c>
      <c r="BQ55" s="24">
        <f t="shared" si="1"/>
        <v>195083.51199999999</v>
      </c>
      <c r="BR55" s="24">
        <f t="shared" si="1"/>
        <v>196049.837</v>
      </c>
      <c r="BS55" s="24">
        <f t="shared" si="1"/>
        <v>201832.44399999999</v>
      </c>
      <c r="BT55" s="24">
        <f t="shared" si="1"/>
        <v>207101.41800000001</v>
      </c>
      <c r="BU55" s="24">
        <f t="shared" si="1"/>
        <v>211389.13</v>
      </c>
      <c r="BV55" s="24">
        <f t="shared" si="1"/>
        <v>207047.36300000001</v>
      </c>
      <c r="BW55" s="24">
        <f t="shared" si="1"/>
        <v>212698.11300000001</v>
      </c>
      <c r="BX55" s="36">
        <f t="shared" si="1"/>
        <v>0</v>
      </c>
      <c r="BY55" s="24">
        <f t="shared" si="1"/>
        <v>0</v>
      </c>
    </row>
    <row r="56" spans="1:77" x14ac:dyDescent="0.2">
      <c r="A56" s="14" t="s">
        <v>146</v>
      </c>
      <c r="B56" s="24">
        <f t="shared" ref="B56:BM56" si="2">B32+B33</f>
        <v>11363.636</v>
      </c>
      <c r="C56" s="24">
        <f t="shared" si="2"/>
        <v>0</v>
      </c>
      <c r="D56" s="24">
        <f t="shared" si="2"/>
        <v>31901.598999999998</v>
      </c>
      <c r="E56" s="24">
        <f t="shared" si="2"/>
        <v>43399.464</v>
      </c>
      <c r="F56" s="24">
        <f t="shared" si="2"/>
        <v>36790.036</v>
      </c>
      <c r="G56" s="24">
        <f t="shared" si="2"/>
        <v>37957.728000000003</v>
      </c>
      <c r="H56" s="24">
        <f t="shared" si="2"/>
        <v>0</v>
      </c>
      <c r="I56" s="24">
        <f t="shared" si="2"/>
        <v>0</v>
      </c>
      <c r="J56" s="24">
        <f t="shared" si="2"/>
        <v>0</v>
      </c>
      <c r="K56" s="24">
        <f t="shared" si="2"/>
        <v>0</v>
      </c>
      <c r="L56" s="24">
        <f t="shared" si="2"/>
        <v>44941.892</v>
      </c>
      <c r="M56" s="24">
        <f t="shared" si="2"/>
        <v>40734.987000000001</v>
      </c>
      <c r="N56" s="24">
        <f t="shared" si="2"/>
        <v>55596.639000000003</v>
      </c>
      <c r="O56" s="24">
        <f t="shared" si="2"/>
        <v>49333.819000000003</v>
      </c>
      <c r="P56" s="24">
        <f t="shared" si="2"/>
        <v>53925.656000000003</v>
      </c>
      <c r="Q56" s="24">
        <f t="shared" si="2"/>
        <v>54427.408000000003</v>
      </c>
      <c r="R56" s="24">
        <f t="shared" si="2"/>
        <v>38048.9</v>
      </c>
      <c r="S56" s="24">
        <f t="shared" si="2"/>
        <v>39757.536</v>
      </c>
      <c r="T56" s="24">
        <f t="shared" si="2"/>
        <v>44017.195999999996</v>
      </c>
      <c r="U56" s="24">
        <f t="shared" si="2"/>
        <v>53876.578000000001</v>
      </c>
      <c r="V56" s="24">
        <f t="shared" si="2"/>
        <v>54397.695</v>
      </c>
      <c r="W56" s="24">
        <f t="shared" si="2"/>
        <v>52741.402999999998</v>
      </c>
      <c r="X56" s="24">
        <f t="shared" si="2"/>
        <v>0</v>
      </c>
      <c r="Y56" s="24">
        <f t="shared" si="2"/>
        <v>64114.927000000003</v>
      </c>
      <c r="Z56" s="24">
        <f t="shared" si="2"/>
        <v>62828.105000000003</v>
      </c>
      <c r="AA56" s="24">
        <f t="shared" si="2"/>
        <v>72185.566999999995</v>
      </c>
      <c r="AB56" s="24">
        <f t="shared" si="2"/>
        <v>80919.947</v>
      </c>
      <c r="AC56" s="24">
        <f t="shared" si="2"/>
        <v>79506.476999999999</v>
      </c>
      <c r="AD56" s="24">
        <f t="shared" si="2"/>
        <v>75887.862999999998</v>
      </c>
      <c r="AE56" s="24">
        <f t="shared" si="2"/>
        <v>80109.626000000004</v>
      </c>
      <c r="AF56" s="24">
        <f t="shared" si="2"/>
        <v>82879.45199999999</v>
      </c>
      <c r="AG56" s="24">
        <f t="shared" si="2"/>
        <v>80442.600000000006</v>
      </c>
      <c r="AH56" s="24">
        <f t="shared" si="2"/>
        <v>87952.445999999996</v>
      </c>
      <c r="AI56" s="24">
        <f t="shared" si="2"/>
        <v>83349.226999999999</v>
      </c>
      <c r="AJ56" s="24">
        <f t="shared" si="2"/>
        <v>83151.664999999994</v>
      </c>
      <c r="AK56" s="24">
        <f t="shared" si="2"/>
        <v>75068.182000000001</v>
      </c>
      <c r="AL56" s="24">
        <f t="shared" si="2"/>
        <v>78097.642999999996</v>
      </c>
      <c r="AM56" s="24">
        <f t="shared" si="2"/>
        <v>78873.176000000007</v>
      </c>
      <c r="AN56" s="24">
        <f t="shared" si="2"/>
        <v>78594.770999999993</v>
      </c>
      <c r="AO56" s="24">
        <f t="shared" si="2"/>
        <v>76353.006999999998</v>
      </c>
      <c r="AP56" s="24">
        <f t="shared" si="2"/>
        <v>74001.123999999996</v>
      </c>
      <c r="AQ56" s="24">
        <f t="shared" si="2"/>
        <v>71757.576000000001</v>
      </c>
      <c r="AR56" s="24">
        <f t="shared" si="2"/>
        <v>67087.553</v>
      </c>
      <c r="AS56" s="24">
        <f t="shared" si="2"/>
        <v>78505.881999999998</v>
      </c>
      <c r="AT56" s="24">
        <f t="shared" si="2"/>
        <v>78738.202000000005</v>
      </c>
      <c r="AU56" s="24">
        <f t="shared" si="2"/>
        <v>88371.870999999999</v>
      </c>
      <c r="AV56" s="24">
        <f t="shared" si="2"/>
        <v>94098.225000000006</v>
      </c>
      <c r="AW56" s="24">
        <f t="shared" si="2"/>
        <v>91906.289000000004</v>
      </c>
      <c r="AX56" s="24">
        <f t="shared" si="2"/>
        <v>93556.074999999997</v>
      </c>
      <c r="AY56" s="24">
        <f t="shared" si="2"/>
        <v>100100.35</v>
      </c>
      <c r="AZ56" s="24">
        <f t="shared" si="2"/>
        <v>113390.216</v>
      </c>
      <c r="BA56" s="24">
        <f t="shared" si="2"/>
        <v>119020.33899999999</v>
      </c>
      <c r="BB56" s="24">
        <f t="shared" si="2"/>
        <v>126047.45699999999</v>
      </c>
      <c r="BC56" s="24">
        <f t="shared" si="2"/>
        <v>126735.683</v>
      </c>
      <c r="BD56" s="24">
        <f t="shared" si="2"/>
        <v>123511.111</v>
      </c>
      <c r="BE56" s="24">
        <f t="shared" si="2"/>
        <v>108876.243</v>
      </c>
      <c r="BF56" s="24">
        <f t="shared" si="2"/>
        <v>117460.58499999999</v>
      </c>
      <c r="BG56" s="24">
        <f t="shared" si="2"/>
        <v>125652.53199999999</v>
      </c>
      <c r="BH56" s="24">
        <f t="shared" si="2"/>
        <v>136737.226</v>
      </c>
      <c r="BI56" s="24">
        <f t="shared" si="2"/>
        <v>141370.23799999998</v>
      </c>
      <c r="BJ56" s="24">
        <f t="shared" si="2"/>
        <v>134791.56599999999</v>
      </c>
      <c r="BK56" s="24">
        <f t="shared" si="2"/>
        <v>140437.647</v>
      </c>
      <c r="BL56" s="24">
        <f t="shared" si="2"/>
        <v>145795.47999999998</v>
      </c>
      <c r="BM56" s="24">
        <f t="shared" si="2"/>
        <v>139348.01799999998</v>
      </c>
      <c r="BN56" s="24">
        <f t="shared" ref="BN56:BY56" si="3">BN32+BN33</f>
        <v>132868.92200000002</v>
      </c>
      <c r="BO56" s="24">
        <f t="shared" si="3"/>
        <v>122733.663</v>
      </c>
      <c r="BP56" s="24">
        <f t="shared" si="3"/>
        <v>126159.95699999999</v>
      </c>
      <c r="BQ56" s="24">
        <f t="shared" si="3"/>
        <v>123819.058</v>
      </c>
      <c r="BR56" s="24">
        <f t="shared" si="3"/>
        <v>124747.56199999999</v>
      </c>
      <c r="BS56" s="24">
        <f t="shared" si="3"/>
        <v>129773.746</v>
      </c>
      <c r="BT56" s="24">
        <f t="shared" si="3"/>
        <v>129863.686</v>
      </c>
      <c r="BU56" s="24">
        <f t="shared" si="3"/>
        <v>132304.348</v>
      </c>
      <c r="BV56" s="24">
        <f t="shared" si="3"/>
        <v>132360.603</v>
      </c>
      <c r="BW56" s="24">
        <f t="shared" si="3"/>
        <v>142776.91399999999</v>
      </c>
      <c r="BX56" s="36">
        <f t="shared" si="3"/>
        <v>0</v>
      </c>
      <c r="BY56" s="24">
        <f t="shared" si="3"/>
        <v>0</v>
      </c>
    </row>
    <row r="57" spans="1:77" x14ac:dyDescent="0.2">
      <c r="A57" s="14" t="s">
        <v>147</v>
      </c>
      <c r="B57" s="24">
        <f t="shared" ref="B57:BM57" si="4">B26</f>
        <v>26777.184000000001</v>
      </c>
      <c r="C57" s="24">
        <f t="shared" si="4"/>
        <v>26618.756000000001</v>
      </c>
      <c r="D57" s="24">
        <f t="shared" si="4"/>
        <v>35574.415999999997</v>
      </c>
      <c r="E57" s="24">
        <f t="shared" si="4"/>
        <v>38719.839</v>
      </c>
      <c r="F57" s="24">
        <f t="shared" si="4"/>
        <v>36763.938000000002</v>
      </c>
      <c r="G57" s="24">
        <f t="shared" si="4"/>
        <v>39660.502</v>
      </c>
      <c r="H57" s="24">
        <f t="shared" si="4"/>
        <v>41742.358</v>
      </c>
      <c r="I57" s="24">
        <f t="shared" si="4"/>
        <v>0</v>
      </c>
      <c r="J57" s="24">
        <f t="shared" si="4"/>
        <v>0</v>
      </c>
      <c r="K57" s="24">
        <f t="shared" si="4"/>
        <v>0</v>
      </c>
      <c r="L57" s="24">
        <f t="shared" si="4"/>
        <v>48814.864999999998</v>
      </c>
      <c r="M57" s="24">
        <f t="shared" si="4"/>
        <v>28857.702000000001</v>
      </c>
      <c r="N57" s="24">
        <f t="shared" si="4"/>
        <v>52418.767999999996</v>
      </c>
      <c r="O57" s="24">
        <f t="shared" si="4"/>
        <v>29807.58</v>
      </c>
      <c r="P57" s="24">
        <f t="shared" si="4"/>
        <v>59192.42</v>
      </c>
      <c r="Q57" s="24">
        <f t="shared" si="4"/>
        <v>51416.553999999996</v>
      </c>
      <c r="R57" s="24">
        <f t="shared" si="4"/>
        <v>30825.183000000001</v>
      </c>
      <c r="S57" s="24">
        <f t="shared" si="4"/>
        <v>32614.679</v>
      </c>
      <c r="T57" s="24">
        <f t="shared" si="4"/>
        <v>32574.074000000001</v>
      </c>
      <c r="U57" s="24">
        <f t="shared" si="4"/>
        <v>62810.659</v>
      </c>
      <c r="V57" s="24">
        <f t="shared" si="4"/>
        <v>34397.695</v>
      </c>
      <c r="W57" s="24">
        <f t="shared" si="4"/>
        <v>31631.362000000001</v>
      </c>
      <c r="X57" s="24">
        <f t="shared" si="4"/>
        <v>0</v>
      </c>
      <c r="Y57" s="24">
        <f t="shared" si="4"/>
        <v>33475.561000000002</v>
      </c>
      <c r="Z57" s="24">
        <f t="shared" si="4"/>
        <v>36253.449999999997</v>
      </c>
      <c r="AA57" s="24">
        <f t="shared" si="4"/>
        <v>41649.485000000001</v>
      </c>
      <c r="AB57" s="24">
        <f t="shared" si="4"/>
        <v>42064.303999999996</v>
      </c>
      <c r="AC57" s="24">
        <f t="shared" si="4"/>
        <v>47139.896000000001</v>
      </c>
      <c r="AD57" s="24">
        <f t="shared" si="4"/>
        <v>49196.57</v>
      </c>
      <c r="AE57" s="24">
        <f t="shared" si="4"/>
        <v>46569.519</v>
      </c>
      <c r="AF57" s="24">
        <f t="shared" si="4"/>
        <v>51543.836000000003</v>
      </c>
      <c r="AG57" s="24">
        <f t="shared" si="4"/>
        <v>54835.408000000003</v>
      </c>
      <c r="AH57" s="24">
        <f t="shared" si="4"/>
        <v>47982.337</v>
      </c>
      <c r="AI57" s="24">
        <f t="shared" si="4"/>
        <v>50425.258000000002</v>
      </c>
      <c r="AJ57" s="24">
        <f t="shared" si="4"/>
        <v>50773.120000000003</v>
      </c>
      <c r="AK57" s="24">
        <f t="shared" si="4"/>
        <v>45674.241999999998</v>
      </c>
      <c r="AL57" s="24">
        <f t="shared" si="4"/>
        <v>48459.035000000003</v>
      </c>
      <c r="AM57" s="24">
        <f t="shared" si="4"/>
        <v>46813.692000000003</v>
      </c>
      <c r="AN57" s="24">
        <f t="shared" si="4"/>
        <v>51105.663999999997</v>
      </c>
      <c r="AO57" s="24">
        <f t="shared" si="4"/>
        <v>57817.372000000003</v>
      </c>
      <c r="AP57" s="24">
        <f t="shared" si="4"/>
        <v>57843.82</v>
      </c>
      <c r="AQ57" s="24">
        <f t="shared" si="4"/>
        <v>58074.074000000001</v>
      </c>
      <c r="AR57" s="24">
        <f t="shared" si="4"/>
        <v>60535.864999999998</v>
      </c>
      <c r="AS57" s="24">
        <f t="shared" si="4"/>
        <v>59674.866000000002</v>
      </c>
      <c r="AT57" s="24">
        <f t="shared" si="4"/>
        <v>62422.472000000002</v>
      </c>
      <c r="AU57" s="24">
        <f t="shared" si="4"/>
        <v>59778.307999999997</v>
      </c>
      <c r="AV57" s="24">
        <f t="shared" si="4"/>
        <v>62132.544000000002</v>
      </c>
      <c r="AW57" s="24">
        <f t="shared" si="4"/>
        <v>68299.63</v>
      </c>
      <c r="AX57" s="24">
        <f t="shared" si="4"/>
        <v>63343.457999999999</v>
      </c>
      <c r="AY57" s="24">
        <f t="shared" si="4"/>
        <v>64505.250999999997</v>
      </c>
      <c r="AZ57" s="24">
        <f t="shared" si="4"/>
        <v>69568.827999999994</v>
      </c>
      <c r="BA57" s="24">
        <f t="shared" si="4"/>
        <v>60473.446000000004</v>
      </c>
      <c r="BB57" s="24">
        <f t="shared" si="4"/>
        <v>60637.288</v>
      </c>
      <c r="BC57" s="24">
        <f t="shared" si="4"/>
        <v>55469.163</v>
      </c>
      <c r="BD57" s="24">
        <f t="shared" si="4"/>
        <v>62953.332999999999</v>
      </c>
      <c r="BE57" s="24">
        <f t="shared" si="4"/>
        <v>78864.088000000003</v>
      </c>
      <c r="BF57" s="24">
        <f t="shared" si="4"/>
        <v>86015.766000000003</v>
      </c>
      <c r="BG57" s="24">
        <f t="shared" si="4"/>
        <v>81651.354999999996</v>
      </c>
      <c r="BH57" s="24">
        <f t="shared" si="4"/>
        <v>74098.539999999994</v>
      </c>
      <c r="BI57" s="24">
        <f t="shared" si="4"/>
        <v>66435.714000000007</v>
      </c>
      <c r="BJ57" s="24">
        <f t="shared" si="4"/>
        <v>72365.06</v>
      </c>
      <c r="BK57" s="24">
        <f t="shared" si="4"/>
        <v>65951.764999999999</v>
      </c>
      <c r="BL57" s="24">
        <f t="shared" si="4"/>
        <v>60150.281999999999</v>
      </c>
      <c r="BM57" s="24">
        <f t="shared" si="4"/>
        <v>60116.74</v>
      </c>
      <c r="BN57" s="24">
        <f t="shared" ref="BN57:BY57" si="5">BN26</f>
        <v>55124.735999999997</v>
      </c>
      <c r="BO57" s="24">
        <f t="shared" si="5"/>
        <v>49860.396000000001</v>
      </c>
      <c r="BP57" s="24">
        <f t="shared" si="5"/>
        <v>61693.856</v>
      </c>
      <c r="BQ57" s="24">
        <f t="shared" si="5"/>
        <v>66293.361999999994</v>
      </c>
      <c r="BR57" s="24">
        <f t="shared" si="5"/>
        <v>71783.315000000002</v>
      </c>
      <c r="BS57" s="24">
        <f t="shared" si="5"/>
        <v>73998.933000000005</v>
      </c>
      <c r="BT57" s="24">
        <f t="shared" si="5"/>
        <v>80452.562999999995</v>
      </c>
      <c r="BU57" s="24">
        <f t="shared" si="5"/>
        <v>78625</v>
      </c>
      <c r="BV57" s="24">
        <f t="shared" si="5"/>
        <v>82695.370999999999</v>
      </c>
      <c r="BW57" s="24">
        <f t="shared" si="5"/>
        <v>74432.851999999999</v>
      </c>
      <c r="BX57" s="36">
        <f t="shared" si="5"/>
        <v>0</v>
      </c>
      <c r="BY57" s="24">
        <f t="shared" si="5"/>
        <v>0</v>
      </c>
    </row>
    <row r="58" spans="1:77" x14ac:dyDescent="0.2">
      <c r="A58" s="14" t="s">
        <v>148</v>
      </c>
      <c r="B58" s="24">
        <f t="shared" ref="B58:BM58" si="6">B46</f>
        <v>47.237000000000002</v>
      </c>
      <c r="C58" s="24">
        <f t="shared" si="6"/>
        <v>58.103999999999999</v>
      </c>
      <c r="D58" s="24">
        <f t="shared" si="6"/>
        <v>127.92100000000001</v>
      </c>
      <c r="E58" s="24">
        <f t="shared" si="6"/>
        <v>63.003</v>
      </c>
      <c r="F58" s="24">
        <f t="shared" si="6"/>
        <v>55.753</v>
      </c>
      <c r="G58" s="24">
        <f t="shared" si="6"/>
        <v>72.655000000000001</v>
      </c>
      <c r="H58" s="24">
        <f t="shared" si="6"/>
        <v>91.703000000000003</v>
      </c>
      <c r="I58" s="24">
        <f t="shared" si="6"/>
        <v>0</v>
      </c>
      <c r="J58" s="24">
        <f t="shared" si="6"/>
        <v>0</v>
      </c>
      <c r="K58" s="24">
        <f t="shared" si="6"/>
        <v>0</v>
      </c>
      <c r="L58" s="24">
        <f t="shared" si="6"/>
        <v>3212.1619999999998</v>
      </c>
      <c r="M58" s="24">
        <f t="shared" si="6"/>
        <v>2689.2950000000001</v>
      </c>
      <c r="N58" s="24">
        <f t="shared" si="6"/>
        <v>2810.924</v>
      </c>
      <c r="O58" s="24">
        <f t="shared" si="6"/>
        <v>3084.5479999999998</v>
      </c>
      <c r="P58" s="24">
        <f t="shared" si="6"/>
        <v>3132.6529999999998</v>
      </c>
      <c r="Q58" s="24">
        <f t="shared" si="6"/>
        <v>3128.9009999999998</v>
      </c>
      <c r="R58" s="24">
        <f t="shared" si="6"/>
        <v>2949.8780000000002</v>
      </c>
      <c r="S58" s="24">
        <f t="shared" si="6"/>
        <v>3357.7979999999998</v>
      </c>
      <c r="T58" s="24">
        <f t="shared" si="6"/>
        <v>3616.402</v>
      </c>
      <c r="U58" s="24">
        <f t="shared" si="6"/>
        <v>3976.1570000000002</v>
      </c>
      <c r="V58" s="24">
        <f t="shared" si="6"/>
        <v>3834.2939999999999</v>
      </c>
      <c r="W58" s="24">
        <f t="shared" si="6"/>
        <v>3749.6559999999999</v>
      </c>
      <c r="X58" s="24">
        <f t="shared" si="6"/>
        <v>7653.9470000000001</v>
      </c>
      <c r="Y58" s="24">
        <f t="shared" si="6"/>
        <v>6379.1279999999997</v>
      </c>
      <c r="Z58" s="24">
        <f t="shared" si="6"/>
        <v>5317.44</v>
      </c>
      <c r="AA58" s="24">
        <f t="shared" si="6"/>
        <v>5547.68</v>
      </c>
      <c r="AB58" s="24">
        <f t="shared" si="6"/>
        <v>5660.1049999999996</v>
      </c>
      <c r="AC58" s="24">
        <f t="shared" si="6"/>
        <v>5571.2439999999997</v>
      </c>
      <c r="AD58" s="24">
        <f t="shared" si="6"/>
        <v>2910.29</v>
      </c>
      <c r="AE58" s="24">
        <f t="shared" si="6"/>
        <v>3056.15</v>
      </c>
      <c r="AF58" s="24">
        <f t="shared" si="6"/>
        <v>3156.1640000000002</v>
      </c>
      <c r="AG58" s="24">
        <f t="shared" si="6"/>
        <v>3208.8519999999999</v>
      </c>
      <c r="AH58" s="24">
        <f t="shared" si="6"/>
        <v>258.15199999999999</v>
      </c>
      <c r="AI58" s="24">
        <f t="shared" si="6"/>
        <v>250</v>
      </c>
      <c r="AJ58" s="24">
        <f t="shared" si="6"/>
        <v>244.143</v>
      </c>
      <c r="AK58" s="24">
        <f t="shared" si="6"/>
        <v>216.45</v>
      </c>
      <c r="AL58" s="24">
        <f t="shared" si="6"/>
        <v>232.32300000000001</v>
      </c>
      <c r="AM58" s="24">
        <f t="shared" si="6"/>
        <v>232.32300000000001</v>
      </c>
      <c r="AN58" s="24">
        <f t="shared" si="6"/>
        <v>228.75800000000001</v>
      </c>
      <c r="AO58" s="24">
        <f t="shared" si="6"/>
        <v>234.96700000000001</v>
      </c>
      <c r="AP58" s="24">
        <f t="shared" si="6"/>
        <v>241.57300000000001</v>
      </c>
      <c r="AQ58" s="24">
        <f t="shared" si="6"/>
        <v>245.791</v>
      </c>
      <c r="AR58" s="24">
        <f t="shared" si="6"/>
        <v>233.12200000000001</v>
      </c>
      <c r="AS58" s="24">
        <f t="shared" si="6"/>
        <v>240.642</v>
      </c>
      <c r="AT58" s="24">
        <f t="shared" si="6"/>
        <v>250.56200000000001</v>
      </c>
      <c r="AU58" s="24">
        <f t="shared" si="6"/>
        <v>266.98500000000001</v>
      </c>
      <c r="AV58" s="24">
        <f t="shared" si="6"/>
        <v>271.00599999999997</v>
      </c>
      <c r="AW58" s="24">
        <f t="shared" si="6"/>
        <v>283.60000000000002</v>
      </c>
      <c r="AX58" s="24">
        <f t="shared" si="6"/>
        <v>269.86</v>
      </c>
      <c r="AY58" s="24">
        <f t="shared" si="6"/>
        <v>255.54300000000001</v>
      </c>
      <c r="AZ58" s="24">
        <f t="shared" si="6"/>
        <v>255.97300000000001</v>
      </c>
      <c r="BA58" s="24">
        <f t="shared" si="6"/>
        <v>552.54200000000003</v>
      </c>
      <c r="BB58" s="24">
        <f t="shared" si="6"/>
        <v>1984.181</v>
      </c>
      <c r="BC58" s="24">
        <f t="shared" si="6"/>
        <v>1983.48</v>
      </c>
      <c r="BD58" s="24">
        <f t="shared" si="6"/>
        <v>2077.7779999999998</v>
      </c>
      <c r="BE58" s="24">
        <f t="shared" si="6"/>
        <v>2005.5250000000001</v>
      </c>
      <c r="BF58" s="24">
        <f t="shared" si="6"/>
        <v>1988.739</v>
      </c>
      <c r="BG58" s="24">
        <f t="shared" si="6"/>
        <v>1929.329</v>
      </c>
      <c r="BH58" s="24">
        <f t="shared" si="6"/>
        <v>2109.489</v>
      </c>
      <c r="BI58" s="24">
        <f t="shared" si="6"/>
        <v>2135.7139999999999</v>
      </c>
      <c r="BJ58" s="24">
        <f t="shared" si="6"/>
        <v>2128.9160000000002</v>
      </c>
      <c r="BK58" s="24">
        <f t="shared" si="6"/>
        <v>2027.059</v>
      </c>
      <c r="BL58" s="24">
        <f t="shared" si="6"/>
        <v>1926.5540000000001</v>
      </c>
      <c r="BM58" s="24">
        <f t="shared" si="6"/>
        <v>2064.9780000000001</v>
      </c>
      <c r="BN58" s="24">
        <f t="shared" ref="BN58:BY58" si="7">BN46</f>
        <v>2016.913</v>
      </c>
      <c r="BO58" s="24">
        <f t="shared" si="7"/>
        <v>12427.723</v>
      </c>
      <c r="BP58" s="24">
        <f t="shared" si="7"/>
        <v>13720.339</v>
      </c>
      <c r="BQ58" s="24">
        <f t="shared" si="7"/>
        <v>14285.867</v>
      </c>
      <c r="BR58" s="24">
        <f t="shared" si="7"/>
        <v>14914.41</v>
      </c>
      <c r="BS58" s="24">
        <f t="shared" si="7"/>
        <v>15226.254000000001</v>
      </c>
      <c r="BT58" s="24">
        <f t="shared" si="7"/>
        <v>15504.906999999999</v>
      </c>
      <c r="BU58" s="24">
        <f t="shared" si="7"/>
        <v>15770.652</v>
      </c>
      <c r="BV58" s="24">
        <f t="shared" si="7"/>
        <v>15376.749</v>
      </c>
      <c r="BW58" s="24">
        <f t="shared" si="7"/>
        <v>16112.098</v>
      </c>
      <c r="BX58" s="36">
        <f t="shared" si="7"/>
        <v>0</v>
      </c>
      <c r="BY58" s="24">
        <f t="shared" si="7"/>
        <v>0</v>
      </c>
    </row>
    <row r="59" spans="1:77" x14ac:dyDescent="0.2">
      <c r="A59" s="14" t="s">
        <v>149</v>
      </c>
      <c r="B59" s="25">
        <f t="shared" ref="B59:BM59" si="8">B5</f>
        <v>3819.0729999999999</v>
      </c>
      <c r="C59" s="25">
        <f t="shared" si="8"/>
        <v>3044.8519999999999</v>
      </c>
      <c r="D59" s="25">
        <f t="shared" si="8"/>
        <v>9269.3719999999994</v>
      </c>
      <c r="E59" s="25">
        <f t="shared" si="8"/>
        <v>13701.073</v>
      </c>
      <c r="F59" s="25">
        <f t="shared" si="8"/>
        <v>9446.0259999999998</v>
      </c>
      <c r="G59" s="25">
        <f t="shared" si="8"/>
        <v>12373.843999999999</v>
      </c>
      <c r="H59" s="25">
        <f t="shared" si="8"/>
        <v>14719.067999999999</v>
      </c>
      <c r="I59" s="25">
        <f t="shared" si="8"/>
        <v>0</v>
      </c>
      <c r="J59" s="25">
        <f t="shared" si="8"/>
        <v>0</v>
      </c>
      <c r="K59" s="25">
        <f t="shared" si="8"/>
        <v>0</v>
      </c>
      <c r="L59" s="25">
        <f t="shared" si="8"/>
        <v>12802.701999999999</v>
      </c>
      <c r="M59" s="25">
        <f t="shared" si="8"/>
        <v>21571.802</v>
      </c>
      <c r="N59" s="25">
        <f t="shared" si="8"/>
        <v>31247.899000000001</v>
      </c>
      <c r="O59" s="25">
        <f t="shared" si="8"/>
        <v>33195.336000000003</v>
      </c>
      <c r="P59" s="25">
        <f t="shared" si="8"/>
        <v>29940.234</v>
      </c>
      <c r="Q59" s="25">
        <f t="shared" si="8"/>
        <v>28925.373</v>
      </c>
      <c r="R59" s="25">
        <f t="shared" si="8"/>
        <v>25561.125</v>
      </c>
      <c r="S59" s="25">
        <f t="shared" si="8"/>
        <v>28779.816999999999</v>
      </c>
      <c r="T59" s="25">
        <f t="shared" si="8"/>
        <v>24695.767</v>
      </c>
      <c r="U59" s="25">
        <f t="shared" si="8"/>
        <v>30057.504000000001</v>
      </c>
      <c r="V59" s="25">
        <f t="shared" si="8"/>
        <v>28988.472000000002</v>
      </c>
      <c r="W59" s="25">
        <f t="shared" si="8"/>
        <v>30360.384999999998</v>
      </c>
      <c r="X59" s="25">
        <f t="shared" si="8"/>
        <v>24067.105</v>
      </c>
      <c r="Y59" s="25">
        <f t="shared" si="8"/>
        <v>27187.582999999999</v>
      </c>
      <c r="Z59" s="25">
        <f t="shared" si="8"/>
        <v>25314.931</v>
      </c>
      <c r="AA59" s="25">
        <f t="shared" si="8"/>
        <v>23271.906999999999</v>
      </c>
      <c r="AB59" s="25">
        <f t="shared" si="8"/>
        <v>24262.468000000001</v>
      </c>
      <c r="AC59" s="25">
        <f t="shared" si="8"/>
        <v>30111.399000000001</v>
      </c>
      <c r="AD59" s="25">
        <f t="shared" si="8"/>
        <v>28547.492999999999</v>
      </c>
      <c r="AE59" s="25">
        <f t="shared" si="8"/>
        <v>35294.118000000002</v>
      </c>
      <c r="AF59" s="25">
        <f t="shared" si="8"/>
        <v>31750.685000000001</v>
      </c>
      <c r="AG59" s="25">
        <f t="shared" si="8"/>
        <v>35532.504000000001</v>
      </c>
      <c r="AH59" s="25">
        <f t="shared" si="8"/>
        <v>27176.63</v>
      </c>
      <c r="AI59" s="25">
        <f t="shared" si="8"/>
        <v>28831.185000000001</v>
      </c>
      <c r="AJ59" s="25">
        <f t="shared" si="8"/>
        <v>23580.764999999999</v>
      </c>
      <c r="AK59" s="25">
        <f t="shared" si="8"/>
        <v>19640.692999999999</v>
      </c>
      <c r="AL59" s="25">
        <f t="shared" si="8"/>
        <v>19750.841</v>
      </c>
      <c r="AM59" s="25">
        <f t="shared" si="8"/>
        <v>25792.367999999999</v>
      </c>
      <c r="AN59" s="25">
        <f t="shared" si="8"/>
        <v>22736.383999999998</v>
      </c>
      <c r="AO59" s="25">
        <f t="shared" si="8"/>
        <v>37615.813000000002</v>
      </c>
      <c r="AP59" s="25">
        <f t="shared" si="8"/>
        <v>33360.673999999999</v>
      </c>
      <c r="AQ59" s="25">
        <f t="shared" si="8"/>
        <v>30314.253000000001</v>
      </c>
      <c r="AR59" s="25">
        <f t="shared" si="8"/>
        <v>20320.674999999999</v>
      </c>
      <c r="AS59" s="25">
        <f t="shared" si="8"/>
        <v>29629.947</v>
      </c>
      <c r="AT59" s="25">
        <f t="shared" si="8"/>
        <v>25042.697</v>
      </c>
      <c r="AU59" s="25">
        <f t="shared" si="8"/>
        <v>25500.596000000001</v>
      </c>
      <c r="AV59" s="25">
        <f t="shared" si="8"/>
        <v>21842.603999999999</v>
      </c>
      <c r="AW59" s="25">
        <f t="shared" si="8"/>
        <v>27065.350999999999</v>
      </c>
      <c r="AX59" s="25">
        <f t="shared" si="8"/>
        <v>25373.830999999998</v>
      </c>
      <c r="AY59" s="25">
        <f t="shared" si="8"/>
        <v>29375.73</v>
      </c>
      <c r="AZ59" s="25">
        <f t="shared" si="8"/>
        <v>32921.500999999997</v>
      </c>
      <c r="BA59" s="25">
        <f t="shared" si="8"/>
        <v>25148.023000000001</v>
      </c>
      <c r="BB59" s="25">
        <f t="shared" si="8"/>
        <v>25995.48</v>
      </c>
      <c r="BC59" s="25">
        <f t="shared" si="8"/>
        <v>33476.872000000003</v>
      </c>
      <c r="BD59" s="25">
        <f t="shared" si="8"/>
        <v>28803.332999999999</v>
      </c>
      <c r="BE59" s="25">
        <f t="shared" si="8"/>
        <v>31435.359</v>
      </c>
      <c r="BF59" s="25">
        <f t="shared" si="8"/>
        <v>48878.377999999997</v>
      </c>
      <c r="BG59" s="25">
        <f t="shared" si="8"/>
        <v>53648.999000000003</v>
      </c>
      <c r="BH59" s="25">
        <f t="shared" si="8"/>
        <v>41253.040999999997</v>
      </c>
      <c r="BI59" s="25">
        <f t="shared" si="8"/>
        <v>43380.953000000001</v>
      </c>
      <c r="BJ59" s="25">
        <f t="shared" si="8"/>
        <v>49171.084000000003</v>
      </c>
      <c r="BK59" s="25">
        <f t="shared" si="8"/>
        <v>43068.235000000001</v>
      </c>
      <c r="BL59" s="25">
        <f t="shared" si="8"/>
        <v>44885.875999999997</v>
      </c>
      <c r="BM59" s="25">
        <f t="shared" si="8"/>
        <v>49390.968999999997</v>
      </c>
      <c r="BN59" s="25">
        <f t="shared" ref="BN59:BY59" si="9">BN5</f>
        <v>35857.294000000002</v>
      </c>
      <c r="BO59" s="25">
        <f t="shared" si="9"/>
        <v>32570.296999999999</v>
      </c>
      <c r="BP59" s="25">
        <f t="shared" si="9"/>
        <v>30902.542000000001</v>
      </c>
      <c r="BQ59" s="25">
        <f t="shared" si="9"/>
        <v>38808.351000000002</v>
      </c>
      <c r="BR59" s="25">
        <f t="shared" si="9"/>
        <v>40226.436000000002</v>
      </c>
      <c r="BS59" s="25">
        <f t="shared" si="9"/>
        <v>48732.123</v>
      </c>
      <c r="BT59" s="25">
        <f t="shared" si="9"/>
        <v>47381.678999999996</v>
      </c>
      <c r="BU59" s="25">
        <f t="shared" si="9"/>
        <v>55635.87</v>
      </c>
      <c r="BV59" s="25">
        <f t="shared" si="9"/>
        <v>54242.195</v>
      </c>
      <c r="BW59" s="25">
        <f t="shared" si="9"/>
        <v>57038.845999999998</v>
      </c>
      <c r="BX59" s="37">
        <f t="shared" si="9"/>
        <v>0</v>
      </c>
      <c r="BY59" s="25">
        <f t="shared" si="9"/>
        <v>0</v>
      </c>
    </row>
    <row r="60" spans="1:77" x14ac:dyDescent="0.2">
      <c r="A60" s="14" t="s">
        <v>150</v>
      </c>
      <c r="B60" s="14">
        <f t="shared" ref="B60:BM60" si="10">SUM(B55:B58)-B59</f>
        <v>55802.139000000003</v>
      </c>
      <c r="C60" s="14">
        <f t="shared" si="10"/>
        <v>48801.223000000005</v>
      </c>
      <c r="D60" s="14">
        <f t="shared" si="10"/>
        <v>87686.347999999998</v>
      </c>
      <c r="E60" s="14">
        <f t="shared" si="10"/>
        <v>98884.717999999993</v>
      </c>
      <c r="F60" s="14">
        <f t="shared" si="10"/>
        <v>92214.709000000003</v>
      </c>
      <c r="G60" s="14">
        <f t="shared" si="10"/>
        <v>100929.98700000001</v>
      </c>
      <c r="H60" s="14">
        <f t="shared" si="10"/>
        <v>73604.075999999986</v>
      </c>
      <c r="I60" s="14">
        <f t="shared" si="10"/>
        <v>0</v>
      </c>
      <c r="J60" s="14">
        <f t="shared" si="10"/>
        <v>0</v>
      </c>
      <c r="K60" s="14">
        <f t="shared" si="10"/>
        <v>0</v>
      </c>
      <c r="L60" s="14">
        <f t="shared" si="10"/>
        <v>134690.54100000003</v>
      </c>
      <c r="M60" s="14">
        <f t="shared" si="10"/>
        <v>98941.252000000008</v>
      </c>
      <c r="N60" s="14">
        <f t="shared" si="10"/>
        <v>130579.83300000001</v>
      </c>
      <c r="O60" s="14">
        <f t="shared" si="10"/>
        <v>103602.03999999998</v>
      </c>
      <c r="P60" s="14">
        <f t="shared" si="10"/>
        <v>140873.177</v>
      </c>
      <c r="Q60" s="14">
        <f t="shared" si="10"/>
        <v>136888.73800000001</v>
      </c>
      <c r="R60" s="14">
        <f t="shared" si="10"/>
        <v>96311.736000000004</v>
      </c>
      <c r="S60" s="14">
        <f t="shared" si="10"/>
        <v>105500.65500000001</v>
      </c>
      <c r="T60" s="14">
        <f t="shared" si="10"/>
        <v>119945.76699999999</v>
      </c>
      <c r="U60" s="14">
        <f t="shared" si="10"/>
        <v>163816.26899999997</v>
      </c>
      <c r="V60" s="14">
        <f t="shared" si="10"/>
        <v>143870.31899999999</v>
      </c>
      <c r="W60" s="14">
        <f t="shared" si="10"/>
        <v>140614.85599999997</v>
      </c>
      <c r="X60" s="14">
        <f t="shared" si="10"/>
        <v>67175</v>
      </c>
      <c r="Y60" s="14">
        <f t="shared" si="10"/>
        <v>163396.29999999999</v>
      </c>
      <c r="Z60" s="14">
        <f t="shared" si="10"/>
        <v>162559.59699999998</v>
      </c>
      <c r="AA60" s="14">
        <f t="shared" si="10"/>
        <v>197130.15499999997</v>
      </c>
      <c r="AB60" s="14">
        <f t="shared" si="10"/>
        <v>211986.87500000003</v>
      </c>
      <c r="AC60" s="14">
        <f t="shared" si="10"/>
        <v>211318.65300000002</v>
      </c>
      <c r="AD60" s="14">
        <f t="shared" si="10"/>
        <v>209726.91300000003</v>
      </c>
      <c r="AE60" s="14">
        <f t="shared" si="10"/>
        <v>211947.86099999998</v>
      </c>
      <c r="AF60" s="14">
        <f t="shared" si="10"/>
        <v>229167.12299999999</v>
      </c>
      <c r="AG60" s="14">
        <f t="shared" si="10"/>
        <v>223757.95199999999</v>
      </c>
      <c r="AH60" s="14">
        <f t="shared" si="10"/>
        <v>230910.32699999999</v>
      </c>
      <c r="AI60" s="14">
        <f t="shared" si="10"/>
        <v>222465.20700000002</v>
      </c>
      <c r="AJ60" s="14">
        <f t="shared" si="10"/>
        <v>221795.315</v>
      </c>
      <c r="AK60" s="14">
        <f t="shared" si="10"/>
        <v>197927.48800000001</v>
      </c>
      <c r="AL60" s="14">
        <f t="shared" si="10"/>
        <v>214964.08600000001</v>
      </c>
      <c r="AM60" s="14">
        <f t="shared" si="10"/>
        <v>205190.79600000003</v>
      </c>
      <c r="AN60" s="14">
        <f t="shared" si="10"/>
        <v>203347.49299999999</v>
      </c>
      <c r="AO60" s="14">
        <f t="shared" si="10"/>
        <v>196527.84000000003</v>
      </c>
      <c r="AP60" s="14">
        <f t="shared" si="10"/>
        <v>198602.247</v>
      </c>
      <c r="AQ60" s="14">
        <f t="shared" si="10"/>
        <v>201729.51800000001</v>
      </c>
      <c r="AR60" s="14">
        <f t="shared" si="10"/>
        <v>205542.19399999999</v>
      </c>
      <c r="AS60" s="14">
        <f t="shared" si="10"/>
        <v>212583.95600000001</v>
      </c>
      <c r="AT60" s="14">
        <f t="shared" si="10"/>
        <v>233751.685</v>
      </c>
      <c r="AU60" s="14">
        <f t="shared" si="10"/>
        <v>249072.70600000003</v>
      </c>
      <c r="AV60" s="14">
        <f t="shared" si="10"/>
        <v>263745.56200000003</v>
      </c>
      <c r="AW60" s="14">
        <f t="shared" si="10"/>
        <v>269924.78499999997</v>
      </c>
      <c r="AX60" s="14">
        <f t="shared" si="10"/>
        <v>264797.89799999999</v>
      </c>
      <c r="AY60" s="14">
        <f t="shared" si="10"/>
        <v>269116.68600000005</v>
      </c>
      <c r="AZ60" s="14">
        <f t="shared" si="10"/>
        <v>283788.397</v>
      </c>
      <c r="BA60" s="14">
        <f t="shared" si="10"/>
        <v>287675.70500000002</v>
      </c>
      <c r="BB60" s="14">
        <f t="shared" si="10"/>
        <v>296726.55299999996</v>
      </c>
      <c r="BC60" s="14">
        <f t="shared" si="10"/>
        <v>282379.95600000001</v>
      </c>
      <c r="BD60" s="14">
        <f t="shared" si="10"/>
        <v>297128.88900000002</v>
      </c>
      <c r="BE60" s="14">
        <f t="shared" si="10"/>
        <v>297411.049</v>
      </c>
      <c r="BF60" s="14">
        <f t="shared" si="10"/>
        <v>296549.55000000005</v>
      </c>
      <c r="BG60" s="14">
        <f t="shared" si="10"/>
        <v>299755.00599999999</v>
      </c>
      <c r="BH60" s="14">
        <f t="shared" si="10"/>
        <v>328362.53000000003</v>
      </c>
      <c r="BI60" s="14">
        <f t="shared" si="10"/>
        <v>326709.52299999999</v>
      </c>
      <c r="BJ60" s="14">
        <f t="shared" si="10"/>
        <v>328806.02399999998</v>
      </c>
      <c r="BK60" s="14">
        <f t="shared" si="10"/>
        <v>332004.70700000005</v>
      </c>
      <c r="BL60" s="14">
        <f t="shared" si="10"/>
        <v>328132.20300000004</v>
      </c>
      <c r="BM60" s="14">
        <f t="shared" si="10"/>
        <v>327154.18599999999</v>
      </c>
      <c r="BN60" s="14">
        <f t="shared" ref="BN60:BY60" si="11">SUM(BN55:BN58)-BN59</f>
        <v>329857.29399999999</v>
      </c>
      <c r="BO60" s="14">
        <f t="shared" si="11"/>
        <v>339600.99</v>
      </c>
      <c r="BP60" s="14">
        <f t="shared" si="11"/>
        <v>359578.38999999996</v>
      </c>
      <c r="BQ60" s="14">
        <f t="shared" si="11"/>
        <v>360673.44800000003</v>
      </c>
      <c r="BR60" s="14">
        <f t="shared" si="11"/>
        <v>367268.68799999997</v>
      </c>
      <c r="BS60" s="14">
        <f t="shared" si="11"/>
        <v>372099.25400000002</v>
      </c>
      <c r="BT60" s="14">
        <f t="shared" si="11"/>
        <v>385540.89500000002</v>
      </c>
      <c r="BU60" s="14">
        <f t="shared" si="11"/>
        <v>382453.26</v>
      </c>
      <c r="BV60" s="14">
        <f t="shared" si="11"/>
        <v>383237.891</v>
      </c>
      <c r="BW60" s="14">
        <f t="shared" si="11"/>
        <v>388981.13099999999</v>
      </c>
      <c r="BX60" s="32">
        <f t="shared" si="11"/>
        <v>0</v>
      </c>
      <c r="BY60" s="14">
        <f t="shared" si="11"/>
        <v>0</v>
      </c>
    </row>
    <row r="61" spans="1:77" x14ac:dyDescent="0.2">
      <c r="A61" s="15"/>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row>
    <row r="62" spans="1:77" x14ac:dyDescent="0.2">
      <c r="A62" s="17" t="s">
        <v>151</v>
      </c>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spans="1:77" x14ac:dyDescent="0.2">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77" x14ac:dyDescent="0.2">
      <c r="A64" s="14"/>
      <c r="B64" s="19" t="s">
        <v>225</v>
      </c>
      <c r="C64" s="19" t="s">
        <v>204</v>
      </c>
      <c r="D64" s="19" t="s">
        <v>196</v>
      </c>
      <c r="E64" s="19" t="s">
        <v>197</v>
      </c>
      <c r="F64" s="19" t="s">
        <v>198</v>
      </c>
      <c r="G64" s="19" t="s">
        <v>199</v>
      </c>
      <c r="H64" s="19" t="s">
        <v>200</v>
      </c>
      <c r="I64" s="19" t="s">
        <v>36</v>
      </c>
      <c r="J64" s="19" t="s">
        <v>38</v>
      </c>
      <c r="K64" s="19" t="s">
        <v>42</v>
      </c>
      <c r="L64" s="19" t="s">
        <v>46</v>
      </c>
      <c r="M64" s="19" t="s">
        <v>50</v>
      </c>
      <c r="N64" s="19" t="s">
        <v>54</v>
      </c>
      <c r="O64" s="19" t="s">
        <v>58</v>
      </c>
      <c r="P64" s="19" t="s">
        <v>62</v>
      </c>
      <c r="Q64" s="19" t="s">
        <v>66</v>
      </c>
      <c r="R64" s="19" t="s">
        <v>70</v>
      </c>
      <c r="S64" s="19" t="s">
        <v>74</v>
      </c>
      <c r="T64" s="19" t="s">
        <v>78</v>
      </c>
      <c r="U64" s="19" t="s">
        <v>82</v>
      </c>
      <c r="V64" s="19" t="s">
        <v>86</v>
      </c>
      <c r="W64" s="19" t="s">
        <v>90</v>
      </c>
      <c r="X64" s="19" t="s">
        <v>94</v>
      </c>
      <c r="Y64" s="19" t="s">
        <v>98</v>
      </c>
      <c r="Z64" s="19"/>
    </row>
    <row r="65" spans="1:26" x14ac:dyDescent="0.2">
      <c r="A65" s="14"/>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x14ac:dyDescent="0.2">
      <c r="A66" s="14" t="s">
        <v>152</v>
      </c>
      <c r="B66" s="14">
        <v>74687.331999999995</v>
      </c>
      <c r="C66" s="14">
        <v>78912.656000000003</v>
      </c>
      <c r="D66" s="14">
        <v>89893.986000000004</v>
      </c>
      <c r="E66" s="14">
        <v>104321.033</v>
      </c>
      <c r="F66" s="14">
        <v>119253.351</v>
      </c>
      <c r="G66" s="14">
        <v>111501.77899999999</v>
      </c>
      <c r="H66" s="14">
        <v>138540.291</v>
      </c>
      <c r="I66" s="14">
        <v>158510.91699999999</v>
      </c>
      <c r="J66" s="14">
        <v>153794.595</v>
      </c>
      <c r="K66" s="14">
        <v>153333.81899999999</v>
      </c>
      <c r="L66" s="14">
        <v>167824.07399999999</v>
      </c>
      <c r="M66" s="14">
        <v>209652.63200000001</v>
      </c>
      <c r="N66" s="14">
        <v>252855.64300000001</v>
      </c>
      <c r="O66" s="14">
        <v>269872.603</v>
      </c>
      <c r="P66" s="14">
        <v>249639.951</v>
      </c>
      <c r="Q66" s="14">
        <v>232344.22700000001</v>
      </c>
      <c r="R66" s="14">
        <v>229185.65400000001</v>
      </c>
      <c r="S66" s="14">
        <v>271656.80499999999</v>
      </c>
      <c r="T66" s="14">
        <v>268315.13099999999</v>
      </c>
      <c r="U66" s="14">
        <v>280703.33299999998</v>
      </c>
      <c r="V66" s="14">
        <v>271149.63500000001</v>
      </c>
      <c r="W66" s="14">
        <v>282710.734</v>
      </c>
      <c r="X66" s="14">
        <v>295603.81400000001</v>
      </c>
      <c r="Y66" s="14">
        <v>351454.74400000001</v>
      </c>
      <c r="Z66" s="14"/>
    </row>
    <row r="67" spans="1:26" x14ac:dyDescent="0.2">
      <c r="A67" s="14" t="s">
        <v>153</v>
      </c>
      <c r="B67" s="22">
        <v>63908.356</v>
      </c>
      <c r="C67" s="22">
        <v>67367.201000000001</v>
      </c>
      <c r="D67" s="22">
        <v>76886.850000000006</v>
      </c>
      <c r="E67" s="22">
        <v>91142.680999999997</v>
      </c>
      <c r="F67" s="22">
        <v>105134.048</v>
      </c>
      <c r="G67" s="22">
        <v>96954.922999999995</v>
      </c>
      <c r="H67" s="22">
        <v>120237.781</v>
      </c>
      <c r="I67" s="22">
        <v>134793.304</v>
      </c>
      <c r="J67" s="22">
        <v>130556.757</v>
      </c>
      <c r="K67" s="22">
        <v>133539.35800000001</v>
      </c>
      <c r="L67" s="22">
        <v>139458.995</v>
      </c>
      <c r="M67" s="22">
        <v>172856.579</v>
      </c>
      <c r="N67" s="22">
        <v>206721.785</v>
      </c>
      <c r="O67" s="22">
        <v>221105.48</v>
      </c>
      <c r="P67" s="22">
        <v>204604.193</v>
      </c>
      <c r="Q67" s="22">
        <v>195405.22899999999</v>
      </c>
      <c r="R67" s="22">
        <v>185938.81899999999</v>
      </c>
      <c r="S67" s="22">
        <v>220119.527</v>
      </c>
      <c r="T67" s="22">
        <v>215585.89300000001</v>
      </c>
      <c r="U67" s="22">
        <v>226100</v>
      </c>
      <c r="V67" s="22">
        <v>223767.64</v>
      </c>
      <c r="W67" s="22">
        <v>229332.20300000001</v>
      </c>
      <c r="X67" s="22">
        <v>240324.15299999999</v>
      </c>
      <c r="Y67" s="22">
        <v>284909.48800000001</v>
      </c>
      <c r="Z67" s="22"/>
    </row>
    <row r="68" spans="1:26" x14ac:dyDescent="0.2">
      <c r="A68" s="14" t="s">
        <v>154</v>
      </c>
      <c r="B68" s="14">
        <v>10778.976000000001</v>
      </c>
      <c r="C68" s="14">
        <v>11545.455</v>
      </c>
      <c r="D68" s="14">
        <v>13007.136</v>
      </c>
      <c r="E68" s="14">
        <v>13178.352000000001</v>
      </c>
      <c r="F68" s="14">
        <v>14119.303</v>
      </c>
      <c r="G68" s="14">
        <v>14546.856</v>
      </c>
      <c r="H68" s="14">
        <v>18302.509999999998</v>
      </c>
      <c r="I68" s="14">
        <v>23717.613000000001</v>
      </c>
      <c r="J68" s="14">
        <v>23237.838</v>
      </c>
      <c r="K68" s="14">
        <v>19794.460999999999</v>
      </c>
      <c r="L68" s="14">
        <v>28365.079000000002</v>
      </c>
      <c r="M68" s="14">
        <v>36796.053</v>
      </c>
      <c r="N68" s="14">
        <v>46133.858</v>
      </c>
      <c r="O68" s="14">
        <v>48767.123</v>
      </c>
      <c r="P68" s="14">
        <v>45035.758000000002</v>
      </c>
      <c r="Q68" s="14">
        <v>36938.998</v>
      </c>
      <c r="R68" s="14">
        <v>43246.834999999999</v>
      </c>
      <c r="S68" s="14">
        <v>51537.277999999998</v>
      </c>
      <c r="T68" s="14">
        <v>52729.237999999998</v>
      </c>
      <c r="U68" s="14">
        <v>54603.332999999999</v>
      </c>
      <c r="V68" s="14">
        <v>47381.995000000003</v>
      </c>
      <c r="W68" s="14">
        <v>53378.531000000003</v>
      </c>
      <c r="X68" s="14">
        <v>55279.661</v>
      </c>
      <c r="Y68" s="14">
        <v>66545.255999999994</v>
      </c>
      <c r="Z68" s="14"/>
    </row>
    <row r="69" spans="1:26" x14ac:dyDescent="0.2">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x14ac:dyDescent="0.2">
      <c r="A70" s="20" t="s">
        <v>155</v>
      </c>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x14ac:dyDescent="0.2">
      <c r="A71" s="14" t="s">
        <v>156</v>
      </c>
      <c r="B71" s="14">
        <v>8159.03</v>
      </c>
      <c r="C71" s="14">
        <v>8652.4060000000009</v>
      </c>
      <c r="D71" s="14">
        <v>9903.16</v>
      </c>
      <c r="E71" s="14">
        <v>12447.724</v>
      </c>
      <c r="F71" s="14">
        <v>14042.895</v>
      </c>
      <c r="G71" s="14">
        <v>12874.259</v>
      </c>
      <c r="H71" s="14">
        <v>15180.977999999999</v>
      </c>
      <c r="I71" s="14">
        <v>17069.868999999999</v>
      </c>
      <c r="J71" s="14">
        <v>5131.0810000000001</v>
      </c>
      <c r="K71" s="14">
        <v>19352.77</v>
      </c>
      <c r="L71" s="14">
        <v>20502.646000000001</v>
      </c>
      <c r="M71" s="14">
        <v>24955.262999999999</v>
      </c>
      <c r="N71" s="14">
        <v>32900.262000000002</v>
      </c>
      <c r="O71" s="14">
        <v>36360.273999999998</v>
      </c>
      <c r="P71" s="14">
        <v>33456.226999999999</v>
      </c>
      <c r="Q71" s="14">
        <v>33455.338000000003</v>
      </c>
      <c r="R71" s="14">
        <v>31683.544000000002</v>
      </c>
      <c r="S71" s="14">
        <v>34301.775000000001</v>
      </c>
      <c r="T71" s="14">
        <v>33366.324999999997</v>
      </c>
      <c r="U71" s="14">
        <v>34161.110999999997</v>
      </c>
      <c r="V71" s="14">
        <v>33827.250999999997</v>
      </c>
      <c r="W71" s="14">
        <v>33500.565000000002</v>
      </c>
      <c r="X71" s="14">
        <v>33363.347000000002</v>
      </c>
      <c r="Y71" s="14">
        <v>37147.218999999997</v>
      </c>
      <c r="Z71" s="14"/>
    </row>
    <row r="72" spans="1:26" x14ac:dyDescent="0.2">
      <c r="A72" s="14" t="s">
        <v>157</v>
      </c>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x14ac:dyDescent="0.2">
      <c r="A73" s="14" t="s">
        <v>158</v>
      </c>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x14ac:dyDescent="0.2">
      <c r="A74" s="14" t="s">
        <v>159</v>
      </c>
      <c r="B74" s="22"/>
      <c r="C74" s="22">
        <v>2912.6570000000002</v>
      </c>
      <c r="D74" s="22">
        <v>2467.89</v>
      </c>
      <c r="E74" s="22">
        <v>8928.66</v>
      </c>
      <c r="F74" s="22">
        <v>3855.2280000000001</v>
      </c>
      <c r="G74" s="22">
        <v>3877.8159999999998</v>
      </c>
      <c r="H74" s="22">
        <v>6694.848</v>
      </c>
      <c r="I74" s="22">
        <v>6419.2139999999999</v>
      </c>
      <c r="J74" s="22">
        <v>12818.919</v>
      </c>
      <c r="K74" s="22">
        <v>9259.4750000000004</v>
      </c>
      <c r="L74" s="22">
        <v>-1142.8579999999999</v>
      </c>
      <c r="M74" s="22">
        <v>-2882.8939999999998</v>
      </c>
      <c r="N74" s="22">
        <v>-3106.299</v>
      </c>
      <c r="O74" s="22">
        <v>-3343.8359999999998</v>
      </c>
      <c r="P74" s="22">
        <v>-3377.3119999999999</v>
      </c>
      <c r="Q74" s="22">
        <v>4832.2439999999997</v>
      </c>
      <c r="R74" s="22">
        <v>2777.4259999999999</v>
      </c>
      <c r="S74" s="22">
        <v>1326.627</v>
      </c>
      <c r="T74" s="22">
        <v>2943.1179999999999</v>
      </c>
      <c r="U74" s="22">
        <v>2643.3330000000001</v>
      </c>
      <c r="V74" s="22">
        <v>1318.7339999999999</v>
      </c>
      <c r="W74" s="22">
        <v>1853.107</v>
      </c>
      <c r="X74" s="22">
        <v>2628.1779999999999</v>
      </c>
      <c r="Y74" s="22">
        <v>1389.3130000000001</v>
      </c>
      <c r="Z74" s="22"/>
    </row>
    <row r="75" spans="1:26" x14ac:dyDescent="0.2">
      <c r="A75" s="20" t="s">
        <v>160</v>
      </c>
      <c r="B75" s="14">
        <v>2619.9459999999999</v>
      </c>
      <c r="C75" s="14">
        <v>-19.608000000000001</v>
      </c>
      <c r="D75" s="14">
        <v>636.08600000000001</v>
      </c>
      <c r="E75" s="14">
        <v>-8198.0319999999992</v>
      </c>
      <c r="F75" s="14">
        <v>-3778.82</v>
      </c>
      <c r="G75" s="14">
        <v>-2205.2190000000001</v>
      </c>
      <c r="H75" s="14">
        <v>-3573.3159999999998</v>
      </c>
      <c r="I75" s="14">
        <v>228.53</v>
      </c>
      <c r="J75" s="14">
        <v>5287.8379999999997</v>
      </c>
      <c r="K75" s="14">
        <v>-8817.7839999999997</v>
      </c>
      <c r="L75" s="14">
        <v>9005.2909999999993</v>
      </c>
      <c r="M75" s="14">
        <v>14723.683999999999</v>
      </c>
      <c r="N75" s="14">
        <v>16339.895</v>
      </c>
      <c r="O75" s="14">
        <v>15750.684999999999</v>
      </c>
      <c r="P75" s="14">
        <v>14956.843000000001</v>
      </c>
      <c r="Q75" s="14">
        <v>-1348.5840000000001</v>
      </c>
      <c r="R75" s="14">
        <v>8785.8649999999998</v>
      </c>
      <c r="S75" s="14">
        <v>15908.876</v>
      </c>
      <c r="T75" s="14">
        <v>16419.794999999998</v>
      </c>
      <c r="U75" s="14">
        <v>17798.888999999999</v>
      </c>
      <c r="V75" s="14">
        <v>12236.01</v>
      </c>
      <c r="W75" s="14">
        <v>18024.859</v>
      </c>
      <c r="X75" s="14">
        <v>19288.135999999999</v>
      </c>
      <c r="Y75" s="14">
        <v>28008.723999999998</v>
      </c>
      <c r="Z75" s="14"/>
    </row>
    <row r="76" spans="1:26" x14ac:dyDescent="0.2">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x14ac:dyDescent="0.2">
      <c r="A77" s="14" t="s">
        <v>161</v>
      </c>
      <c r="B77" s="14"/>
      <c r="C77" s="14"/>
      <c r="D77" s="14">
        <v>-891.947</v>
      </c>
      <c r="E77" s="14">
        <v>-308.733</v>
      </c>
      <c r="F77" s="14">
        <v>-742.62699999999995</v>
      </c>
      <c r="G77" s="14">
        <v>-2903.915</v>
      </c>
      <c r="H77" s="14">
        <v>-285.33699999999999</v>
      </c>
      <c r="I77" s="14">
        <v>570.59699999999998</v>
      </c>
      <c r="J77" s="14">
        <v>-2452.703</v>
      </c>
      <c r="K77" s="14">
        <v>-867.34699999999998</v>
      </c>
      <c r="L77" s="14">
        <v>-119.048</v>
      </c>
      <c r="M77" s="14">
        <v>-1531.579</v>
      </c>
      <c r="N77" s="14">
        <v>-2255.9059999999999</v>
      </c>
      <c r="O77" s="14">
        <v>-2215.0680000000002</v>
      </c>
      <c r="P77" s="14">
        <v>-2577.0650000000001</v>
      </c>
      <c r="Q77" s="14">
        <v>-1580.61</v>
      </c>
      <c r="R77" s="14">
        <v>-1443.038</v>
      </c>
      <c r="S77" s="14">
        <v>-1570.414</v>
      </c>
      <c r="T77" s="14">
        <v>-1062.5709999999999</v>
      </c>
      <c r="U77" s="14">
        <v>-2267.7779999999998</v>
      </c>
      <c r="V77" s="14">
        <v>-2424.5740000000001</v>
      </c>
      <c r="W77" s="14">
        <v>-1388.701</v>
      </c>
      <c r="X77" s="14">
        <v>-1431.144</v>
      </c>
      <c r="Y77" s="14">
        <v>-1969.4659999999999</v>
      </c>
      <c r="Z77" s="14"/>
    </row>
    <row r="78" spans="1:26" x14ac:dyDescent="0.2">
      <c r="A78" s="14" t="s">
        <v>162</v>
      </c>
      <c r="B78" s="22">
        <v>721.47400000000005</v>
      </c>
      <c r="C78" s="22">
        <v>3949.1979999999999</v>
      </c>
      <c r="D78" s="22">
        <v>4319.0619999999999</v>
      </c>
      <c r="E78" s="22">
        <v>10172.201999999999</v>
      </c>
      <c r="F78" s="22">
        <v>5979.8919999999998</v>
      </c>
      <c r="G78" s="22">
        <v>7032.0280000000002</v>
      </c>
      <c r="H78" s="22">
        <v>6227.2129999999997</v>
      </c>
      <c r="I78" s="22">
        <v>8724.89</v>
      </c>
      <c r="J78" s="22">
        <v>6094.5950000000003</v>
      </c>
      <c r="K78" s="22">
        <v>11523.323</v>
      </c>
      <c r="L78" s="22">
        <v>3010.5819999999999</v>
      </c>
      <c r="M78" s="22">
        <v>11710.527</v>
      </c>
      <c r="N78" s="22">
        <v>19363.518</v>
      </c>
      <c r="O78" s="22">
        <v>3489.0410000000002</v>
      </c>
      <c r="P78" s="22">
        <v>5861.8990000000003</v>
      </c>
      <c r="Q78" s="22">
        <v>1511.9829999999999</v>
      </c>
      <c r="R78" s="22">
        <v>349.15600000000001</v>
      </c>
      <c r="S78" s="22">
        <v>1842.6030000000001</v>
      </c>
      <c r="T78" s="22">
        <v>2439.1350000000002</v>
      </c>
      <c r="U78" s="22">
        <v>4864.4449999999997</v>
      </c>
      <c r="V78" s="22">
        <v>4381.9949999999999</v>
      </c>
      <c r="W78" s="22">
        <v>6105.085</v>
      </c>
      <c r="X78" s="22">
        <v>5522.2449999999999</v>
      </c>
      <c r="Y78" s="22">
        <v>-745.91</v>
      </c>
      <c r="Z78" s="22"/>
    </row>
    <row r="79" spans="1:26" x14ac:dyDescent="0.2">
      <c r="A79" s="14" t="s">
        <v>163</v>
      </c>
      <c r="B79" s="20">
        <v>3341.42</v>
      </c>
      <c r="C79" s="20">
        <v>3929.59</v>
      </c>
      <c r="D79" s="20">
        <v>4063.201</v>
      </c>
      <c r="E79" s="20">
        <v>1665.4369999999999</v>
      </c>
      <c r="F79" s="20">
        <v>1458.4449999999999</v>
      </c>
      <c r="G79" s="20">
        <v>1922.894</v>
      </c>
      <c r="H79" s="20">
        <v>2368.56</v>
      </c>
      <c r="I79" s="20">
        <v>9524.0169999999998</v>
      </c>
      <c r="J79" s="20">
        <v>8929.73</v>
      </c>
      <c r="K79" s="20">
        <v>1838.192</v>
      </c>
      <c r="L79" s="20">
        <v>11896.825000000001</v>
      </c>
      <c r="M79" s="20">
        <v>24902.632000000001</v>
      </c>
      <c r="N79" s="20">
        <v>33447.506999999998</v>
      </c>
      <c r="O79" s="20">
        <v>17024.657999999999</v>
      </c>
      <c r="P79" s="20">
        <v>18241.677</v>
      </c>
      <c r="Q79" s="20">
        <v>-1417.211</v>
      </c>
      <c r="R79" s="20">
        <v>7691.9830000000002</v>
      </c>
      <c r="S79" s="20">
        <v>16181.065000000001</v>
      </c>
      <c r="T79" s="20">
        <v>17796.359</v>
      </c>
      <c r="U79" s="20">
        <v>20395.556</v>
      </c>
      <c r="V79" s="20">
        <v>14193.431</v>
      </c>
      <c r="W79" s="20">
        <v>22741.242999999999</v>
      </c>
      <c r="X79" s="20">
        <v>23379.237000000001</v>
      </c>
      <c r="Y79" s="20">
        <v>25293.348000000002</v>
      </c>
      <c r="Z79" s="20"/>
    </row>
    <row r="80" spans="1:26" x14ac:dyDescent="0.2">
      <c r="A80" s="14"/>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35" x14ac:dyDescent="0.2">
      <c r="A81" s="14" t="s">
        <v>164</v>
      </c>
      <c r="B81" s="22">
        <v>-992.81200000000001</v>
      </c>
      <c r="C81" s="22">
        <v>-1321.7470000000001</v>
      </c>
      <c r="D81" s="22">
        <v>-1415.902</v>
      </c>
      <c r="E81" s="22">
        <v>-431.73399999999998</v>
      </c>
      <c r="F81" s="22">
        <v>-524.12900000000002</v>
      </c>
      <c r="G81" s="22">
        <v>-677.34299999999996</v>
      </c>
      <c r="H81" s="22">
        <v>214.00299999999999</v>
      </c>
      <c r="I81" s="22">
        <v>-3524.0169999999998</v>
      </c>
      <c r="J81" s="22">
        <v>-2594.5949999999998</v>
      </c>
      <c r="K81" s="22">
        <v>-508.74599999999998</v>
      </c>
      <c r="L81" s="22">
        <v>-2337.3020000000001</v>
      </c>
      <c r="M81" s="22">
        <v>-4113.1580000000004</v>
      </c>
      <c r="N81" s="22">
        <v>-4732.2830000000004</v>
      </c>
      <c r="O81" s="22">
        <v>-4497.26</v>
      </c>
      <c r="P81" s="22">
        <v>-4594.3280000000004</v>
      </c>
      <c r="Q81" s="22">
        <v>-64.27</v>
      </c>
      <c r="R81" s="22">
        <v>-2016.8779999999999</v>
      </c>
      <c r="S81" s="22">
        <v>-2615.3850000000002</v>
      </c>
      <c r="T81" s="22">
        <v>-3969.2829999999999</v>
      </c>
      <c r="U81" s="22">
        <v>-4806.6670000000004</v>
      </c>
      <c r="V81" s="22">
        <v>-3458.6370000000002</v>
      </c>
      <c r="W81" s="22">
        <v>-5308.4750000000004</v>
      </c>
      <c r="X81" s="22">
        <v>-6585.8050000000003</v>
      </c>
      <c r="Y81" s="22">
        <v>-5742.6390000000001</v>
      </c>
      <c r="Z81" s="22"/>
    </row>
    <row r="82" spans="1:35" x14ac:dyDescent="0.2">
      <c r="A82" s="14" t="s">
        <v>165</v>
      </c>
      <c r="B82" s="20">
        <v>2348.6080000000002</v>
      </c>
      <c r="C82" s="20">
        <v>2607.8429999999998</v>
      </c>
      <c r="D82" s="20">
        <v>2647.299</v>
      </c>
      <c r="E82" s="20">
        <v>1233.703</v>
      </c>
      <c r="F82" s="20">
        <v>934.31600000000003</v>
      </c>
      <c r="G82" s="20">
        <v>1245.5509999999999</v>
      </c>
      <c r="H82" s="20">
        <v>2582.5630000000001</v>
      </c>
      <c r="I82" s="20">
        <v>6000</v>
      </c>
      <c r="J82" s="20">
        <v>6335.1350000000002</v>
      </c>
      <c r="K82" s="20">
        <v>1329.4459999999999</v>
      </c>
      <c r="L82" s="20">
        <v>9559.5229999999992</v>
      </c>
      <c r="M82" s="20">
        <v>20789.473999999998</v>
      </c>
      <c r="N82" s="20">
        <v>28715.223999999998</v>
      </c>
      <c r="O82" s="20">
        <v>12527.397999999999</v>
      </c>
      <c r="P82" s="20">
        <v>13647.349</v>
      </c>
      <c r="Q82" s="20">
        <v>-1481.481</v>
      </c>
      <c r="R82" s="20">
        <v>5675.1049999999996</v>
      </c>
      <c r="S82" s="20">
        <v>13565.68</v>
      </c>
      <c r="T82" s="20">
        <v>13827.075999999999</v>
      </c>
      <c r="U82" s="20">
        <v>15588.888999999999</v>
      </c>
      <c r="V82" s="20">
        <v>10734.794</v>
      </c>
      <c r="W82" s="20">
        <v>17432.768</v>
      </c>
      <c r="X82" s="20">
        <v>16793.432000000001</v>
      </c>
      <c r="Y82" s="20">
        <v>19550.708999999999</v>
      </c>
      <c r="Z82" s="20"/>
    </row>
    <row r="83" spans="1:35" x14ac:dyDescent="0.2">
      <c r="A83" s="14"/>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35" x14ac:dyDescent="0.2">
      <c r="A84" s="14" t="s">
        <v>166</v>
      </c>
      <c r="B84" s="14"/>
      <c r="C84" s="14"/>
      <c r="D84" s="14"/>
      <c r="E84" s="14"/>
      <c r="F84" s="14"/>
      <c r="G84" s="14">
        <v>83.037000000000006</v>
      </c>
      <c r="H84" s="14">
        <v>1050.1980000000001</v>
      </c>
      <c r="I84" s="14"/>
      <c r="J84" s="14"/>
      <c r="K84" s="14"/>
      <c r="L84" s="14"/>
      <c r="M84" s="14"/>
      <c r="N84" s="14"/>
      <c r="O84" s="14"/>
      <c r="P84" s="14"/>
      <c r="Q84" s="14"/>
      <c r="R84" s="14"/>
      <c r="S84" s="14"/>
      <c r="T84" s="14"/>
      <c r="U84" s="14"/>
      <c r="V84" s="14"/>
      <c r="W84" s="14"/>
      <c r="X84" s="14"/>
      <c r="Y84" s="14"/>
      <c r="Z84" s="14"/>
    </row>
    <row r="85" spans="1:35" x14ac:dyDescent="0.2">
      <c r="A85" s="14" t="s">
        <v>139</v>
      </c>
      <c r="B85" s="14">
        <v>-6.2889999999999997</v>
      </c>
      <c r="C85" s="14">
        <v>-9.8040000000000003</v>
      </c>
      <c r="D85" s="14">
        <v>-13.252000000000001</v>
      </c>
      <c r="E85" s="14">
        <v>-28.29</v>
      </c>
      <c r="F85" s="14">
        <v>-5.3620000000000001</v>
      </c>
      <c r="G85" s="14"/>
      <c r="H85" s="14">
        <v>1.321</v>
      </c>
      <c r="I85" s="14">
        <v>-2.911</v>
      </c>
      <c r="J85" s="14">
        <v>87.837999999999994</v>
      </c>
      <c r="K85" s="14">
        <v>71.429000000000002</v>
      </c>
      <c r="L85" s="14">
        <v>-518.51900000000001</v>
      </c>
      <c r="M85" s="14">
        <v>-514.47400000000005</v>
      </c>
      <c r="N85" s="14">
        <v>-221.785</v>
      </c>
      <c r="O85" s="14">
        <v>-71.233000000000004</v>
      </c>
      <c r="P85" s="14">
        <v>-103.57599999999999</v>
      </c>
      <c r="Q85" s="14">
        <v>-10.893000000000001</v>
      </c>
      <c r="R85" s="14">
        <v>-10.548999999999999</v>
      </c>
      <c r="S85" s="14">
        <v>-11.834</v>
      </c>
      <c r="T85" s="14">
        <v>-19.34</v>
      </c>
      <c r="U85" s="14">
        <v>-158.88900000000001</v>
      </c>
      <c r="V85" s="14">
        <v>52.311</v>
      </c>
      <c r="W85" s="14">
        <v>-51.976999999999997</v>
      </c>
      <c r="X85" s="14">
        <v>-418.43200000000002</v>
      </c>
      <c r="Y85" s="14">
        <v>-1449.2909999999999</v>
      </c>
      <c r="Z85" s="14"/>
    </row>
    <row r="86" spans="1:35" x14ac:dyDescent="0.2">
      <c r="A86" s="14" t="s">
        <v>167</v>
      </c>
      <c r="B86" s="14">
        <v>6.2880000000000003</v>
      </c>
      <c r="C86" s="14">
        <v>9.8040000000000997</v>
      </c>
      <c r="D86" s="14"/>
      <c r="E86" s="14">
        <v>-9.9999999997634989E-4</v>
      </c>
      <c r="F86" s="14"/>
      <c r="G86" s="14"/>
      <c r="H86" s="14">
        <v>-2.6420000000003001</v>
      </c>
      <c r="I86" s="14"/>
      <c r="J86" s="14"/>
      <c r="K86" s="14">
        <v>-1.4580000000001001</v>
      </c>
      <c r="L86" s="14">
        <v>-1.3209999999999</v>
      </c>
      <c r="M86" s="14">
        <v>-1.3160000000025001</v>
      </c>
      <c r="N86" s="14">
        <v>-1.0000000002036999E-3</v>
      </c>
      <c r="O86" s="14">
        <v>-9.9999999838474001E-4</v>
      </c>
      <c r="P86" s="14"/>
      <c r="Q86" s="14">
        <v>-1.0899999999998999</v>
      </c>
      <c r="R86" s="14">
        <v>-1.0540000000001</v>
      </c>
      <c r="S86" s="14"/>
      <c r="T86" s="14">
        <v>-1.1380000000007999</v>
      </c>
      <c r="U86" s="14">
        <v>-1.1110000000008</v>
      </c>
      <c r="V86" s="14"/>
      <c r="W86" s="14">
        <v>3.6379788070917E-12</v>
      </c>
      <c r="X86" s="14">
        <v>-1.0589999999993001</v>
      </c>
      <c r="Y86" s="14"/>
      <c r="Z86" s="14"/>
    </row>
    <row r="87" spans="1:35" ht="17" thickBot="1" x14ac:dyDescent="0.25">
      <c r="A87" s="20" t="s">
        <v>168</v>
      </c>
      <c r="B87" s="26">
        <v>2348.607</v>
      </c>
      <c r="C87" s="26">
        <v>2607.8429999999998</v>
      </c>
      <c r="D87" s="26">
        <v>2634.047</v>
      </c>
      <c r="E87" s="26">
        <v>1205.412</v>
      </c>
      <c r="F87" s="26">
        <v>928.95399999999995</v>
      </c>
      <c r="G87" s="26">
        <v>1328.588</v>
      </c>
      <c r="H87" s="26">
        <v>3631.44</v>
      </c>
      <c r="I87" s="26">
        <v>5997.0889999999999</v>
      </c>
      <c r="J87" s="26">
        <v>6422.973</v>
      </c>
      <c r="K87" s="26">
        <v>1399.4169999999999</v>
      </c>
      <c r="L87" s="26">
        <v>9039.6830000000009</v>
      </c>
      <c r="M87" s="26">
        <v>20273.684000000001</v>
      </c>
      <c r="N87" s="26">
        <v>28493.437999999998</v>
      </c>
      <c r="O87" s="26">
        <v>12456.164000000001</v>
      </c>
      <c r="P87" s="26">
        <v>13543.772999999999</v>
      </c>
      <c r="Q87" s="26">
        <v>-1493.4639999999999</v>
      </c>
      <c r="R87" s="26">
        <v>5663.5020000000004</v>
      </c>
      <c r="S87" s="26">
        <v>13553.846</v>
      </c>
      <c r="T87" s="26">
        <v>13806.598</v>
      </c>
      <c r="U87" s="26">
        <v>15428.888999999999</v>
      </c>
      <c r="V87" s="26">
        <v>10787.105</v>
      </c>
      <c r="W87" s="26">
        <v>17380.791000000001</v>
      </c>
      <c r="X87" s="26">
        <v>16373.941000000001</v>
      </c>
      <c r="Y87" s="26">
        <v>18101.418000000001</v>
      </c>
      <c r="Z87" s="26"/>
    </row>
    <row r="88" spans="1:35" ht="17" thickTop="1" x14ac:dyDescent="0.2">
      <c r="A88" s="14"/>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35" x14ac:dyDescent="0.2">
      <c r="A89" s="17" t="s">
        <v>169</v>
      </c>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4"/>
      <c r="AB89" s="16"/>
      <c r="AC89" s="16"/>
      <c r="AD89" s="16"/>
      <c r="AE89" s="16"/>
      <c r="AF89" s="16"/>
      <c r="AG89" s="16"/>
      <c r="AH89" s="16"/>
      <c r="AI89" s="16"/>
    </row>
    <row r="90" spans="1:35" x14ac:dyDescent="0.2">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6"/>
      <c r="AC90" s="16"/>
      <c r="AD90" s="16"/>
      <c r="AE90" s="16"/>
      <c r="AF90" s="16"/>
      <c r="AG90" s="16"/>
      <c r="AH90" s="16"/>
      <c r="AI90" s="16"/>
    </row>
    <row r="91" spans="1:35" x14ac:dyDescent="0.2">
      <c r="A91" s="14"/>
      <c r="B91" s="19" t="s">
        <v>225</v>
      </c>
      <c r="C91" s="19" t="s">
        <v>204</v>
      </c>
      <c r="D91" s="19" t="s">
        <v>196</v>
      </c>
      <c r="E91" s="19" t="s">
        <v>197</v>
      </c>
      <c r="F91" s="19" t="s">
        <v>198</v>
      </c>
      <c r="G91" s="19" t="s">
        <v>199</v>
      </c>
      <c r="H91" s="19" t="s">
        <v>200</v>
      </c>
      <c r="I91" s="19" t="s">
        <v>36</v>
      </c>
      <c r="J91" s="19" t="s">
        <v>38</v>
      </c>
      <c r="K91" s="19" t="s">
        <v>42</v>
      </c>
      <c r="L91" s="19" t="s">
        <v>46</v>
      </c>
      <c r="M91" s="19" t="s">
        <v>50</v>
      </c>
      <c r="N91" s="19" t="s">
        <v>54</v>
      </c>
      <c r="O91" s="19" t="s">
        <v>58</v>
      </c>
      <c r="P91" s="19" t="s">
        <v>62</v>
      </c>
      <c r="Q91" s="19" t="s">
        <v>66</v>
      </c>
      <c r="R91" s="19" t="s">
        <v>70</v>
      </c>
      <c r="S91" s="19" t="s">
        <v>74</v>
      </c>
      <c r="T91" s="19" t="s">
        <v>78</v>
      </c>
      <c r="U91" s="19" t="s">
        <v>82</v>
      </c>
      <c r="V91" s="19" t="s">
        <v>86</v>
      </c>
      <c r="W91" s="19" t="s">
        <v>90</v>
      </c>
      <c r="X91" s="19" t="s">
        <v>94</v>
      </c>
      <c r="Y91" s="19" t="s">
        <v>98</v>
      </c>
      <c r="Z91" s="19"/>
      <c r="AA91" s="14"/>
      <c r="AB91" s="16"/>
      <c r="AC91" s="16"/>
      <c r="AD91" s="16"/>
      <c r="AE91" s="16"/>
      <c r="AF91" s="16"/>
      <c r="AG91" s="16"/>
      <c r="AH91" s="16"/>
      <c r="AI91" s="16"/>
    </row>
    <row r="92" spans="1:35" x14ac:dyDescent="0.2">
      <c r="A92" s="14"/>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14"/>
      <c r="AB92" s="16"/>
      <c r="AC92" s="16"/>
      <c r="AD92" s="16"/>
      <c r="AE92" s="16"/>
      <c r="AF92" s="16"/>
      <c r="AG92" s="16"/>
      <c r="AH92" s="16"/>
      <c r="AI92" s="16"/>
    </row>
    <row r="93" spans="1:35" x14ac:dyDescent="0.2">
      <c r="A93" s="20" t="s">
        <v>168</v>
      </c>
      <c r="B93" s="20">
        <v>2354.8969999999999</v>
      </c>
      <c r="C93" s="20">
        <v>2617.6469999999999</v>
      </c>
      <c r="D93" s="20">
        <v>2647.299</v>
      </c>
      <c r="E93" s="20">
        <v>1233.702</v>
      </c>
      <c r="F93" s="20">
        <v>934.31600000000003</v>
      </c>
      <c r="G93" s="20">
        <v>1245.5519999999999</v>
      </c>
      <c r="H93" s="20">
        <v>2582.5630000000001</v>
      </c>
      <c r="I93" s="20">
        <v>6000</v>
      </c>
      <c r="J93" s="20">
        <v>6335.1350000000002</v>
      </c>
      <c r="K93" s="20">
        <v>1327.9880000000001</v>
      </c>
      <c r="L93" s="20">
        <v>11896.825000000001</v>
      </c>
      <c r="M93" s="20">
        <v>24902.632000000001</v>
      </c>
      <c r="N93" s="20">
        <v>33447.506999999998</v>
      </c>
      <c r="O93" s="20">
        <v>17024.657999999999</v>
      </c>
      <c r="P93" s="20">
        <v>18241.677</v>
      </c>
      <c r="Q93" s="20">
        <v>-1417.211</v>
      </c>
      <c r="R93" s="20">
        <v>7691.9830000000002</v>
      </c>
      <c r="S93" s="20">
        <v>16181.065000000001</v>
      </c>
      <c r="T93" s="20">
        <v>17796.359</v>
      </c>
      <c r="U93" s="20">
        <v>20395.556</v>
      </c>
      <c r="V93" s="20">
        <v>14193.431</v>
      </c>
      <c r="W93" s="20">
        <v>22741.242999999999</v>
      </c>
      <c r="X93" s="20">
        <v>23379.237000000001</v>
      </c>
      <c r="Y93" s="20">
        <v>25293.348000000002</v>
      </c>
      <c r="Z93" s="20"/>
      <c r="AA93" s="14"/>
      <c r="AB93" s="16"/>
      <c r="AC93" s="16"/>
      <c r="AD93" s="16"/>
      <c r="AE93" s="16"/>
      <c r="AF93" s="16"/>
      <c r="AG93" s="16"/>
      <c r="AH93" s="16"/>
      <c r="AI93" s="16"/>
    </row>
    <row r="94" spans="1:35" x14ac:dyDescent="0.2">
      <c r="A94" s="14"/>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14"/>
      <c r="AB94" s="16"/>
      <c r="AC94" s="16"/>
      <c r="AD94" s="16"/>
      <c r="AE94" s="16"/>
      <c r="AF94" s="16"/>
      <c r="AG94" s="16"/>
      <c r="AH94" s="16"/>
      <c r="AI94" s="16"/>
    </row>
    <row r="95" spans="1:35" x14ac:dyDescent="0.2">
      <c r="A95" s="14" t="s">
        <v>170</v>
      </c>
      <c r="B95" s="14">
        <v>5014.3760000000002</v>
      </c>
      <c r="C95" s="14">
        <v>6026.7380000000003</v>
      </c>
      <c r="D95" s="14">
        <v>6442.4059999999999</v>
      </c>
      <c r="E95" s="14">
        <v>8420.6640000000007</v>
      </c>
      <c r="F95" s="14">
        <v>9949.0619999999999</v>
      </c>
      <c r="G95" s="14">
        <v>8552.7880000000005</v>
      </c>
      <c r="H95" s="14">
        <v>9956.4069999999992</v>
      </c>
      <c r="I95" s="14">
        <v>10502.183000000001</v>
      </c>
      <c r="J95" s="14">
        <v>11359.459000000001</v>
      </c>
      <c r="K95" s="14">
        <v>12916.91</v>
      </c>
      <c r="L95" s="14">
        <v>13345.237999999999</v>
      </c>
      <c r="M95" s="14">
        <v>13596.053</v>
      </c>
      <c r="N95" s="14">
        <v>17209.973999999998</v>
      </c>
      <c r="O95" s="14">
        <v>20068.492999999999</v>
      </c>
      <c r="P95" s="14">
        <v>20704.069</v>
      </c>
      <c r="Q95" s="14">
        <v>21411.764999999999</v>
      </c>
      <c r="R95" s="14">
        <v>21933.544000000002</v>
      </c>
      <c r="S95" s="14">
        <v>26071.006000000001</v>
      </c>
      <c r="T95" s="14">
        <v>25473.264999999999</v>
      </c>
      <c r="U95" s="14">
        <v>26821.111000000001</v>
      </c>
      <c r="V95" s="14">
        <v>32379.562000000002</v>
      </c>
      <c r="W95" s="14">
        <v>30888.135999999999</v>
      </c>
      <c r="X95" s="14">
        <v>30174.788</v>
      </c>
      <c r="Y95" s="14">
        <v>30061.069</v>
      </c>
      <c r="Z95" s="14"/>
      <c r="AA95" s="14"/>
      <c r="AB95" s="16"/>
      <c r="AC95" s="16"/>
      <c r="AD95" s="16"/>
      <c r="AE95" s="16"/>
      <c r="AF95" s="16"/>
      <c r="AG95" s="16"/>
      <c r="AH95" s="16"/>
      <c r="AI95" s="16"/>
    </row>
    <row r="96" spans="1:35" x14ac:dyDescent="0.2">
      <c r="A96" s="14" t="s">
        <v>171</v>
      </c>
      <c r="B96" s="14">
        <v>-640.61099999999999</v>
      </c>
      <c r="C96" s="14">
        <v>-150.624</v>
      </c>
      <c r="D96" s="14">
        <v>-672.78300000000002</v>
      </c>
      <c r="E96" s="14">
        <v>-607.62599999999998</v>
      </c>
      <c r="F96" s="14">
        <v>-5.3620000000000001</v>
      </c>
      <c r="G96" s="14">
        <v>-897.98299999999995</v>
      </c>
      <c r="H96" s="14">
        <v>972.25900000000001</v>
      </c>
      <c r="I96" s="14">
        <v>-1371.1790000000001</v>
      </c>
      <c r="J96" s="14">
        <v>-1801.3510000000001</v>
      </c>
      <c r="K96" s="14">
        <v>677.84299999999996</v>
      </c>
      <c r="L96" s="14">
        <v>-6722.2219999999998</v>
      </c>
      <c r="M96" s="14">
        <v>-11910.526</v>
      </c>
      <c r="N96" s="14">
        <v>-10328.084000000001</v>
      </c>
      <c r="O96" s="14">
        <v>-11423.288</v>
      </c>
      <c r="P96" s="14">
        <v>-12626.387000000001</v>
      </c>
      <c r="Q96" s="14">
        <v>-10315.904</v>
      </c>
      <c r="R96" s="14">
        <v>-12283.754999999999</v>
      </c>
      <c r="S96" s="14">
        <v>-16036.686</v>
      </c>
      <c r="T96" s="14">
        <v>-15565.415000000001</v>
      </c>
      <c r="U96" s="14">
        <v>-12987.778</v>
      </c>
      <c r="V96" s="14">
        <v>1182.482</v>
      </c>
      <c r="W96" s="14">
        <v>7042.9380000000001</v>
      </c>
      <c r="X96" s="14">
        <v>-9914.1949999999997</v>
      </c>
      <c r="Y96" s="14">
        <v>-19294.437999999998</v>
      </c>
      <c r="Z96" s="14"/>
      <c r="AA96" s="14"/>
      <c r="AB96" s="16"/>
      <c r="AC96" s="16"/>
      <c r="AD96" s="16"/>
      <c r="AE96" s="16"/>
      <c r="AF96" s="16"/>
      <c r="AG96" s="16"/>
      <c r="AH96" s="16"/>
      <c r="AI96" s="16"/>
    </row>
    <row r="97" spans="1:35" x14ac:dyDescent="0.2">
      <c r="A97" s="14" t="s">
        <v>172</v>
      </c>
      <c r="B97" s="14">
        <v>-666.66700000000003</v>
      </c>
      <c r="C97" s="14">
        <v>-532.08600000000001</v>
      </c>
      <c r="D97" s="14">
        <v>-938.83799999999997</v>
      </c>
      <c r="E97" s="14">
        <v>-1364.0840000000001</v>
      </c>
      <c r="F97" s="14">
        <v>238.60599999999999</v>
      </c>
      <c r="G97" s="14">
        <v>-854.09299999999996</v>
      </c>
      <c r="H97" s="14">
        <v>-194.18799999999999</v>
      </c>
      <c r="I97" s="14">
        <v>-2701.6010000000001</v>
      </c>
      <c r="J97" s="14">
        <v>-4129.7299999999996</v>
      </c>
      <c r="K97" s="14">
        <v>6056.8509999999997</v>
      </c>
      <c r="L97" s="14">
        <v>-3316.1379999999999</v>
      </c>
      <c r="M97" s="14">
        <v>-5571.0529999999999</v>
      </c>
      <c r="N97" s="14">
        <v>603.67499999999995</v>
      </c>
      <c r="O97" s="14">
        <v>-1398.63</v>
      </c>
      <c r="P97" s="14">
        <v>-2729.9630000000002</v>
      </c>
      <c r="Q97" s="14">
        <v>-3430.2829999999999</v>
      </c>
      <c r="R97" s="14">
        <v>-3836.498</v>
      </c>
      <c r="S97" s="14">
        <v>-4968.0469999999996</v>
      </c>
      <c r="T97" s="14">
        <v>-6111.49</v>
      </c>
      <c r="U97" s="14">
        <v>-748.88900000000001</v>
      </c>
      <c r="V97" s="14">
        <v>1622.8710000000001</v>
      </c>
      <c r="W97" s="14">
        <v>2384.181</v>
      </c>
      <c r="X97" s="14">
        <v>-8882.4150000000009</v>
      </c>
      <c r="Y97" s="14">
        <v>-2258.451</v>
      </c>
      <c r="Z97" s="14"/>
      <c r="AA97" s="14"/>
      <c r="AB97" s="16"/>
      <c r="AC97" s="16"/>
      <c r="AD97" s="16"/>
      <c r="AE97" s="16"/>
      <c r="AF97" s="16"/>
      <c r="AG97" s="16"/>
      <c r="AH97" s="16"/>
      <c r="AI97" s="16"/>
    </row>
    <row r="98" spans="1:35" x14ac:dyDescent="0.2">
      <c r="A98" s="14" t="s">
        <v>173</v>
      </c>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6"/>
      <c r="AC98" s="16"/>
      <c r="AD98" s="16"/>
      <c r="AE98" s="16"/>
      <c r="AF98" s="16"/>
      <c r="AG98" s="16"/>
      <c r="AH98" s="16"/>
      <c r="AI98" s="16"/>
    </row>
    <row r="99" spans="1:35" x14ac:dyDescent="0.2">
      <c r="A99" s="14" t="s">
        <v>174</v>
      </c>
      <c r="B99" s="22">
        <v>2049.4160000000002</v>
      </c>
      <c r="C99" s="22">
        <v>795.90099999999995</v>
      </c>
      <c r="D99" s="22">
        <v>1206.932</v>
      </c>
      <c r="E99" s="22">
        <v>1147.6020000000001</v>
      </c>
      <c r="F99" s="22">
        <v>920.91099999999994</v>
      </c>
      <c r="G99" s="22">
        <v>508.89699999999999</v>
      </c>
      <c r="H99" s="22">
        <v>924.70299999999997</v>
      </c>
      <c r="I99" s="22">
        <v>5678.3109999999997</v>
      </c>
      <c r="J99" s="22">
        <v>-8733.7839999999997</v>
      </c>
      <c r="K99" s="22">
        <v>-1997.085</v>
      </c>
      <c r="L99" s="22">
        <v>4735.45</v>
      </c>
      <c r="M99" s="22">
        <v>3877.6320000000001</v>
      </c>
      <c r="N99" s="22">
        <v>-7049.8689999999997</v>
      </c>
      <c r="O99" s="22">
        <v>-3109.5889999999999</v>
      </c>
      <c r="P99" s="22">
        <v>-3897.6570000000002</v>
      </c>
      <c r="Q99" s="22">
        <v>11250.544</v>
      </c>
      <c r="R99" s="22">
        <v>-1118.144</v>
      </c>
      <c r="S99" s="22">
        <v>-18484.024000000001</v>
      </c>
      <c r="T99" s="22">
        <v>-9970.4220000000005</v>
      </c>
      <c r="U99" s="22">
        <v>-10290</v>
      </c>
      <c r="V99" s="22">
        <v>-14076.643</v>
      </c>
      <c r="W99" s="22">
        <v>-14018.079</v>
      </c>
      <c r="X99" s="22">
        <v>-2269.0680000000002</v>
      </c>
      <c r="Y99" s="22">
        <v>-9893.1309999999994</v>
      </c>
      <c r="Z99" s="22"/>
      <c r="AA99" s="14"/>
      <c r="AB99" s="16"/>
      <c r="AC99" s="16"/>
      <c r="AD99" s="16"/>
      <c r="AE99" s="16"/>
      <c r="AF99" s="16"/>
      <c r="AG99" s="16"/>
      <c r="AH99" s="16"/>
      <c r="AI99" s="16"/>
    </row>
    <row r="100" spans="1:35" x14ac:dyDescent="0.2">
      <c r="A100" s="14" t="s">
        <v>175</v>
      </c>
      <c r="B100" s="14">
        <v>742.13800000000003</v>
      </c>
      <c r="C100" s="14">
        <v>113.191</v>
      </c>
      <c r="D100" s="14">
        <v>-404.68900000000002</v>
      </c>
      <c r="E100" s="14">
        <v>-824.10799999999995</v>
      </c>
      <c r="F100" s="14">
        <v>1154.155</v>
      </c>
      <c r="G100" s="14">
        <v>-1243.1790000000001</v>
      </c>
      <c r="H100" s="14">
        <v>1702.7739999999999</v>
      </c>
      <c r="I100" s="14">
        <v>1605.5309999999999</v>
      </c>
      <c r="J100" s="14">
        <v>-14664.865</v>
      </c>
      <c r="K100" s="14">
        <v>4737.6090000000004</v>
      </c>
      <c r="L100" s="14">
        <v>-5302.91</v>
      </c>
      <c r="M100" s="14">
        <v>-13603.947</v>
      </c>
      <c r="N100" s="14">
        <v>-16774.277999999998</v>
      </c>
      <c r="O100" s="14">
        <v>-15931.507</v>
      </c>
      <c r="P100" s="14">
        <v>-19254.007000000001</v>
      </c>
      <c r="Q100" s="14">
        <v>-2495.643</v>
      </c>
      <c r="R100" s="14">
        <v>-17238.397000000001</v>
      </c>
      <c r="S100" s="14">
        <v>-39488.756999999998</v>
      </c>
      <c r="T100" s="14">
        <v>-31647.327000000001</v>
      </c>
      <c r="U100" s="14">
        <v>-24026.667000000001</v>
      </c>
      <c r="V100" s="14">
        <v>-11271.29</v>
      </c>
      <c r="W100" s="14">
        <v>-4590.96</v>
      </c>
      <c r="X100" s="14">
        <v>-21065.678</v>
      </c>
      <c r="Y100" s="14">
        <v>-31446.02</v>
      </c>
      <c r="Z100" s="14"/>
      <c r="AA100" s="14"/>
      <c r="AB100" s="16"/>
      <c r="AC100" s="16"/>
      <c r="AD100" s="16"/>
      <c r="AE100" s="16"/>
      <c r="AF100" s="16"/>
      <c r="AG100" s="16"/>
      <c r="AH100" s="16"/>
      <c r="AI100" s="16"/>
    </row>
    <row r="101" spans="1:35" x14ac:dyDescent="0.2">
      <c r="A101" s="14" t="s">
        <v>176</v>
      </c>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6"/>
      <c r="AC101" s="16"/>
      <c r="AD101" s="16"/>
      <c r="AE101" s="16"/>
      <c r="AF101" s="16"/>
      <c r="AG101" s="16"/>
      <c r="AH101" s="16"/>
      <c r="AI101" s="16"/>
    </row>
    <row r="102" spans="1:35" x14ac:dyDescent="0.2">
      <c r="A102" s="14" t="s">
        <v>177</v>
      </c>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6"/>
      <c r="AC102" s="16"/>
      <c r="AD102" s="16"/>
      <c r="AE102" s="16"/>
      <c r="AF102" s="16"/>
      <c r="AG102" s="16"/>
      <c r="AH102" s="16"/>
      <c r="AI102" s="16"/>
    </row>
    <row r="103" spans="1:35" x14ac:dyDescent="0.2">
      <c r="A103" s="14" t="s">
        <v>178</v>
      </c>
      <c r="B103" s="22">
        <v>163.52199999999999</v>
      </c>
      <c r="C103" s="22">
        <v>188.94800000000001</v>
      </c>
      <c r="D103" s="22">
        <v>1977.5730000000001</v>
      </c>
      <c r="E103" s="22">
        <v>1466.175</v>
      </c>
      <c r="F103" s="22">
        <v>3320.3760000000002</v>
      </c>
      <c r="G103" s="22">
        <v>4148.2790000000005</v>
      </c>
      <c r="H103" s="22">
        <v>4873.183</v>
      </c>
      <c r="I103" s="22">
        <v>4689.9570000000003</v>
      </c>
      <c r="J103" s="22">
        <v>621.62199999999996</v>
      </c>
      <c r="K103" s="22">
        <v>-409.62099999999998</v>
      </c>
      <c r="L103" s="22">
        <v>-4787.0370000000003</v>
      </c>
      <c r="M103" s="22">
        <v>-13710.527</v>
      </c>
      <c r="N103" s="22">
        <v>-24422.573</v>
      </c>
      <c r="O103" s="22">
        <v>-3908.2190000000001</v>
      </c>
      <c r="P103" s="22">
        <v>-6394.5749999999998</v>
      </c>
      <c r="Q103" s="22">
        <v>-2598.04</v>
      </c>
      <c r="R103" s="22">
        <v>-2439.873</v>
      </c>
      <c r="S103" s="22">
        <v>-4165.6809999999996</v>
      </c>
      <c r="T103" s="22">
        <v>-3349.259</v>
      </c>
      <c r="U103" s="22">
        <v>-3208.8890000000001</v>
      </c>
      <c r="V103" s="22">
        <v>-5008.5159999999996</v>
      </c>
      <c r="W103" s="22">
        <v>-5385.3119999999999</v>
      </c>
      <c r="X103" s="22">
        <v>-2301.9059999999999</v>
      </c>
      <c r="Y103" s="22">
        <v>-2800.4360000000001</v>
      </c>
      <c r="Z103" s="22"/>
      <c r="AA103" s="14"/>
      <c r="AB103" s="16"/>
      <c r="AC103" s="16"/>
      <c r="AD103" s="16"/>
      <c r="AE103" s="16"/>
      <c r="AF103" s="16"/>
      <c r="AG103" s="16"/>
      <c r="AH103" s="16"/>
      <c r="AI103" s="16"/>
    </row>
    <row r="104" spans="1:35" x14ac:dyDescent="0.2">
      <c r="A104" s="20" t="s">
        <v>179</v>
      </c>
      <c r="B104" s="20">
        <v>8274.9330000000009</v>
      </c>
      <c r="C104" s="20">
        <v>8946.5239999999994</v>
      </c>
      <c r="D104" s="20">
        <v>10662.589</v>
      </c>
      <c r="E104" s="20">
        <v>10296.433000000001</v>
      </c>
      <c r="F104" s="20">
        <v>15357.909</v>
      </c>
      <c r="G104" s="20">
        <v>12703.44</v>
      </c>
      <c r="H104" s="20">
        <v>19114.927</v>
      </c>
      <c r="I104" s="20">
        <v>22797.670999999998</v>
      </c>
      <c r="J104" s="20">
        <v>3651.3510000000001</v>
      </c>
      <c r="K104" s="20">
        <v>18572.885999999999</v>
      </c>
      <c r="L104" s="20">
        <v>15152.116</v>
      </c>
      <c r="M104" s="20">
        <v>11184.210999999999</v>
      </c>
      <c r="N104" s="20">
        <v>9460.6299999999992</v>
      </c>
      <c r="O104" s="20">
        <v>17253.424999999999</v>
      </c>
      <c r="P104" s="20">
        <v>13297.164000000001</v>
      </c>
      <c r="Q104" s="20">
        <v>14900.870999999999</v>
      </c>
      <c r="R104" s="20">
        <v>9947.2569999999996</v>
      </c>
      <c r="S104" s="20">
        <v>-1402.367</v>
      </c>
      <c r="T104" s="20">
        <v>8273.0380000000005</v>
      </c>
      <c r="U104" s="20">
        <v>19981.111000000001</v>
      </c>
      <c r="V104" s="20">
        <v>30293.187000000002</v>
      </c>
      <c r="W104" s="20">
        <v>43653.107000000004</v>
      </c>
      <c r="X104" s="20">
        <v>30186.440999999999</v>
      </c>
      <c r="Y104" s="20">
        <v>21107.960999999999</v>
      </c>
      <c r="Z104" s="20"/>
      <c r="AA104" s="14"/>
      <c r="AB104" s="16"/>
      <c r="AC104" s="16"/>
      <c r="AD104" s="16"/>
      <c r="AE104" s="16"/>
      <c r="AF104" s="16"/>
      <c r="AG104" s="16"/>
      <c r="AH104" s="16"/>
      <c r="AI104" s="16"/>
    </row>
    <row r="105" spans="1:35" x14ac:dyDescent="0.2">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6"/>
      <c r="AC105" s="16"/>
      <c r="AD105" s="16"/>
      <c r="AE105" s="16"/>
      <c r="AF105" s="16"/>
      <c r="AG105" s="16"/>
      <c r="AH105" s="16"/>
      <c r="AI105" s="16"/>
    </row>
    <row r="106" spans="1:35" x14ac:dyDescent="0.2">
      <c r="A106" s="14" t="s">
        <v>180</v>
      </c>
      <c r="B106" s="14">
        <v>-6637.9160000000002</v>
      </c>
      <c r="C106" s="14">
        <v>-7840.4629999999997</v>
      </c>
      <c r="D106" s="14">
        <v>-6959.2250000000004</v>
      </c>
      <c r="E106" s="14">
        <v>-11633.456</v>
      </c>
      <c r="F106" s="14">
        <v>-9671.5810000000001</v>
      </c>
      <c r="G106" s="14">
        <v>-8278.7659999999996</v>
      </c>
      <c r="H106" s="14">
        <v>-7545.5749999999998</v>
      </c>
      <c r="I106" s="14">
        <v>-10503.638999999999</v>
      </c>
      <c r="J106" s="14">
        <v>-9190.5409999999993</v>
      </c>
      <c r="K106" s="14">
        <v>-8469.3880000000008</v>
      </c>
      <c r="L106" s="14">
        <v>-2205.0259999999998</v>
      </c>
      <c r="M106" s="14">
        <v>-2192.105</v>
      </c>
      <c r="N106" s="14">
        <v>-3431.759</v>
      </c>
      <c r="O106" s="14">
        <v>-5508.2190000000001</v>
      </c>
      <c r="P106" s="14">
        <v>-5673.2430000000004</v>
      </c>
      <c r="Q106" s="14">
        <v>-5469.4989999999998</v>
      </c>
      <c r="R106" s="14">
        <v>-6065.4009999999998</v>
      </c>
      <c r="S106" s="14">
        <v>-6224.8519999999999</v>
      </c>
      <c r="T106" s="14">
        <v>-5954.4939999999997</v>
      </c>
      <c r="U106" s="14">
        <v>-5745.5559999999996</v>
      </c>
      <c r="V106" s="14">
        <v>-7874.6959999999999</v>
      </c>
      <c r="W106" s="14">
        <v>-8862.1470000000008</v>
      </c>
      <c r="X106" s="14">
        <v>-10299.788</v>
      </c>
      <c r="Y106" s="14">
        <v>-12150.491</v>
      </c>
      <c r="Z106" s="14"/>
      <c r="AA106" s="14"/>
      <c r="AB106" s="16"/>
      <c r="AC106" s="16"/>
      <c r="AD106" s="16"/>
      <c r="AE106" s="16"/>
      <c r="AF106" s="16"/>
      <c r="AG106" s="16"/>
      <c r="AH106" s="16"/>
      <c r="AI106" s="16"/>
    </row>
    <row r="107" spans="1:35" x14ac:dyDescent="0.2">
      <c r="A107" s="14" t="s">
        <v>181</v>
      </c>
      <c r="B107" s="14"/>
      <c r="C107" s="14"/>
      <c r="D107" s="14"/>
      <c r="E107" s="14"/>
      <c r="F107" s="14"/>
      <c r="G107" s="14"/>
      <c r="H107" s="14"/>
      <c r="I107" s="14"/>
      <c r="J107" s="14"/>
      <c r="K107" s="14"/>
      <c r="L107" s="14">
        <v>-2843.915</v>
      </c>
      <c r="M107" s="14">
        <v>-8406.5789999999997</v>
      </c>
      <c r="N107" s="14">
        <v>-5388.451</v>
      </c>
      <c r="O107" s="14">
        <v>-206.84899999999999</v>
      </c>
      <c r="P107" s="14">
        <v>-297.16399999999999</v>
      </c>
      <c r="Q107" s="14">
        <v>2371.46</v>
      </c>
      <c r="R107" s="14">
        <v>1851.2660000000001</v>
      </c>
      <c r="S107" s="14">
        <v>-376.33100000000002</v>
      </c>
      <c r="T107" s="14">
        <v>-803.18499999999995</v>
      </c>
      <c r="U107" s="14">
        <v>-1014.444</v>
      </c>
      <c r="V107" s="14">
        <v>-1261.557</v>
      </c>
      <c r="W107" s="14">
        <v>-6950.2830000000004</v>
      </c>
      <c r="X107" s="14">
        <v>-3409.9580000000001</v>
      </c>
      <c r="Y107" s="14">
        <v>-2985.8229999999999</v>
      </c>
      <c r="Z107" s="14"/>
      <c r="AA107" s="14"/>
      <c r="AB107" s="16"/>
      <c r="AC107" s="16"/>
      <c r="AD107" s="16"/>
      <c r="AE107" s="16"/>
      <c r="AF107" s="16"/>
      <c r="AG107" s="16"/>
      <c r="AH107" s="16"/>
      <c r="AI107" s="16"/>
    </row>
    <row r="108" spans="1:35" x14ac:dyDescent="0.2">
      <c r="A108" s="14" t="s">
        <v>182</v>
      </c>
      <c r="B108" s="14">
        <v>-266.84699999999998</v>
      </c>
      <c r="C108" s="14">
        <v>237.07599999999999</v>
      </c>
      <c r="D108" s="14">
        <v>-236.49299999999999</v>
      </c>
      <c r="E108" s="14">
        <v>281.673</v>
      </c>
      <c r="F108" s="14">
        <v>1776.1389999999999</v>
      </c>
      <c r="G108" s="14">
        <v>-775.8</v>
      </c>
      <c r="H108" s="14">
        <v>784.67600000000004</v>
      </c>
      <c r="I108" s="14">
        <v>-4317.3220000000001</v>
      </c>
      <c r="J108" s="14">
        <v>-2927.027</v>
      </c>
      <c r="K108" s="14">
        <v>-2448.98</v>
      </c>
      <c r="L108" s="14">
        <v>-4328.0420000000004</v>
      </c>
      <c r="M108" s="14">
        <v>-919.73699999999997</v>
      </c>
      <c r="N108" s="14">
        <v>-1486.877</v>
      </c>
      <c r="O108" s="14">
        <v>-1109.5889999999999</v>
      </c>
      <c r="P108" s="14">
        <v>-2655.98</v>
      </c>
      <c r="Q108" s="14">
        <v>-4265.7950000000001</v>
      </c>
      <c r="R108" s="14">
        <v>-1313.2909999999999</v>
      </c>
      <c r="S108" s="14">
        <v>1628.402</v>
      </c>
      <c r="T108" s="14">
        <v>-1567.691</v>
      </c>
      <c r="U108" s="14"/>
      <c r="V108" s="14">
        <v>-5428.2240000000002</v>
      </c>
      <c r="W108" s="14">
        <v>-1447.4580000000001</v>
      </c>
      <c r="X108" s="14"/>
      <c r="Y108" s="14"/>
      <c r="Z108" s="14"/>
      <c r="AA108" s="14"/>
      <c r="AB108" s="16"/>
      <c r="AC108" s="16"/>
      <c r="AD108" s="16"/>
      <c r="AE108" s="16"/>
      <c r="AF108" s="16"/>
      <c r="AG108" s="16"/>
      <c r="AH108" s="16"/>
      <c r="AI108" s="16"/>
    </row>
    <row r="109" spans="1:35" x14ac:dyDescent="0.2">
      <c r="A109" s="14" t="s">
        <v>183</v>
      </c>
      <c r="B109" s="14"/>
      <c r="C109" s="14"/>
      <c r="D109" s="14"/>
      <c r="E109" s="14"/>
      <c r="F109" s="14"/>
      <c r="G109" s="14"/>
      <c r="H109" s="14"/>
      <c r="I109" s="14"/>
      <c r="J109" s="14"/>
      <c r="K109" s="14">
        <v>-8469.3880000000008</v>
      </c>
      <c r="L109" s="14">
        <v>-7223.5450000000001</v>
      </c>
      <c r="M109" s="14">
        <v>-10456.579</v>
      </c>
      <c r="N109" s="14">
        <v>-13280.84</v>
      </c>
      <c r="O109" s="14">
        <v>-14743.835999999999</v>
      </c>
      <c r="P109" s="14">
        <v>-14314.427</v>
      </c>
      <c r="Q109" s="14">
        <v>-13812.636</v>
      </c>
      <c r="R109" s="14">
        <v>-13503.165000000001</v>
      </c>
      <c r="S109" s="14">
        <v>-14959.763000000001</v>
      </c>
      <c r="T109" s="14">
        <v>-15298.066000000001</v>
      </c>
      <c r="U109" s="14">
        <v>-15547.778</v>
      </c>
      <c r="V109" s="14">
        <v>-13214.111999999999</v>
      </c>
      <c r="W109" s="14">
        <v>-11509.605</v>
      </c>
      <c r="X109" s="14">
        <v>-13253.178</v>
      </c>
      <c r="Y109" s="14">
        <v>-15432.933000000001</v>
      </c>
      <c r="Z109" s="14"/>
      <c r="AA109" s="14"/>
      <c r="AB109" s="16"/>
      <c r="AC109" s="16"/>
      <c r="AD109" s="16"/>
      <c r="AE109" s="16"/>
      <c r="AF109" s="16"/>
      <c r="AG109" s="16"/>
      <c r="AH109" s="16"/>
      <c r="AI109" s="16"/>
    </row>
    <row r="110" spans="1:35" x14ac:dyDescent="0.2">
      <c r="A110" s="14" t="s">
        <v>184</v>
      </c>
      <c r="B110" s="22">
        <v>-6446.54</v>
      </c>
      <c r="C110" s="22">
        <v>-5698.7520000000004</v>
      </c>
      <c r="D110" s="22">
        <v>-9130.48</v>
      </c>
      <c r="E110" s="22">
        <v>-7387.4539999999997</v>
      </c>
      <c r="F110" s="22">
        <v>-11941.019</v>
      </c>
      <c r="G110" s="22">
        <v>-4213.5240000000003</v>
      </c>
      <c r="H110" s="22">
        <v>-10277.41</v>
      </c>
      <c r="I110" s="22">
        <v>-8195.0509999999995</v>
      </c>
      <c r="J110" s="22">
        <v>-2994.5940000000001</v>
      </c>
      <c r="K110" s="22">
        <v>5284.2569999999996</v>
      </c>
      <c r="L110" s="22">
        <v>1986.771</v>
      </c>
      <c r="M110" s="22">
        <v>-2539.4740000000002</v>
      </c>
      <c r="N110" s="22">
        <v>-1979.002</v>
      </c>
      <c r="O110" s="22">
        <v>-1568.4929999999999</v>
      </c>
      <c r="P110" s="22">
        <v>-609.12400000000002</v>
      </c>
      <c r="Q110" s="22">
        <v>-1863.835</v>
      </c>
      <c r="R110" s="22">
        <v>-2782.7</v>
      </c>
      <c r="S110" s="22">
        <v>396.44900000000001</v>
      </c>
      <c r="T110" s="22">
        <v>-938.56600000000003</v>
      </c>
      <c r="U110" s="22">
        <v>-1187.778</v>
      </c>
      <c r="V110" s="22">
        <v>175.18299999999999</v>
      </c>
      <c r="W110" s="22">
        <v>-753.67100000000005</v>
      </c>
      <c r="X110" s="22">
        <v>-17340.042000000001</v>
      </c>
      <c r="Y110" s="22">
        <v>8964.0130000000008</v>
      </c>
      <c r="Z110" s="22"/>
      <c r="AA110" s="14"/>
      <c r="AB110" s="16"/>
      <c r="AC110" s="16"/>
      <c r="AD110" s="16"/>
      <c r="AE110" s="16"/>
      <c r="AF110" s="16"/>
      <c r="AG110" s="16"/>
      <c r="AH110" s="16"/>
      <c r="AI110" s="16"/>
    </row>
    <row r="111" spans="1:35" x14ac:dyDescent="0.2">
      <c r="A111" s="20" t="s">
        <v>185</v>
      </c>
      <c r="B111" s="20">
        <v>-13351.303</v>
      </c>
      <c r="C111" s="20">
        <v>-13302.138999999999</v>
      </c>
      <c r="D111" s="20">
        <v>-16326.198</v>
      </c>
      <c r="E111" s="20">
        <v>-18739.237000000001</v>
      </c>
      <c r="F111" s="20">
        <v>-19836.460999999999</v>
      </c>
      <c r="G111" s="20">
        <v>-13268.09</v>
      </c>
      <c r="H111" s="20">
        <v>-17038.309000000001</v>
      </c>
      <c r="I111" s="20">
        <v>-23016.011999999999</v>
      </c>
      <c r="J111" s="20">
        <v>-15112.162</v>
      </c>
      <c r="K111" s="20">
        <v>-14103.499</v>
      </c>
      <c r="L111" s="20">
        <v>-14613.757</v>
      </c>
      <c r="M111" s="20">
        <v>-24514.473999999998</v>
      </c>
      <c r="N111" s="20">
        <v>-25566.929</v>
      </c>
      <c r="O111" s="20">
        <v>-23136.986000000001</v>
      </c>
      <c r="P111" s="20">
        <v>-23549.937999999998</v>
      </c>
      <c r="Q111" s="20">
        <v>-23040.305</v>
      </c>
      <c r="R111" s="20">
        <v>-21813.291000000001</v>
      </c>
      <c r="S111" s="20">
        <v>-19536.095000000001</v>
      </c>
      <c r="T111" s="20">
        <v>-24562.002</v>
      </c>
      <c r="U111" s="20">
        <v>-23495.556</v>
      </c>
      <c r="V111" s="20">
        <v>-27603.405999999999</v>
      </c>
      <c r="W111" s="20">
        <v>-29523.164000000001</v>
      </c>
      <c r="X111" s="20">
        <v>-44302.966</v>
      </c>
      <c r="Y111" s="20">
        <v>-21605.234</v>
      </c>
      <c r="Z111" s="20"/>
      <c r="AA111" s="14"/>
      <c r="AB111" s="16"/>
      <c r="AC111" s="16"/>
      <c r="AD111" s="16"/>
      <c r="AE111" s="16"/>
      <c r="AF111" s="16"/>
      <c r="AG111" s="16"/>
      <c r="AH111" s="16"/>
      <c r="AI111" s="16"/>
    </row>
    <row r="112" spans="1:35" x14ac:dyDescent="0.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6"/>
      <c r="AC112" s="16"/>
      <c r="AD112" s="16"/>
      <c r="AE112" s="16"/>
      <c r="AF112" s="16"/>
      <c r="AG112" s="16"/>
      <c r="AH112" s="16"/>
      <c r="AI112" s="16"/>
    </row>
    <row r="113" spans="1:35" x14ac:dyDescent="0.2">
      <c r="A113" s="14" t="s">
        <v>186</v>
      </c>
      <c r="B113" s="14">
        <v>-2053.0100000000002</v>
      </c>
      <c r="C113" s="14"/>
      <c r="D113" s="14">
        <v>38.735999999999997</v>
      </c>
      <c r="E113" s="14"/>
      <c r="F113" s="14"/>
      <c r="G113" s="14">
        <v>78.292000000000002</v>
      </c>
      <c r="H113" s="14">
        <v>449.14100000000002</v>
      </c>
      <c r="I113" s="14">
        <v>307.13200000000001</v>
      </c>
      <c r="J113" s="14">
        <v>294.59500000000003</v>
      </c>
      <c r="K113" s="14">
        <v>5.8310000000000004</v>
      </c>
      <c r="L113" s="14">
        <v>5424.6030000000001</v>
      </c>
      <c r="M113" s="14">
        <v>3.9470000000000001</v>
      </c>
      <c r="N113" s="14">
        <v>2685.0390000000002</v>
      </c>
      <c r="O113" s="14">
        <v>4201.37</v>
      </c>
      <c r="P113" s="14">
        <v>6081.3810000000003</v>
      </c>
      <c r="Q113" s="14">
        <v>2676.471</v>
      </c>
      <c r="R113" s="14"/>
      <c r="S113" s="14">
        <v>4110.0590000000002</v>
      </c>
      <c r="T113" s="14">
        <v>1696.2460000000001</v>
      </c>
      <c r="U113" s="14"/>
      <c r="V113" s="14">
        <v>3630.17</v>
      </c>
      <c r="W113" s="14">
        <v>-1210.1690000000001</v>
      </c>
      <c r="X113" s="14">
        <v>-248.941</v>
      </c>
      <c r="Y113" s="14">
        <v>1093.7840000000001</v>
      </c>
      <c r="Z113" s="14"/>
      <c r="AA113" s="14"/>
      <c r="AB113" s="16"/>
      <c r="AC113" s="16"/>
      <c r="AD113" s="16"/>
      <c r="AE113" s="16"/>
      <c r="AF113" s="16"/>
      <c r="AG113" s="16"/>
      <c r="AH113" s="16"/>
      <c r="AI113" s="16"/>
    </row>
    <row r="114" spans="1:35" x14ac:dyDescent="0.2">
      <c r="A114" s="14" t="s">
        <v>187</v>
      </c>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6"/>
      <c r="AC114" s="16"/>
      <c r="AD114" s="16"/>
      <c r="AE114" s="16"/>
      <c r="AF114" s="16"/>
      <c r="AG114" s="16"/>
      <c r="AH114" s="16"/>
      <c r="AI114" s="16"/>
    </row>
    <row r="115" spans="1:35" x14ac:dyDescent="0.2">
      <c r="A115" s="14" t="s">
        <v>188</v>
      </c>
      <c r="B115" s="14">
        <v>6734.0519999999997</v>
      </c>
      <c r="C115" s="14">
        <v>6164.884</v>
      </c>
      <c r="D115" s="14">
        <v>-1651.376</v>
      </c>
      <c r="E115" s="14">
        <v>13471.094999999999</v>
      </c>
      <c r="F115" s="14">
        <v>10978.552</v>
      </c>
      <c r="G115" s="14">
        <v>-4807.8289999999997</v>
      </c>
      <c r="H115" s="14">
        <v>-611.625</v>
      </c>
      <c r="I115" s="14">
        <v>1443.9590000000001</v>
      </c>
      <c r="J115" s="14">
        <v>-1100</v>
      </c>
      <c r="K115" s="14">
        <v>7825.0730000000003</v>
      </c>
      <c r="L115" s="14">
        <v>-5332.0110000000004</v>
      </c>
      <c r="M115" s="14">
        <v>6726.3159999999998</v>
      </c>
      <c r="N115" s="14">
        <v>11946.194</v>
      </c>
      <c r="O115" s="14">
        <v>10279.451999999999</v>
      </c>
      <c r="P115" s="14">
        <v>4759.5559999999996</v>
      </c>
      <c r="Q115" s="14">
        <v>-1331.155</v>
      </c>
      <c r="R115" s="14">
        <v>-9851.2659999999996</v>
      </c>
      <c r="S115" s="14">
        <v>14676.923000000001</v>
      </c>
      <c r="T115" s="14">
        <v>22773.606</v>
      </c>
      <c r="U115" s="14">
        <v>6813.3329999999996</v>
      </c>
      <c r="V115" s="14">
        <v>6527.9809999999998</v>
      </c>
      <c r="W115" s="14">
        <v>2375.1410000000001</v>
      </c>
      <c r="X115" s="14">
        <v>-1866.5250000000001</v>
      </c>
      <c r="Y115" s="14">
        <v>5624.8639999999996</v>
      </c>
      <c r="Z115" s="14"/>
      <c r="AA115" s="14"/>
      <c r="AB115" s="16"/>
      <c r="AC115" s="16"/>
      <c r="AD115" s="16"/>
      <c r="AE115" s="16"/>
      <c r="AF115" s="16"/>
      <c r="AG115" s="16"/>
      <c r="AH115" s="16"/>
      <c r="AI115" s="16"/>
    </row>
    <row r="116" spans="1:35" x14ac:dyDescent="0.2">
      <c r="A116" s="14" t="s">
        <v>189</v>
      </c>
      <c r="B116" s="14"/>
      <c r="C116" s="14">
        <v>-414.43900000000002</v>
      </c>
      <c r="D116" s="14">
        <v>-518.85799999999995</v>
      </c>
      <c r="E116" s="14">
        <v>-662.97699999999998</v>
      </c>
      <c r="F116" s="14">
        <v>-561.66200000000003</v>
      </c>
      <c r="G116" s="14">
        <v>-491.10300000000001</v>
      </c>
      <c r="H116" s="14">
        <v>-595.77300000000002</v>
      </c>
      <c r="I116" s="14">
        <v>-723.43499999999995</v>
      </c>
      <c r="J116" s="14">
        <v>-975.67600000000004</v>
      </c>
      <c r="K116" s="14">
        <v>-1274.0519999999999</v>
      </c>
      <c r="L116" s="14">
        <v>-1055.556</v>
      </c>
      <c r="M116" s="14">
        <v>-1665.789</v>
      </c>
      <c r="N116" s="14">
        <v>-2195.538</v>
      </c>
      <c r="O116" s="14">
        <v>-2532.877</v>
      </c>
      <c r="P116" s="14">
        <v>-2419.2359999999999</v>
      </c>
      <c r="Q116" s="14">
        <v>-2740.741</v>
      </c>
      <c r="R116" s="14">
        <v>-383.96600000000001</v>
      </c>
      <c r="S116" s="14">
        <v>-1576.3309999999999</v>
      </c>
      <c r="T116" s="14">
        <v>-2701.9340000000002</v>
      </c>
      <c r="U116" s="14">
        <v>-3221.1109999999999</v>
      </c>
      <c r="V116" s="14">
        <v>-3591.241</v>
      </c>
      <c r="W116" s="14">
        <v>-3414.6889999999999</v>
      </c>
      <c r="X116" s="14">
        <v>-4620.7629999999999</v>
      </c>
      <c r="Y116" s="14">
        <v>-12793.893</v>
      </c>
      <c r="Z116" s="14"/>
      <c r="AA116" s="14"/>
      <c r="AB116" s="16"/>
      <c r="AC116" s="16"/>
      <c r="AD116" s="16"/>
      <c r="AE116" s="16"/>
      <c r="AF116" s="16"/>
      <c r="AG116" s="16"/>
      <c r="AH116" s="16"/>
      <c r="AI116" s="16"/>
    </row>
    <row r="117" spans="1:35" x14ac:dyDescent="0.2">
      <c r="A117" s="14" t="s">
        <v>190</v>
      </c>
      <c r="B117" s="22">
        <v>-412.399</v>
      </c>
      <c r="C117" s="22">
        <v>473.26299999999998</v>
      </c>
      <c r="D117" s="22">
        <v>6844.0360000000001</v>
      </c>
      <c r="E117" s="22">
        <v>1242.3130000000001</v>
      </c>
      <c r="F117" s="22">
        <v>-2368.6329999999998</v>
      </c>
      <c r="G117" s="22">
        <v>3092.5259999999998</v>
      </c>
      <c r="H117" s="22">
        <v>607.66300000000001</v>
      </c>
      <c r="I117" s="22">
        <v>117.904</v>
      </c>
      <c r="J117" s="22">
        <v>12758.108</v>
      </c>
      <c r="K117" s="22">
        <v>1513.1189999999999</v>
      </c>
      <c r="L117" s="22">
        <v>-164.02</v>
      </c>
      <c r="M117" s="22">
        <v>5877.6310000000003</v>
      </c>
      <c r="N117" s="22">
        <v>5559.0559999999996</v>
      </c>
      <c r="O117" s="22">
        <v>343.83600000000001</v>
      </c>
      <c r="P117" s="22">
        <v>-2694.2040000000002</v>
      </c>
      <c r="Q117" s="22">
        <v>11273.421</v>
      </c>
      <c r="R117" s="22">
        <v>20479.957999999999</v>
      </c>
      <c r="S117" s="22">
        <v>3647.337</v>
      </c>
      <c r="T117" s="22">
        <v>6179.75</v>
      </c>
      <c r="U117" s="22">
        <v>-4553.3329999999996</v>
      </c>
      <c r="V117" s="22">
        <v>2723.8440000000001</v>
      </c>
      <c r="W117" s="22">
        <v>-6511.8649999999998</v>
      </c>
      <c r="X117" s="22">
        <v>11211.865</v>
      </c>
      <c r="Y117" s="22">
        <v>23532.17</v>
      </c>
      <c r="Z117" s="22"/>
      <c r="AA117" s="14"/>
      <c r="AB117" s="16"/>
      <c r="AC117" s="16"/>
      <c r="AD117" s="16"/>
      <c r="AE117" s="16"/>
      <c r="AF117" s="16"/>
      <c r="AG117" s="16"/>
      <c r="AH117" s="16"/>
      <c r="AI117" s="16"/>
    </row>
    <row r="118" spans="1:35" x14ac:dyDescent="0.2">
      <c r="A118" s="20" t="s">
        <v>191</v>
      </c>
      <c r="B118" s="20">
        <v>4268.643</v>
      </c>
      <c r="C118" s="20">
        <v>6223.7079999999996</v>
      </c>
      <c r="D118" s="20">
        <v>4712.5379999999996</v>
      </c>
      <c r="E118" s="20">
        <v>14050.431</v>
      </c>
      <c r="F118" s="20">
        <v>8048.2569999999996</v>
      </c>
      <c r="G118" s="20">
        <v>-2128.114</v>
      </c>
      <c r="H118" s="20">
        <v>-150.59399999999999</v>
      </c>
      <c r="I118" s="20">
        <v>1145.56</v>
      </c>
      <c r="J118" s="20">
        <v>10977.027</v>
      </c>
      <c r="K118" s="20">
        <v>8069.9709999999995</v>
      </c>
      <c r="L118" s="20">
        <v>-1126.9839999999999</v>
      </c>
      <c r="M118" s="20">
        <v>10942.105</v>
      </c>
      <c r="N118" s="20">
        <v>17994.751</v>
      </c>
      <c r="O118" s="20">
        <v>12291.781000000001</v>
      </c>
      <c r="P118" s="20">
        <v>5727.4970000000003</v>
      </c>
      <c r="Q118" s="20">
        <v>9877.9959999999992</v>
      </c>
      <c r="R118" s="20">
        <v>10244.726000000001</v>
      </c>
      <c r="S118" s="20">
        <v>20857.988000000001</v>
      </c>
      <c r="T118" s="20">
        <v>27947.668000000001</v>
      </c>
      <c r="U118" s="20">
        <v>-961.11099999999999</v>
      </c>
      <c r="V118" s="20">
        <v>9290.7540000000008</v>
      </c>
      <c r="W118" s="20">
        <v>-8761.5820000000003</v>
      </c>
      <c r="X118" s="20">
        <v>4475.6360000000004</v>
      </c>
      <c r="Y118" s="20">
        <v>17456.924999999999</v>
      </c>
      <c r="Z118" s="20"/>
      <c r="AA118" s="14"/>
      <c r="AB118" s="16"/>
      <c r="AC118" s="16"/>
      <c r="AD118" s="16"/>
      <c r="AE118" s="16"/>
      <c r="AF118" s="16"/>
      <c r="AG118" s="16"/>
      <c r="AH118" s="16"/>
      <c r="AI118" s="16"/>
    </row>
    <row r="119" spans="1:35" x14ac:dyDescent="0.2">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6"/>
      <c r="AC119" s="16"/>
      <c r="AD119" s="16"/>
      <c r="AE119" s="16"/>
      <c r="AF119" s="16"/>
      <c r="AG119" s="16"/>
      <c r="AH119" s="16"/>
      <c r="AI119" s="16"/>
    </row>
    <row r="120" spans="1:35" x14ac:dyDescent="0.2">
      <c r="A120" s="20" t="s">
        <v>192</v>
      </c>
      <c r="B120" s="14"/>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14"/>
      <c r="AB120" s="16"/>
      <c r="AC120" s="16"/>
      <c r="AD120" s="16"/>
      <c r="AE120" s="16"/>
      <c r="AF120" s="16"/>
      <c r="AG120" s="16"/>
      <c r="AH120" s="16"/>
      <c r="AI120" s="16"/>
    </row>
    <row r="121" spans="1:35" x14ac:dyDescent="0.2">
      <c r="A121" s="14" t="s">
        <v>193</v>
      </c>
      <c r="B121" s="24">
        <f t="shared" ref="B121:Y121" si="12">B104</f>
        <v>8274.9330000000009</v>
      </c>
      <c r="C121" s="24">
        <f t="shared" si="12"/>
        <v>8946.5239999999994</v>
      </c>
      <c r="D121" s="24">
        <f t="shared" si="12"/>
        <v>10662.589</v>
      </c>
      <c r="E121" s="24">
        <f t="shared" si="12"/>
        <v>10296.433000000001</v>
      </c>
      <c r="F121" s="24">
        <f t="shared" si="12"/>
        <v>15357.909</v>
      </c>
      <c r="G121" s="24">
        <f t="shared" si="12"/>
        <v>12703.44</v>
      </c>
      <c r="H121" s="24">
        <f t="shared" si="12"/>
        <v>19114.927</v>
      </c>
      <c r="I121" s="24">
        <f t="shared" si="12"/>
        <v>22797.670999999998</v>
      </c>
      <c r="J121" s="24">
        <f t="shared" si="12"/>
        <v>3651.3510000000001</v>
      </c>
      <c r="K121" s="24">
        <f t="shared" si="12"/>
        <v>18572.885999999999</v>
      </c>
      <c r="L121" s="24">
        <f t="shared" si="12"/>
        <v>15152.116</v>
      </c>
      <c r="M121" s="24">
        <f t="shared" si="12"/>
        <v>11184.210999999999</v>
      </c>
      <c r="N121" s="24">
        <f t="shared" si="12"/>
        <v>9460.6299999999992</v>
      </c>
      <c r="O121" s="24">
        <f t="shared" si="12"/>
        <v>17253.424999999999</v>
      </c>
      <c r="P121" s="24">
        <f t="shared" si="12"/>
        <v>13297.164000000001</v>
      </c>
      <c r="Q121" s="24">
        <f t="shared" si="12"/>
        <v>14900.870999999999</v>
      </c>
      <c r="R121" s="24">
        <f t="shared" si="12"/>
        <v>9947.2569999999996</v>
      </c>
      <c r="S121" s="24">
        <f t="shared" si="12"/>
        <v>-1402.367</v>
      </c>
      <c r="T121" s="24">
        <f t="shared" si="12"/>
        <v>8273.0380000000005</v>
      </c>
      <c r="U121" s="24">
        <f t="shared" si="12"/>
        <v>19981.111000000001</v>
      </c>
      <c r="V121" s="24">
        <f t="shared" si="12"/>
        <v>30293.187000000002</v>
      </c>
      <c r="W121" s="24">
        <f t="shared" si="12"/>
        <v>43653.107000000004</v>
      </c>
      <c r="X121" s="24">
        <f t="shared" si="12"/>
        <v>30186.440999999999</v>
      </c>
      <c r="Y121" s="24">
        <f t="shared" si="12"/>
        <v>21107.960999999999</v>
      </c>
      <c r="Z121" s="24"/>
      <c r="AA121" s="14"/>
      <c r="AB121" s="16"/>
      <c r="AC121" s="16"/>
      <c r="AD121" s="16"/>
      <c r="AE121" s="16"/>
      <c r="AF121" s="16"/>
      <c r="AG121" s="16"/>
      <c r="AH121" s="16"/>
      <c r="AI121" s="16"/>
    </row>
    <row r="122" spans="1:35" x14ac:dyDescent="0.2">
      <c r="A122" s="14" t="s">
        <v>194</v>
      </c>
      <c r="B122" s="25">
        <f t="shared" ref="B122:Y122" si="13">B106</f>
        <v>-6637.9160000000002</v>
      </c>
      <c r="C122" s="25">
        <f t="shared" si="13"/>
        <v>-7840.4629999999997</v>
      </c>
      <c r="D122" s="25">
        <f t="shared" si="13"/>
        <v>-6959.2250000000004</v>
      </c>
      <c r="E122" s="25">
        <f t="shared" si="13"/>
        <v>-11633.456</v>
      </c>
      <c r="F122" s="25">
        <f t="shared" si="13"/>
        <v>-9671.5810000000001</v>
      </c>
      <c r="G122" s="25">
        <f t="shared" si="13"/>
        <v>-8278.7659999999996</v>
      </c>
      <c r="H122" s="25">
        <f t="shared" si="13"/>
        <v>-7545.5749999999998</v>
      </c>
      <c r="I122" s="25">
        <f t="shared" si="13"/>
        <v>-10503.638999999999</v>
      </c>
      <c r="J122" s="25">
        <f t="shared" si="13"/>
        <v>-9190.5409999999993</v>
      </c>
      <c r="K122" s="25">
        <f t="shared" si="13"/>
        <v>-8469.3880000000008</v>
      </c>
      <c r="L122" s="25">
        <f t="shared" si="13"/>
        <v>-2205.0259999999998</v>
      </c>
      <c r="M122" s="25">
        <f t="shared" si="13"/>
        <v>-2192.105</v>
      </c>
      <c r="N122" s="25">
        <f t="shared" si="13"/>
        <v>-3431.759</v>
      </c>
      <c r="O122" s="25">
        <f t="shared" si="13"/>
        <v>-5508.2190000000001</v>
      </c>
      <c r="P122" s="25">
        <f t="shared" si="13"/>
        <v>-5673.2430000000004</v>
      </c>
      <c r="Q122" s="25">
        <f t="shared" si="13"/>
        <v>-5469.4989999999998</v>
      </c>
      <c r="R122" s="25">
        <f t="shared" si="13"/>
        <v>-6065.4009999999998</v>
      </c>
      <c r="S122" s="25">
        <f t="shared" si="13"/>
        <v>-6224.8519999999999</v>
      </c>
      <c r="T122" s="25">
        <f t="shared" si="13"/>
        <v>-5954.4939999999997</v>
      </c>
      <c r="U122" s="25">
        <f t="shared" si="13"/>
        <v>-5745.5559999999996</v>
      </c>
      <c r="V122" s="25">
        <f t="shared" si="13"/>
        <v>-7874.6959999999999</v>
      </c>
      <c r="W122" s="25">
        <f t="shared" si="13"/>
        <v>-8862.1470000000008</v>
      </c>
      <c r="X122" s="25">
        <f t="shared" si="13"/>
        <v>-10299.788</v>
      </c>
      <c r="Y122" s="25">
        <f t="shared" si="13"/>
        <v>-12150.491</v>
      </c>
      <c r="Z122" s="25"/>
      <c r="AA122" s="14"/>
      <c r="AB122" s="16"/>
      <c r="AC122" s="16"/>
      <c r="AD122" s="16"/>
      <c r="AE122" s="16"/>
      <c r="AF122" s="16"/>
      <c r="AG122" s="16"/>
      <c r="AH122" s="16"/>
      <c r="AI122" s="16"/>
    </row>
    <row r="123" spans="1:35" x14ac:dyDescent="0.2">
      <c r="A123" s="14" t="s">
        <v>195</v>
      </c>
      <c r="B123" s="14">
        <f t="shared" ref="B123:Y123" si="14">B121+B122</f>
        <v>1637.0170000000007</v>
      </c>
      <c r="C123" s="14">
        <f t="shared" si="14"/>
        <v>1106.0609999999997</v>
      </c>
      <c r="D123" s="14">
        <f t="shared" si="14"/>
        <v>3703.3639999999996</v>
      </c>
      <c r="E123" s="14">
        <f t="shared" si="14"/>
        <v>-1337.0229999999992</v>
      </c>
      <c r="F123" s="14">
        <f t="shared" si="14"/>
        <v>5686.3279999999995</v>
      </c>
      <c r="G123" s="14">
        <f t="shared" si="14"/>
        <v>4424.6740000000009</v>
      </c>
      <c r="H123" s="14">
        <f t="shared" si="14"/>
        <v>11569.351999999999</v>
      </c>
      <c r="I123" s="14">
        <f t="shared" si="14"/>
        <v>12294.031999999999</v>
      </c>
      <c r="J123" s="14">
        <f t="shared" si="14"/>
        <v>-5539.1899999999987</v>
      </c>
      <c r="K123" s="14">
        <f t="shared" si="14"/>
        <v>10103.497999999998</v>
      </c>
      <c r="L123" s="14">
        <f t="shared" si="14"/>
        <v>12947.09</v>
      </c>
      <c r="M123" s="14">
        <f t="shared" si="14"/>
        <v>8992.1059999999998</v>
      </c>
      <c r="N123" s="14">
        <f t="shared" si="14"/>
        <v>6028.8709999999992</v>
      </c>
      <c r="O123" s="14">
        <f t="shared" si="14"/>
        <v>11745.205999999998</v>
      </c>
      <c r="P123" s="14">
        <f t="shared" si="14"/>
        <v>7623.9210000000003</v>
      </c>
      <c r="Q123" s="14">
        <f t="shared" si="14"/>
        <v>9431.3719999999994</v>
      </c>
      <c r="R123" s="14">
        <f t="shared" si="14"/>
        <v>3881.8559999999998</v>
      </c>
      <c r="S123" s="14">
        <f t="shared" si="14"/>
        <v>-7627.2190000000001</v>
      </c>
      <c r="T123" s="14">
        <f t="shared" si="14"/>
        <v>2318.5440000000008</v>
      </c>
      <c r="U123" s="14">
        <f t="shared" si="14"/>
        <v>14235.555</v>
      </c>
      <c r="V123" s="14">
        <f t="shared" si="14"/>
        <v>22418.491000000002</v>
      </c>
      <c r="W123" s="14">
        <f t="shared" si="14"/>
        <v>34790.960000000006</v>
      </c>
      <c r="X123" s="14">
        <f t="shared" si="14"/>
        <v>19886.652999999998</v>
      </c>
      <c r="Y123" s="14">
        <f t="shared" si="14"/>
        <v>8957.4699999999993</v>
      </c>
      <c r="Z123" s="14"/>
      <c r="AA123" s="14"/>
      <c r="AB123" s="16"/>
      <c r="AC123" s="16"/>
      <c r="AD123" s="16"/>
      <c r="AE123" s="16"/>
      <c r="AF123" s="16"/>
      <c r="AG123" s="16"/>
      <c r="AH123" s="16"/>
      <c r="AI123" s="16"/>
    </row>
    <row r="124" spans="1:35" x14ac:dyDescent="0.2">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6"/>
      <c r="AC124" s="16"/>
      <c r="AD124" s="16"/>
      <c r="AE124" s="16"/>
      <c r="AF124" s="16"/>
      <c r="AG124" s="16"/>
      <c r="AH124" s="16"/>
      <c r="AI124" s="16"/>
    </row>
    <row r="125" spans="1:35" x14ac:dyDescent="0.2">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6"/>
      <c r="AC125" s="16"/>
      <c r="AD125" s="16"/>
      <c r="AE125" s="16"/>
      <c r="AF125" s="16"/>
      <c r="AG125" s="16"/>
      <c r="AH125" s="16"/>
      <c r="AI125" s="16"/>
    </row>
    <row r="126" spans="1:35" x14ac:dyDescent="0.2">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6"/>
      <c r="AC126" s="16"/>
      <c r="AD126" s="16"/>
      <c r="AE126" s="16"/>
      <c r="AF126" s="16"/>
      <c r="AG126" s="16"/>
      <c r="AH126" s="16"/>
      <c r="AI126" s="16"/>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044E5-F521-6D43-A82D-4547339354D8}">
  <dimension ref="A1:BV127"/>
  <sheetViews>
    <sheetView topLeftCell="A68" zoomScale="130" zoomScaleNormal="130" workbookViewId="0">
      <pane xSplit="1" topLeftCell="H1" activePane="topRight" state="frozen"/>
      <selection pane="topRight" activeCell="BP32" sqref="BP32"/>
    </sheetView>
  </sheetViews>
  <sheetFormatPr baseColWidth="10" defaultRowHeight="16" x14ac:dyDescent="0.2"/>
  <cols>
    <col min="1" max="1" width="35.83203125" bestFit="1" customWidth="1"/>
  </cols>
  <sheetData>
    <row r="1" spans="1:74" x14ac:dyDescent="0.2">
      <c r="A1" s="17" t="s">
        <v>35</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row>
    <row r="2" spans="1:74" x14ac:dyDescent="0.2">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row>
    <row r="3" spans="1:74" x14ac:dyDescent="0.2">
      <c r="A3" s="14"/>
      <c r="B3" s="19" t="s">
        <v>196</v>
      </c>
      <c r="C3" s="19" t="s">
        <v>197</v>
      </c>
      <c r="D3" s="19" t="s">
        <v>198</v>
      </c>
      <c r="E3" s="19" t="s">
        <v>199</v>
      </c>
      <c r="F3" s="19" t="s">
        <v>200</v>
      </c>
      <c r="G3" s="19" t="s">
        <v>36</v>
      </c>
      <c r="H3" s="19" t="s">
        <v>38</v>
      </c>
      <c r="I3" s="19" t="s">
        <v>39</v>
      </c>
      <c r="J3" s="19" t="s">
        <v>40</v>
      </c>
      <c r="K3" s="19" t="s">
        <v>41</v>
      </c>
      <c r="L3" s="19" t="s">
        <v>42</v>
      </c>
      <c r="M3" s="19" t="s">
        <v>43</v>
      </c>
      <c r="N3" s="19" t="s">
        <v>44</v>
      </c>
      <c r="O3" s="19" t="s">
        <v>45</v>
      </c>
      <c r="P3" s="19" t="s">
        <v>46</v>
      </c>
      <c r="Q3" s="19" t="s">
        <v>47</v>
      </c>
      <c r="R3" s="19" t="s">
        <v>48</v>
      </c>
      <c r="S3" s="19" t="s">
        <v>49</v>
      </c>
      <c r="T3" s="19" t="s">
        <v>50</v>
      </c>
      <c r="U3" s="19" t="s">
        <v>51</v>
      </c>
      <c r="V3" s="19" t="s">
        <v>52</v>
      </c>
      <c r="W3" s="19" t="s">
        <v>53</v>
      </c>
      <c r="X3" s="19" t="s">
        <v>54</v>
      </c>
      <c r="Y3" s="19" t="s">
        <v>55</v>
      </c>
      <c r="Z3" s="19" t="s">
        <v>56</v>
      </c>
      <c r="AA3" s="19" t="s">
        <v>57</v>
      </c>
      <c r="AB3" s="19" t="s">
        <v>58</v>
      </c>
      <c r="AC3" s="19" t="s">
        <v>59</v>
      </c>
      <c r="AD3" s="19" t="s">
        <v>60</v>
      </c>
      <c r="AE3" s="19" t="s">
        <v>61</v>
      </c>
      <c r="AF3" s="19" t="s">
        <v>62</v>
      </c>
      <c r="AG3" s="19" t="s">
        <v>63</v>
      </c>
      <c r="AH3" s="19" t="s">
        <v>64</v>
      </c>
      <c r="AI3" s="19" t="s">
        <v>65</v>
      </c>
      <c r="AJ3" s="19" t="s">
        <v>66</v>
      </c>
      <c r="AK3" s="19" t="s">
        <v>67</v>
      </c>
      <c r="AL3" s="19" t="s">
        <v>68</v>
      </c>
      <c r="AM3" s="19" t="s">
        <v>69</v>
      </c>
      <c r="AN3" s="19" t="s">
        <v>70</v>
      </c>
      <c r="AO3" s="19" t="s">
        <v>71</v>
      </c>
      <c r="AP3" s="19" t="s">
        <v>72</v>
      </c>
      <c r="AQ3" s="19" t="s">
        <v>73</v>
      </c>
      <c r="AR3" s="19" t="s">
        <v>74</v>
      </c>
      <c r="AS3" s="19" t="s">
        <v>75</v>
      </c>
      <c r="AT3" s="19" t="s">
        <v>76</v>
      </c>
      <c r="AU3" s="19" t="s">
        <v>77</v>
      </c>
      <c r="AV3" s="19" t="s">
        <v>78</v>
      </c>
      <c r="AW3" s="19" t="s">
        <v>79</v>
      </c>
      <c r="AX3" s="19" t="s">
        <v>80</v>
      </c>
      <c r="AY3" s="19" t="s">
        <v>81</v>
      </c>
      <c r="AZ3" s="19" t="s">
        <v>82</v>
      </c>
      <c r="BA3" s="19" t="s">
        <v>83</v>
      </c>
      <c r="BB3" s="19" t="s">
        <v>84</v>
      </c>
      <c r="BC3" s="19" t="s">
        <v>85</v>
      </c>
      <c r="BD3" s="19" t="s">
        <v>86</v>
      </c>
      <c r="BE3" s="19" t="s">
        <v>87</v>
      </c>
      <c r="BF3" s="19" t="s">
        <v>88</v>
      </c>
      <c r="BG3" s="19" t="s">
        <v>89</v>
      </c>
      <c r="BH3" s="43" t="s">
        <v>90</v>
      </c>
      <c r="BI3" s="19" t="s">
        <v>91</v>
      </c>
      <c r="BJ3" s="19" t="s">
        <v>92</v>
      </c>
      <c r="BK3" s="19" t="s">
        <v>93</v>
      </c>
      <c r="BL3" s="43" t="s">
        <v>94</v>
      </c>
      <c r="BM3" s="19" t="s">
        <v>95</v>
      </c>
      <c r="BN3" s="19" t="s">
        <v>96</v>
      </c>
      <c r="BO3" s="19" t="s">
        <v>97</v>
      </c>
      <c r="BP3" s="43" t="s">
        <v>98</v>
      </c>
      <c r="BQ3" s="19" t="s">
        <v>99</v>
      </c>
      <c r="BR3" s="19" t="s">
        <v>100</v>
      </c>
      <c r="BS3" s="19" t="s">
        <v>101</v>
      </c>
      <c r="BT3" s="30" t="s">
        <v>250</v>
      </c>
      <c r="BU3" s="19"/>
      <c r="BV3" s="19"/>
    </row>
    <row r="4" spans="1:74" x14ac:dyDescent="0.2">
      <c r="A4" s="20" t="s">
        <v>102</v>
      </c>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31"/>
      <c r="BU4" s="21"/>
      <c r="BV4" s="21"/>
    </row>
    <row r="5" spans="1:74" x14ac:dyDescent="0.2">
      <c r="A5" s="14" t="s">
        <v>103</v>
      </c>
      <c r="B5" s="14">
        <v>2378.1849999999999</v>
      </c>
      <c r="C5" s="14">
        <v>2040.59</v>
      </c>
      <c r="D5" s="14">
        <v>2852.547</v>
      </c>
      <c r="E5" s="14">
        <v>1922.894</v>
      </c>
      <c r="F5" s="14">
        <v>1764.8620000000001</v>
      </c>
      <c r="G5" s="14">
        <v>3483.261</v>
      </c>
      <c r="H5" s="14">
        <v>10072.973</v>
      </c>
      <c r="I5" s="14"/>
      <c r="J5" s="14"/>
      <c r="K5" s="14"/>
      <c r="L5" s="14">
        <v>11322.156999999999</v>
      </c>
      <c r="M5" s="14">
        <v>10913.161</v>
      </c>
      <c r="N5" s="14">
        <v>9825.1830000000009</v>
      </c>
      <c r="O5" s="14">
        <v>9348.6239999999998</v>
      </c>
      <c r="P5" s="14">
        <v>9830.6880000000001</v>
      </c>
      <c r="Q5" s="14">
        <v>10001.403</v>
      </c>
      <c r="R5" s="14">
        <v>10750.721</v>
      </c>
      <c r="S5" s="14">
        <v>11756.534</v>
      </c>
      <c r="T5" s="14">
        <v>10231.579</v>
      </c>
      <c r="U5" s="14">
        <v>12350.066000000001</v>
      </c>
      <c r="V5" s="14">
        <v>10156.838</v>
      </c>
      <c r="W5" s="14">
        <v>10904.64</v>
      </c>
      <c r="X5" s="14">
        <v>10989.502</v>
      </c>
      <c r="Y5" s="14">
        <v>10288.86</v>
      </c>
      <c r="Z5" s="14">
        <v>10639.842000000001</v>
      </c>
      <c r="AA5" s="14">
        <v>10356.951999999999</v>
      </c>
      <c r="AB5" s="14">
        <v>10508.22</v>
      </c>
      <c r="AC5" s="14">
        <v>10374.826999999999</v>
      </c>
      <c r="AD5" s="14">
        <v>10198.369000000001</v>
      </c>
      <c r="AE5" s="14">
        <v>10520.618</v>
      </c>
      <c r="AF5" s="14">
        <v>9479.6540000000005</v>
      </c>
      <c r="AG5" s="14">
        <v>6725.1080000000002</v>
      </c>
      <c r="AH5" s="14">
        <v>7787.8779999999997</v>
      </c>
      <c r="AI5" s="14">
        <v>6490.46</v>
      </c>
      <c r="AJ5" s="14">
        <v>6668.8450000000003</v>
      </c>
      <c r="AK5" s="14">
        <v>6854.12</v>
      </c>
      <c r="AL5" s="14">
        <v>8067.4160000000002</v>
      </c>
      <c r="AM5" s="14">
        <v>6719.4160000000002</v>
      </c>
      <c r="AN5" s="14">
        <v>8312.2360000000008</v>
      </c>
      <c r="AO5" s="14">
        <v>7639.5720000000001</v>
      </c>
      <c r="AP5" s="14">
        <v>8219.1020000000008</v>
      </c>
      <c r="AQ5" s="14">
        <v>8979.7379999999994</v>
      </c>
      <c r="AR5" s="14">
        <v>10697.040999999999</v>
      </c>
      <c r="AS5" s="14">
        <v>10545.007</v>
      </c>
      <c r="AT5" s="14">
        <v>10043.224</v>
      </c>
      <c r="AU5" s="14">
        <v>10472.579</v>
      </c>
      <c r="AV5" s="14">
        <v>12490.33</v>
      </c>
      <c r="AW5" s="14">
        <v>14057.627</v>
      </c>
      <c r="AX5" s="14">
        <v>11950.281999999999</v>
      </c>
      <c r="AY5" s="14">
        <v>14314.977999999999</v>
      </c>
      <c r="AZ5" s="14">
        <v>13373.333000000001</v>
      </c>
      <c r="BA5" s="14">
        <v>15458.564</v>
      </c>
      <c r="BB5" s="14">
        <v>19954.955000000002</v>
      </c>
      <c r="BC5" s="14">
        <v>21001.178</v>
      </c>
      <c r="BD5" s="14">
        <v>16468.37</v>
      </c>
      <c r="BE5" s="14">
        <v>18851.190999999999</v>
      </c>
      <c r="BF5" s="14">
        <v>17171.083999999999</v>
      </c>
      <c r="BG5" s="14">
        <v>20732.940999999999</v>
      </c>
      <c r="BH5" s="14">
        <v>18089.266</v>
      </c>
      <c r="BI5" s="14">
        <v>22735.683000000001</v>
      </c>
      <c r="BJ5" s="14">
        <v>23510.571</v>
      </c>
      <c r="BK5" s="14">
        <v>24204.951000000001</v>
      </c>
      <c r="BL5" s="14">
        <v>17870.762999999999</v>
      </c>
      <c r="BM5" s="14">
        <v>18391.863000000001</v>
      </c>
      <c r="BN5" s="14">
        <v>20108.343000000001</v>
      </c>
      <c r="BO5" s="14">
        <v>24669.156999999999</v>
      </c>
      <c r="BP5" s="14">
        <v>18895.311000000002</v>
      </c>
      <c r="BQ5" s="14">
        <v>18231.522000000001</v>
      </c>
      <c r="BR5" s="14">
        <v>19220.668000000001</v>
      </c>
      <c r="BS5" s="14">
        <v>19742.508000000002</v>
      </c>
      <c r="BT5" s="32"/>
      <c r="BU5" s="14"/>
      <c r="BV5" s="14"/>
    </row>
    <row r="6" spans="1:74" x14ac:dyDescent="0.2">
      <c r="A6" s="14" t="s">
        <v>104</v>
      </c>
      <c r="B6" s="14">
        <v>1126.402</v>
      </c>
      <c r="C6" s="14">
        <v>2284.1329999999998</v>
      </c>
      <c r="D6" s="14">
        <v>6054.96</v>
      </c>
      <c r="E6" s="14">
        <v>3148.28</v>
      </c>
      <c r="F6" s="14">
        <v>4140.0259999999998</v>
      </c>
      <c r="G6" s="14">
        <v>5272.1980000000003</v>
      </c>
      <c r="H6" s="14">
        <v>4467.5680000000002</v>
      </c>
      <c r="I6" s="14"/>
      <c r="J6" s="14"/>
      <c r="K6" s="14"/>
      <c r="L6" s="14">
        <v>4686.5889999999999</v>
      </c>
      <c r="M6" s="14">
        <v>4241.5200000000004</v>
      </c>
      <c r="N6" s="14">
        <v>3616.1370000000002</v>
      </c>
      <c r="O6" s="14">
        <v>4496.723</v>
      </c>
      <c r="P6" s="14">
        <v>4314.8149999999996</v>
      </c>
      <c r="Q6" s="14"/>
      <c r="R6" s="14">
        <v>5380.4030000000002</v>
      </c>
      <c r="S6" s="14">
        <v>5469.0510000000004</v>
      </c>
      <c r="T6" s="14">
        <v>4935.5259999999998</v>
      </c>
      <c r="U6" s="14">
        <v>5528.402</v>
      </c>
      <c r="V6" s="14">
        <v>5569.6360000000004</v>
      </c>
      <c r="W6" s="14">
        <v>5551.5460000000003</v>
      </c>
      <c r="X6" s="14">
        <v>6052.4930000000004</v>
      </c>
      <c r="Y6" s="14">
        <v>6038.86</v>
      </c>
      <c r="Z6" s="14">
        <v>6199.2079999999996</v>
      </c>
      <c r="AA6" s="14">
        <v>6696.5240000000003</v>
      </c>
      <c r="AB6" s="14">
        <v>7615.0680000000002</v>
      </c>
      <c r="AC6" s="14">
        <v>7647.3029999999999</v>
      </c>
      <c r="AD6" s="14">
        <v>7118.2070000000003</v>
      </c>
      <c r="AE6" s="14">
        <v>5585.0519999999997</v>
      </c>
      <c r="AF6" s="14">
        <v>6638.7179999999998</v>
      </c>
      <c r="AG6" s="14">
        <v>7129.87</v>
      </c>
      <c r="AH6" s="14">
        <v>6569.0240000000003</v>
      </c>
      <c r="AI6" s="14">
        <v>7517.3959999999997</v>
      </c>
      <c r="AJ6" s="14">
        <v>7227.6689999999999</v>
      </c>
      <c r="AK6" s="14">
        <v>7314.0309999999999</v>
      </c>
      <c r="AL6" s="14">
        <v>8022.4719999999998</v>
      </c>
      <c r="AM6" s="14">
        <v>8983.1650000000009</v>
      </c>
      <c r="AN6" s="14">
        <v>7452.5320000000002</v>
      </c>
      <c r="AO6" s="14">
        <v>7559.3580000000002</v>
      </c>
      <c r="AP6" s="14">
        <v>8382.0220000000008</v>
      </c>
      <c r="AQ6" s="14">
        <v>9146.6029999999992</v>
      </c>
      <c r="AR6" s="14">
        <v>9407.1010000000006</v>
      </c>
      <c r="AS6" s="14">
        <v>9495.6839999999993</v>
      </c>
      <c r="AT6" s="14">
        <v>8498.8320000000003</v>
      </c>
      <c r="AU6" s="14">
        <v>8220.5370000000003</v>
      </c>
      <c r="AV6" s="14">
        <v>7593.857</v>
      </c>
      <c r="AW6" s="14">
        <v>7261.0169999999998</v>
      </c>
      <c r="AX6" s="14">
        <v>7366.1019999999999</v>
      </c>
      <c r="AY6" s="14">
        <v>6783.04</v>
      </c>
      <c r="AZ6" s="14">
        <v>6616.6670000000004</v>
      </c>
      <c r="BA6" s="14">
        <v>6550.2759999999998</v>
      </c>
      <c r="BB6" s="14">
        <v>5549.55</v>
      </c>
      <c r="BC6" s="14">
        <v>6031.8019999999997</v>
      </c>
      <c r="BD6" s="14">
        <v>6214.1120000000001</v>
      </c>
      <c r="BE6" s="14">
        <v>6290.4759999999997</v>
      </c>
      <c r="BF6" s="14">
        <v>6661.4459999999999</v>
      </c>
      <c r="BG6" s="14">
        <v>6672.9409999999998</v>
      </c>
      <c r="BH6" s="14">
        <v>6553.6719999999996</v>
      </c>
      <c r="BI6" s="14">
        <v>7056.1670000000004</v>
      </c>
      <c r="BJ6" s="14">
        <v>6377.3779999999997</v>
      </c>
      <c r="BK6" s="14">
        <v>5400.99</v>
      </c>
      <c r="BL6" s="14">
        <v>5470.3389999999999</v>
      </c>
      <c r="BM6" s="14">
        <v>5559.9570000000003</v>
      </c>
      <c r="BN6" s="14">
        <v>6085.59</v>
      </c>
      <c r="BO6" s="14">
        <v>4291.3549999999996</v>
      </c>
      <c r="BP6" s="14">
        <v>4504.9070000000002</v>
      </c>
      <c r="BQ6" s="14">
        <v>4698.9129999999996</v>
      </c>
      <c r="BR6" s="14">
        <v>3594.1869999999999</v>
      </c>
      <c r="BS6" s="14">
        <v>3298.5569999999998</v>
      </c>
      <c r="BT6" s="32"/>
      <c r="BU6" s="14"/>
      <c r="BV6" s="14"/>
    </row>
    <row r="7" spans="1:74" x14ac:dyDescent="0.2">
      <c r="A7" s="14" t="s">
        <v>105</v>
      </c>
      <c r="B7" s="14">
        <v>8026.5039999999999</v>
      </c>
      <c r="C7" s="14">
        <v>11612.546</v>
      </c>
      <c r="D7" s="14">
        <v>2504.0210000000002</v>
      </c>
      <c r="E7" s="14">
        <v>16590.746999999999</v>
      </c>
      <c r="F7" s="14">
        <v>19499.339</v>
      </c>
      <c r="G7" s="14">
        <v>3889.3739999999998</v>
      </c>
      <c r="H7" s="14">
        <v>3114.8649999999998</v>
      </c>
      <c r="I7" s="14"/>
      <c r="J7" s="14"/>
      <c r="K7" s="14"/>
      <c r="L7" s="14">
        <v>2706.9969999999998</v>
      </c>
      <c r="M7" s="14">
        <v>3097.6930000000002</v>
      </c>
      <c r="N7" s="14">
        <v>25471.883000000002</v>
      </c>
      <c r="O7" s="14">
        <v>2796.855</v>
      </c>
      <c r="P7" s="14">
        <v>3080.6880000000001</v>
      </c>
      <c r="Q7" s="14">
        <v>3684.4319999999998</v>
      </c>
      <c r="R7" s="14">
        <v>29079.251</v>
      </c>
      <c r="S7" s="14">
        <v>28416.780999999999</v>
      </c>
      <c r="T7" s="14">
        <v>30657.895</v>
      </c>
      <c r="U7" s="14">
        <v>29261.559000000001</v>
      </c>
      <c r="V7" s="14">
        <v>27667.503000000001</v>
      </c>
      <c r="W7" s="14">
        <v>30063.144</v>
      </c>
      <c r="X7" s="14">
        <v>30377.953000000001</v>
      </c>
      <c r="Y7" s="14">
        <v>31347.15</v>
      </c>
      <c r="Z7" s="14">
        <v>30885.223999999998</v>
      </c>
      <c r="AA7" s="14">
        <v>31641.710999999999</v>
      </c>
      <c r="AB7" s="14">
        <v>26810.958999999999</v>
      </c>
      <c r="AC7" s="14">
        <v>33777.317000000003</v>
      </c>
      <c r="AD7" s="14">
        <v>32885.870000000003</v>
      </c>
      <c r="AE7" s="14">
        <v>31557.99</v>
      </c>
      <c r="AF7" s="14">
        <v>25697.903999999999</v>
      </c>
      <c r="AG7" s="14">
        <v>30031.384999999998</v>
      </c>
      <c r="AH7" s="14">
        <v>31205.386999999999</v>
      </c>
      <c r="AI7" s="14">
        <v>30874.298999999999</v>
      </c>
      <c r="AJ7" s="14">
        <v>27777.777999999998</v>
      </c>
      <c r="AK7" s="14">
        <v>33740.535000000003</v>
      </c>
      <c r="AL7" s="14">
        <v>34686.517</v>
      </c>
      <c r="AM7" s="14">
        <v>34919.192000000003</v>
      </c>
      <c r="AN7" s="14">
        <v>29224.684000000001</v>
      </c>
      <c r="AO7" s="14">
        <v>36160.428</v>
      </c>
      <c r="AP7" s="14">
        <v>37116.853999999999</v>
      </c>
      <c r="AQ7" s="14">
        <v>39592.372000000003</v>
      </c>
      <c r="AR7" s="14">
        <v>34431.953000000001</v>
      </c>
      <c r="AS7" s="14">
        <v>42749.692000000003</v>
      </c>
      <c r="AT7" s="14">
        <v>42088.785000000003</v>
      </c>
      <c r="AU7" s="14">
        <v>45954.491999999998</v>
      </c>
      <c r="AV7" s="14">
        <v>46923.777000000002</v>
      </c>
      <c r="AW7" s="14">
        <v>47563.841999999997</v>
      </c>
      <c r="AX7" s="14">
        <v>48157.061999999998</v>
      </c>
      <c r="AY7" s="14">
        <v>47390.968999999997</v>
      </c>
      <c r="AZ7" s="14">
        <v>48805.555999999997</v>
      </c>
      <c r="BA7" s="14">
        <v>46781.214999999997</v>
      </c>
      <c r="BB7" s="14">
        <v>44579.955000000002</v>
      </c>
      <c r="BC7" s="14">
        <v>44839.811999999998</v>
      </c>
      <c r="BD7" s="14">
        <v>46897.81</v>
      </c>
      <c r="BE7" s="14">
        <v>46946.428999999996</v>
      </c>
      <c r="BF7" s="14">
        <v>46218.072</v>
      </c>
      <c r="BG7" s="14">
        <v>43538.824000000001</v>
      </c>
      <c r="BH7" s="14">
        <v>42899.434999999998</v>
      </c>
      <c r="BI7" s="14">
        <v>42811.673999999999</v>
      </c>
      <c r="BJ7" s="14">
        <v>41490.485999999997</v>
      </c>
      <c r="BK7" s="14">
        <v>39494.059000000001</v>
      </c>
      <c r="BL7" s="14">
        <v>41808.262999999999</v>
      </c>
      <c r="BM7" s="14">
        <v>40858.671999999999</v>
      </c>
      <c r="BN7" s="14">
        <v>41607.800999999999</v>
      </c>
      <c r="BO7" s="14">
        <v>42077.908000000003</v>
      </c>
      <c r="BP7" s="14">
        <v>44711.014000000003</v>
      </c>
      <c r="BQ7" s="14">
        <v>44531.521999999997</v>
      </c>
      <c r="BR7" s="14">
        <v>44613.563000000002</v>
      </c>
      <c r="BS7" s="14">
        <v>45348.502</v>
      </c>
      <c r="BT7" s="32"/>
      <c r="BU7" s="14"/>
      <c r="BV7" s="14"/>
    </row>
    <row r="8" spans="1:74" x14ac:dyDescent="0.2">
      <c r="A8" s="14" t="s">
        <v>106</v>
      </c>
      <c r="B8" s="14">
        <v>5297.6549999999997</v>
      </c>
      <c r="C8" s="14">
        <v>7002.46</v>
      </c>
      <c r="D8" s="14">
        <v>8668.9009999999998</v>
      </c>
      <c r="E8" s="14">
        <v>7742.5860000000002</v>
      </c>
      <c r="F8" s="14">
        <v>8974.9009999999998</v>
      </c>
      <c r="G8" s="14">
        <v>10697.234</v>
      </c>
      <c r="H8" s="14">
        <v>9851.3510000000006</v>
      </c>
      <c r="I8" s="14"/>
      <c r="J8" s="14"/>
      <c r="K8" s="14"/>
      <c r="L8" s="14">
        <v>9555.3940000000002</v>
      </c>
      <c r="M8" s="14">
        <v>9754.41</v>
      </c>
      <c r="N8" s="14">
        <v>9746.9439999999995</v>
      </c>
      <c r="O8" s="14">
        <v>10081.258</v>
      </c>
      <c r="P8" s="14">
        <v>10272.486999999999</v>
      </c>
      <c r="Q8" s="14">
        <v>12566.62</v>
      </c>
      <c r="R8" s="14">
        <v>12979.826999999999</v>
      </c>
      <c r="S8" s="14">
        <v>14042.641</v>
      </c>
      <c r="T8" s="14">
        <v>12681.579</v>
      </c>
      <c r="U8" s="14">
        <v>14400.263999999999</v>
      </c>
      <c r="V8" s="14">
        <v>13633.626</v>
      </c>
      <c r="W8" s="14">
        <v>14545.102999999999</v>
      </c>
      <c r="X8" s="14">
        <v>12771.654</v>
      </c>
      <c r="Y8" s="14">
        <v>13674.87</v>
      </c>
      <c r="Z8" s="14">
        <v>13659.630999999999</v>
      </c>
      <c r="AA8" s="14">
        <v>15143.048000000001</v>
      </c>
      <c r="AB8" s="14">
        <v>13143.835999999999</v>
      </c>
      <c r="AC8" s="14">
        <v>15464.73</v>
      </c>
      <c r="AD8" s="14">
        <v>16135.87</v>
      </c>
      <c r="AE8" s="14">
        <v>16931.701000000001</v>
      </c>
      <c r="AF8" s="14">
        <v>13673.243</v>
      </c>
      <c r="AG8" s="14">
        <v>13867.965</v>
      </c>
      <c r="AH8" s="14">
        <v>13485.971</v>
      </c>
      <c r="AI8" s="14">
        <v>14913.58</v>
      </c>
      <c r="AJ8" s="14">
        <v>12059.913</v>
      </c>
      <c r="AK8" s="14">
        <v>14638.084999999999</v>
      </c>
      <c r="AL8" s="14">
        <v>15596.629000000001</v>
      </c>
      <c r="AM8" s="14">
        <v>15784.512000000001</v>
      </c>
      <c r="AN8" s="14">
        <v>12490.505999999999</v>
      </c>
      <c r="AO8" s="14">
        <v>14605.348</v>
      </c>
      <c r="AP8" s="14">
        <v>14756.18</v>
      </c>
      <c r="AQ8" s="14">
        <v>16353.993</v>
      </c>
      <c r="AR8" s="14">
        <v>15037.87</v>
      </c>
      <c r="AS8" s="14">
        <v>18517.879000000001</v>
      </c>
      <c r="AT8" s="14">
        <v>17857.476999999999</v>
      </c>
      <c r="AU8" s="14">
        <v>17698.95</v>
      </c>
      <c r="AV8" s="14">
        <v>15485.779</v>
      </c>
      <c r="AW8" s="14">
        <v>18593.22</v>
      </c>
      <c r="AX8" s="14">
        <v>19039.547999999999</v>
      </c>
      <c r="AY8" s="14">
        <v>19117.841</v>
      </c>
      <c r="AZ8" s="14">
        <v>16954.444</v>
      </c>
      <c r="BA8" s="14">
        <v>20545.856</v>
      </c>
      <c r="BB8" s="14">
        <v>18236.486000000001</v>
      </c>
      <c r="BC8" s="14">
        <v>18937.574000000001</v>
      </c>
      <c r="BD8" s="14">
        <v>17509.732</v>
      </c>
      <c r="BE8" s="14">
        <v>19238.095000000001</v>
      </c>
      <c r="BF8" s="14">
        <v>18091.565999999999</v>
      </c>
      <c r="BG8" s="14">
        <v>17425.882000000001</v>
      </c>
      <c r="BH8" s="14">
        <v>17558.191999999999</v>
      </c>
      <c r="BI8" s="14">
        <v>22087.004000000001</v>
      </c>
      <c r="BJ8" s="14">
        <v>21816.067999999999</v>
      </c>
      <c r="BK8" s="14">
        <v>21640.594000000001</v>
      </c>
      <c r="BL8" s="14">
        <v>20917.373</v>
      </c>
      <c r="BM8" s="14">
        <v>24912.205999999998</v>
      </c>
      <c r="BN8" s="14">
        <v>26692.308000000001</v>
      </c>
      <c r="BO8" s="14">
        <v>27810.031999999999</v>
      </c>
      <c r="BP8" s="14">
        <v>25853.870999999999</v>
      </c>
      <c r="BQ8" s="14">
        <v>28421.739000000001</v>
      </c>
      <c r="BR8" s="14">
        <v>28903.121999999999</v>
      </c>
      <c r="BS8" s="14">
        <v>32247.503000000001</v>
      </c>
      <c r="BT8" s="32"/>
      <c r="BU8" s="14"/>
      <c r="BV8" s="14"/>
    </row>
    <row r="9" spans="1:74" x14ac:dyDescent="0.2">
      <c r="A9" s="14" t="s">
        <v>107</v>
      </c>
      <c r="B9" s="22">
        <v>19870.54</v>
      </c>
      <c r="C9" s="22">
        <v>26998.77</v>
      </c>
      <c r="D9" s="22">
        <v>15860.59</v>
      </c>
      <c r="E9" s="22">
        <v>2635.8249999999998</v>
      </c>
      <c r="F9" s="22">
        <v>3326.288</v>
      </c>
      <c r="G9" s="22">
        <v>23787.482</v>
      </c>
      <c r="H9" s="22">
        <v>24750</v>
      </c>
      <c r="I9" s="22"/>
      <c r="J9" s="22"/>
      <c r="K9" s="22"/>
      <c r="L9" s="22">
        <v>29956.268</v>
      </c>
      <c r="M9" s="22">
        <v>27915.875</v>
      </c>
      <c r="N9" s="22">
        <v>4316.6260000000002</v>
      </c>
      <c r="O9" s="22">
        <v>28192.661</v>
      </c>
      <c r="P9" s="22">
        <v>29579.364000000001</v>
      </c>
      <c r="Q9" s="22">
        <v>34901.822999999997</v>
      </c>
      <c r="R9" s="22">
        <v>5667.1469999999999</v>
      </c>
      <c r="S9" s="22">
        <v>5828.06</v>
      </c>
      <c r="T9" s="22">
        <v>6010.5259999999998</v>
      </c>
      <c r="U9" s="22">
        <v>6287.9780000000001</v>
      </c>
      <c r="V9" s="22">
        <v>5496.8639999999996</v>
      </c>
      <c r="W9" s="22">
        <v>6438.1440000000002</v>
      </c>
      <c r="X9" s="22">
        <v>6135.17</v>
      </c>
      <c r="Y9" s="22">
        <v>6542.7470000000003</v>
      </c>
      <c r="Z9" s="22">
        <v>6535.62</v>
      </c>
      <c r="AA9" s="22">
        <v>6806.15</v>
      </c>
      <c r="AB9" s="22">
        <v>13406.849</v>
      </c>
      <c r="AC9" s="22">
        <v>7576.7640000000001</v>
      </c>
      <c r="AD9" s="22">
        <v>8084.2380000000003</v>
      </c>
      <c r="AE9" s="22">
        <v>7905.9279999999999</v>
      </c>
      <c r="AF9" s="22">
        <v>14601.726000000001</v>
      </c>
      <c r="AG9" s="22">
        <v>7476.1909999999998</v>
      </c>
      <c r="AH9" s="22">
        <v>7305.2749999999996</v>
      </c>
      <c r="AI9" s="22">
        <v>7232.3230000000003</v>
      </c>
      <c r="AJ9" s="22">
        <v>13619.825999999999</v>
      </c>
      <c r="AK9" s="22">
        <v>8034.5209999999997</v>
      </c>
      <c r="AL9" s="22">
        <v>8542.6959999999999</v>
      </c>
      <c r="AM9" s="22">
        <v>8224.4670000000006</v>
      </c>
      <c r="AN9" s="22">
        <v>13051.688</v>
      </c>
      <c r="AO9" s="22">
        <v>7330.4809999999998</v>
      </c>
      <c r="AP9" s="22">
        <v>7392.134</v>
      </c>
      <c r="AQ9" s="22">
        <v>7796.1859999999997</v>
      </c>
      <c r="AR9" s="22">
        <v>17403.55</v>
      </c>
      <c r="AS9" s="22">
        <v>11072.749</v>
      </c>
      <c r="AT9" s="22">
        <v>12863.317999999999</v>
      </c>
      <c r="AU9" s="22">
        <v>12232.205</v>
      </c>
      <c r="AV9" s="22">
        <v>13908.986999999999</v>
      </c>
      <c r="AW9" s="22">
        <v>12733.334000000001</v>
      </c>
      <c r="AX9" s="22">
        <v>12505.084999999999</v>
      </c>
      <c r="AY9" s="22">
        <v>13365.638999999999</v>
      </c>
      <c r="AZ9" s="22">
        <v>14950</v>
      </c>
      <c r="BA9" s="22">
        <v>11867.404</v>
      </c>
      <c r="BB9" s="22">
        <v>12342.342000000001</v>
      </c>
      <c r="BC9" s="22">
        <v>12729.092000000001</v>
      </c>
      <c r="BD9" s="22">
        <v>12431.874</v>
      </c>
      <c r="BE9" s="22">
        <v>11379.761</v>
      </c>
      <c r="BF9" s="22">
        <v>12214.459000000001</v>
      </c>
      <c r="BG9" s="22">
        <v>9880</v>
      </c>
      <c r="BH9" s="22">
        <v>12270.056</v>
      </c>
      <c r="BI9" s="22">
        <v>9623.3490000000002</v>
      </c>
      <c r="BJ9" s="22">
        <v>9446.0889999999999</v>
      </c>
      <c r="BK9" s="22">
        <v>9333.6630000000005</v>
      </c>
      <c r="BL9" s="22">
        <v>11606.991</v>
      </c>
      <c r="BM9" s="22">
        <v>11541.755999999999</v>
      </c>
      <c r="BN9" s="22">
        <v>11813.65</v>
      </c>
      <c r="BO9" s="22">
        <v>10089.647999999999</v>
      </c>
      <c r="BP9" s="22">
        <v>9603.0540000000001</v>
      </c>
      <c r="BQ9" s="22">
        <v>9285.8690000000006</v>
      </c>
      <c r="BR9" s="22">
        <v>9460.7099999999991</v>
      </c>
      <c r="BS9" s="22">
        <v>9803.5519999999997</v>
      </c>
      <c r="BT9" s="33"/>
      <c r="BU9" s="22"/>
      <c r="BV9" s="22"/>
    </row>
    <row r="10" spans="1:74" x14ac:dyDescent="0.2">
      <c r="A10" s="14" t="s">
        <v>108</v>
      </c>
      <c r="B10" s="14">
        <v>36699.286</v>
      </c>
      <c r="C10" s="14">
        <v>49938.499000000003</v>
      </c>
      <c r="D10" s="14">
        <v>35941.019</v>
      </c>
      <c r="E10" s="14">
        <v>32040.331999999999</v>
      </c>
      <c r="F10" s="14">
        <v>37705.415999999997</v>
      </c>
      <c r="G10" s="14">
        <v>47129.548999999999</v>
      </c>
      <c r="H10" s="14">
        <v>52256.756999999998</v>
      </c>
      <c r="I10" s="14"/>
      <c r="J10" s="14"/>
      <c r="K10" s="14"/>
      <c r="L10" s="14">
        <v>58227.404999999999</v>
      </c>
      <c r="M10" s="14">
        <v>55922.659</v>
      </c>
      <c r="N10" s="14">
        <v>52976.773000000001</v>
      </c>
      <c r="O10" s="14">
        <v>54916.120999999999</v>
      </c>
      <c r="P10" s="14">
        <v>57078.042000000001</v>
      </c>
      <c r="Q10" s="14">
        <v>61154.277999999998</v>
      </c>
      <c r="R10" s="14">
        <v>63857.349000000002</v>
      </c>
      <c r="S10" s="14">
        <v>65513.067000000003</v>
      </c>
      <c r="T10" s="14">
        <v>64517.105000000003</v>
      </c>
      <c r="U10" s="14">
        <v>67828.269</v>
      </c>
      <c r="V10" s="14">
        <v>62524.466999999997</v>
      </c>
      <c r="W10" s="14">
        <v>67502.577000000005</v>
      </c>
      <c r="X10" s="14">
        <v>66326.771999999997</v>
      </c>
      <c r="Y10" s="14">
        <v>67892.486999999994</v>
      </c>
      <c r="Z10" s="14">
        <v>67919.524999999994</v>
      </c>
      <c r="AA10" s="14">
        <v>70644.384999999995</v>
      </c>
      <c r="AB10" s="14">
        <v>71484.932000000001</v>
      </c>
      <c r="AC10" s="14">
        <v>74840.941000000006</v>
      </c>
      <c r="AD10" s="14">
        <v>74422.554000000004</v>
      </c>
      <c r="AE10" s="14">
        <v>72501.289000000004</v>
      </c>
      <c r="AF10" s="14">
        <v>70091.244999999995</v>
      </c>
      <c r="AG10" s="14">
        <v>65230.519</v>
      </c>
      <c r="AH10" s="14">
        <v>66353.535000000003</v>
      </c>
      <c r="AI10" s="14">
        <v>67028.058000000005</v>
      </c>
      <c r="AJ10" s="14">
        <v>67354.031000000003</v>
      </c>
      <c r="AK10" s="14">
        <v>70581.292000000001</v>
      </c>
      <c r="AL10" s="14">
        <v>74915.73</v>
      </c>
      <c r="AM10" s="14">
        <v>74630.751999999993</v>
      </c>
      <c r="AN10" s="14">
        <v>70531.645999999993</v>
      </c>
      <c r="AO10" s="14">
        <v>73295.187000000005</v>
      </c>
      <c r="AP10" s="14">
        <v>75866.292000000001</v>
      </c>
      <c r="AQ10" s="14">
        <v>81868.892000000007</v>
      </c>
      <c r="AR10" s="14">
        <v>86977.514999999999</v>
      </c>
      <c r="AS10" s="14">
        <v>92381.010999999999</v>
      </c>
      <c r="AT10" s="14">
        <v>91351.635999999999</v>
      </c>
      <c r="AU10" s="14">
        <v>94578.763000000006</v>
      </c>
      <c r="AV10" s="14">
        <v>96402.73</v>
      </c>
      <c r="AW10" s="14">
        <v>100209.04</v>
      </c>
      <c r="AX10" s="14">
        <v>99018.078999999998</v>
      </c>
      <c r="AY10" s="14">
        <v>100972.467</v>
      </c>
      <c r="AZ10" s="14">
        <v>100700</v>
      </c>
      <c r="BA10" s="14">
        <v>101203.315</v>
      </c>
      <c r="BB10" s="14">
        <v>100663.288</v>
      </c>
      <c r="BC10" s="14">
        <v>103539.458</v>
      </c>
      <c r="BD10" s="14">
        <v>99521.898000000001</v>
      </c>
      <c r="BE10" s="14">
        <v>102705.952</v>
      </c>
      <c r="BF10" s="14">
        <v>100356.62699999999</v>
      </c>
      <c r="BG10" s="14">
        <v>98250.588000000003</v>
      </c>
      <c r="BH10" s="14">
        <v>97370.620999999999</v>
      </c>
      <c r="BI10" s="14">
        <v>104313.87699999999</v>
      </c>
      <c r="BJ10" s="14">
        <v>102640.592</v>
      </c>
      <c r="BK10" s="14">
        <v>100074.257</v>
      </c>
      <c r="BL10" s="14">
        <v>97673.729000000007</v>
      </c>
      <c r="BM10" s="14">
        <v>101264.454</v>
      </c>
      <c r="BN10" s="14">
        <v>106307.692</v>
      </c>
      <c r="BO10" s="14">
        <v>108938.1</v>
      </c>
      <c r="BP10" s="14">
        <v>103568.15700000001</v>
      </c>
      <c r="BQ10" s="14">
        <v>105169.565</v>
      </c>
      <c r="BR10" s="14">
        <v>105792.25</v>
      </c>
      <c r="BS10" s="14">
        <v>110440.622</v>
      </c>
      <c r="BT10" s="32"/>
      <c r="BU10" s="14"/>
      <c r="BV10" s="14"/>
    </row>
    <row r="11" spans="1:74" x14ac:dyDescent="0.2">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32"/>
      <c r="BU11" s="14"/>
      <c r="BV11" s="14"/>
    </row>
    <row r="12" spans="1:74" x14ac:dyDescent="0.2">
      <c r="A12" s="14" t="s">
        <v>109</v>
      </c>
      <c r="B12" s="14">
        <v>8744.1389999999992</v>
      </c>
      <c r="C12" s="14">
        <v>11940.959000000001</v>
      </c>
      <c r="D12" s="14">
        <v>14375.334999999999</v>
      </c>
      <c r="E12" s="14">
        <v>49887.307000000001</v>
      </c>
      <c r="F12" s="14">
        <v>60228.534</v>
      </c>
      <c r="G12" s="14">
        <v>16168.85</v>
      </c>
      <c r="H12" s="14">
        <v>42879.73</v>
      </c>
      <c r="I12" s="14"/>
      <c r="J12" s="14"/>
      <c r="K12" s="14"/>
      <c r="L12" s="14">
        <v>16596.21</v>
      </c>
      <c r="M12" s="14">
        <v>15223.880999999999</v>
      </c>
      <c r="N12" s="14">
        <v>13695.599</v>
      </c>
      <c r="O12" s="14">
        <v>14301.441999999999</v>
      </c>
      <c r="P12" s="14">
        <v>45740.741000000002</v>
      </c>
      <c r="Q12" s="14">
        <v>15458.626</v>
      </c>
      <c r="R12" s="14">
        <v>15485.591</v>
      </c>
      <c r="S12" s="14">
        <v>14942.227999999999</v>
      </c>
      <c r="T12" s="14">
        <v>87678.947</v>
      </c>
      <c r="U12" s="14">
        <v>15158.52</v>
      </c>
      <c r="V12" s="14">
        <v>14594.73</v>
      </c>
      <c r="W12" s="14">
        <v>15430.412</v>
      </c>
      <c r="X12" s="14">
        <v>93632.546000000002</v>
      </c>
      <c r="Y12" s="14">
        <v>49674.87</v>
      </c>
      <c r="Z12" s="14">
        <v>51232.19</v>
      </c>
      <c r="AA12" s="14">
        <v>53080.214</v>
      </c>
      <c r="AB12" s="14">
        <v>103220.548</v>
      </c>
      <c r="AC12" s="14">
        <v>57659.750999999997</v>
      </c>
      <c r="AD12" s="14">
        <v>58153.533000000003</v>
      </c>
      <c r="AE12" s="14">
        <v>57658.504999999997</v>
      </c>
      <c r="AF12" s="14">
        <v>103649.815</v>
      </c>
      <c r="AG12" s="14">
        <v>53905.843999999997</v>
      </c>
      <c r="AH12" s="14">
        <v>56254.77</v>
      </c>
      <c r="AI12" s="14">
        <v>56621.773000000001</v>
      </c>
      <c r="AJ12" s="14">
        <v>100613.29</v>
      </c>
      <c r="AK12" s="14">
        <v>57338.53</v>
      </c>
      <c r="AL12" s="14">
        <v>59028.09</v>
      </c>
      <c r="AM12" s="14">
        <v>59329.966</v>
      </c>
      <c r="AN12" s="14">
        <v>102718.35400000001</v>
      </c>
      <c r="AO12" s="14">
        <v>59027.807000000001</v>
      </c>
      <c r="AP12" s="14">
        <v>60269.663</v>
      </c>
      <c r="AQ12" s="14">
        <v>64088.2</v>
      </c>
      <c r="AR12" s="14">
        <v>115252.071</v>
      </c>
      <c r="AS12" s="14">
        <v>66437.731</v>
      </c>
      <c r="AT12" s="14">
        <v>64274.533000000003</v>
      </c>
      <c r="AU12" s="14">
        <v>65431.739000000001</v>
      </c>
      <c r="AV12" s="14">
        <v>77376.563999999998</v>
      </c>
      <c r="AW12" s="14">
        <v>69271.186000000002</v>
      </c>
      <c r="AX12" s="14">
        <v>69755.932000000001</v>
      </c>
      <c r="AY12" s="14">
        <v>70003.304000000004</v>
      </c>
      <c r="AZ12" s="14">
        <v>122905.556</v>
      </c>
      <c r="BA12" s="14">
        <v>72604.42</v>
      </c>
      <c r="BB12" s="14">
        <v>72534.91</v>
      </c>
      <c r="BC12" s="14">
        <v>74879.858999999997</v>
      </c>
      <c r="BD12" s="14">
        <v>135171.533</v>
      </c>
      <c r="BE12" s="14">
        <v>77048.81</v>
      </c>
      <c r="BF12" s="14">
        <v>78555.422000000006</v>
      </c>
      <c r="BG12" s="14">
        <v>76891.764999999999</v>
      </c>
      <c r="BH12" s="14">
        <v>132889.266</v>
      </c>
      <c r="BI12" s="14">
        <v>82156.388000000006</v>
      </c>
      <c r="BJ12" s="14">
        <v>79764.270999999993</v>
      </c>
      <c r="BK12" s="14">
        <v>75375.248000000007</v>
      </c>
      <c r="BL12" s="14">
        <v>133685.38099999999</v>
      </c>
      <c r="BM12" s="14">
        <v>79624.197</v>
      </c>
      <c r="BN12" s="14">
        <v>80761.646999999997</v>
      </c>
      <c r="BO12" s="14">
        <v>81024.546000000002</v>
      </c>
      <c r="BP12" s="14">
        <v>142494.00200000001</v>
      </c>
      <c r="BQ12" s="14">
        <v>86071.739000000001</v>
      </c>
      <c r="BR12" s="14">
        <v>87508.073000000004</v>
      </c>
      <c r="BS12" s="14">
        <v>91436.182000000001</v>
      </c>
      <c r="BT12" s="32"/>
      <c r="BU12" s="14"/>
      <c r="BV12" s="14"/>
    </row>
    <row r="13" spans="1:74" x14ac:dyDescent="0.2">
      <c r="A13" s="14" t="s">
        <v>110</v>
      </c>
      <c r="B13" s="22"/>
      <c r="C13" s="22"/>
      <c r="D13" s="22"/>
      <c r="E13" s="22">
        <v>-23241.992999999999</v>
      </c>
      <c r="F13" s="22">
        <v>-27299.867999999999</v>
      </c>
      <c r="G13" s="22"/>
      <c r="H13" s="22">
        <v>-27620.27</v>
      </c>
      <c r="I13" s="22"/>
      <c r="J13" s="22"/>
      <c r="K13" s="22"/>
      <c r="L13" s="22"/>
      <c r="M13" s="22"/>
      <c r="N13" s="22"/>
      <c r="O13" s="22"/>
      <c r="P13" s="22">
        <v>-30625.661</v>
      </c>
      <c r="Q13" s="22"/>
      <c r="R13" s="22"/>
      <c r="S13" s="22"/>
      <c r="T13" s="22">
        <v>-41878.947</v>
      </c>
      <c r="U13" s="22"/>
      <c r="V13" s="22"/>
      <c r="W13" s="22"/>
      <c r="X13" s="22">
        <v>-43956.692999999999</v>
      </c>
      <c r="Y13" s="22"/>
      <c r="Z13" s="22"/>
      <c r="AA13" s="22"/>
      <c r="AB13" s="22">
        <v>-46943.836000000003</v>
      </c>
      <c r="AC13" s="22"/>
      <c r="AD13" s="22"/>
      <c r="AE13" s="22"/>
      <c r="AF13" s="22">
        <v>-45268.803999999996</v>
      </c>
      <c r="AG13" s="22"/>
      <c r="AH13" s="22"/>
      <c r="AI13" s="22"/>
      <c r="AJ13" s="22">
        <v>-43179.739000000001</v>
      </c>
      <c r="AK13" s="22"/>
      <c r="AL13" s="22"/>
      <c r="AM13" s="22"/>
      <c r="AN13" s="22">
        <v>-43911.392</v>
      </c>
      <c r="AO13" s="22"/>
      <c r="AP13" s="22"/>
      <c r="AQ13" s="22"/>
      <c r="AR13" s="22">
        <v>-50485.207000000002</v>
      </c>
      <c r="AS13" s="22"/>
      <c r="AT13" s="22"/>
      <c r="AU13" s="22"/>
      <c r="AV13" s="22">
        <v>-8637.0879999999997</v>
      </c>
      <c r="AW13" s="22"/>
      <c r="AX13" s="22"/>
      <c r="AY13" s="22"/>
      <c r="AZ13" s="22">
        <v>-49734.444000000003</v>
      </c>
      <c r="BA13" s="22"/>
      <c r="BB13" s="22"/>
      <c r="BC13" s="22"/>
      <c r="BD13" s="22">
        <v>-57501.216999999997</v>
      </c>
      <c r="BE13" s="22"/>
      <c r="BF13" s="22"/>
      <c r="BG13" s="22"/>
      <c r="BH13" s="22">
        <v>-57081.356</v>
      </c>
      <c r="BI13" s="22"/>
      <c r="BJ13" s="22"/>
      <c r="BK13" s="22"/>
      <c r="BL13" s="22">
        <v>-54293.432000000001</v>
      </c>
      <c r="BM13" s="22"/>
      <c r="BN13" s="22"/>
      <c r="BO13" s="22"/>
      <c r="BP13" s="22">
        <v>-57015.267</v>
      </c>
      <c r="BQ13" s="22"/>
      <c r="BR13" s="22"/>
      <c r="BS13" s="22"/>
      <c r="BT13" s="33"/>
      <c r="BU13" s="22"/>
      <c r="BV13" s="22"/>
    </row>
    <row r="14" spans="1:74" x14ac:dyDescent="0.2">
      <c r="A14" s="14" t="s">
        <v>111</v>
      </c>
      <c r="B14" s="14">
        <v>8744.1389999999992</v>
      </c>
      <c r="C14" s="14">
        <v>11940.959000000001</v>
      </c>
      <c r="D14" s="14">
        <v>14375.334999999999</v>
      </c>
      <c r="E14" s="14">
        <v>26645.313999999998</v>
      </c>
      <c r="F14" s="14">
        <v>32928.665999999997</v>
      </c>
      <c r="G14" s="14">
        <v>16168.85</v>
      </c>
      <c r="H14" s="14">
        <v>15259.459000000001</v>
      </c>
      <c r="I14" s="14"/>
      <c r="J14" s="14"/>
      <c r="K14" s="14"/>
      <c r="L14" s="14">
        <v>16596.21</v>
      </c>
      <c r="M14" s="14">
        <v>15223.880999999999</v>
      </c>
      <c r="N14" s="14">
        <v>13695.599</v>
      </c>
      <c r="O14" s="14">
        <v>14301.441999999999</v>
      </c>
      <c r="P14" s="14">
        <v>15115.079</v>
      </c>
      <c r="Q14" s="14">
        <v>15458.626</v>
      </c>
      <c r="R14" s="14">
        <v>15485.591</v>
      </c>
      <c r="S14" s="14">
        <v>14942.227999999999</v>
      </c>
      <c r="T14" s="14">
        <v>45800</v>
      </c>
      <c r="U14" s="14">
        <v>15158.52</v>
      </c>
      <c r="V14" s="14">
        <v>14594.73</v>
      </c>
      <c r="W14" s="14">
        <v>15430.412</v>
      </c>
      <c r="X14" s="14">
        <v>49675.853000000003</v>
      </c>
      <c r="Y14" s="14">
        <v>49674.87</v>
      </c>
      <c r="Z14" s="14">
        <v>51232.19</v>
      </c>
      <c r="AA14" s="14">
        <v>53080.214</v>
      </c>
      <c r="AB14" s="14">
        <v>56276.712</v>
      </c>
      <c r="AC14" s="14">
        <v>57659.750999999997</v>
      </c>
      <c r="AD14" s="14">
        <v>58153.533000000003</v>
      </c>
      <c r="AE14" s="14">
        <v>57658.504999999997</v>
      </c>
      <c r="AF14" s="14">
        <v>58381.010999999999</v>
      </c>
      <c r="AG14" s="14">
        <v>53905.843999999997</v>
      </c>
      <c r="AH14" s="14">
        <v>56254.77</v>
      </c>
      <c r="AI14" s="14">
        <v>56621.773000000001</v>
      </c>
      <c r="AJ14" s="14">
        <v>57433.550999999999</v>
      </c>
      <c r="AK14" s="14">
        <v>57338.53</v>
      </c>
      <c r="AL14" s="14">
        <v>59028.09</v>
      </c>
      <c r="AM14" s="14">
        <v>59329.966</v>
      </c>
      <c r="AN14" s="14">
        <v>58806.962</v>
      </c>
      <c r="AO14" s="14">
        <v>59027.807000000001</v>
      </c>
      <c r="AP14" s="14">
        <v>60269.663</v>
      </c>
      <c r="AQ14" s="14">
        <v>64088.2</v>
      </c>
      <c r="AR14" s="14">
        <v>64766.864000000001</v>
      </c>
      <c r="AS14" s="14">
        <v>66437.731</v>
      </c>
      <c r="AT14" s="14">
        <v>64274.533000000003</v>
      </c>
      <c r="AU14" s="14">
        <v>65431.739000000001</v>
      </c>
      <c r="AV14" s="14">
        <v>68739.476999999999</v>
      </c>
      <c r="AW14" s="14">
        <v>69271.186000000002</v>
      </c>
      <c r="AX14" s="14">
        <v>69755.932000000001</v>
      </c>
      <c r="AY14" s="14">
        <v>70003.304000000004</v>
      </c>
      <c r="AZ14" s="14">
        <v>73171.111000000004</v>
      </c>
      <c r="BA14" s="14">
        <v>72604.42</v>
      </c>
      <c r="BB14" s="14">
        <v>72534.91</v>
      </c>
      <c r="BC14" s="14">
        <v>74879.858999999997</v>
      </c>
      <c r="BD14" s="14">
        <v>77670.316000000006</v>
      </c>
      <c r="BE14" s="14">
        <v>77048.81</v>
      </c>
      <c r="BF14" s="14">
        <v>78555.422000000006</v>
      </c>
      <c r="BG14" s="14">
        <v>76891.764999999999</v>
      </c>
      <c r="BH14" s="14">
        <v>75807.91</v>
      </c>
      <c r="BI14" s="14">
        <v>82156.388000000006</v>
      </c>
      <c r="BJ14" s="14">
        <v>79764.270999999993</v>
      </c>
      <c r="BK14" s="14">
        <v>75375.248000000007</v>
      </c>
      <c r="BL14" s="14">
        <v>79391.948999999993</v>
      </c>
      <c r="BM14" s="14">
        <v>79624.197</v>
      </c>
      <c r="BN14" s="14">
        <v>80761.646999999997</v>
      </c>
      <c r="BO14" s="14">
        <v>81024.546000000002</v>
      </c>
      <c r="BP14" s="14">
        <v>85478.735000000001</v>
      </c>
      <c r="BQ14" s="14">
        <v>86071.739000000001</v>
      </c>
      <c r="BR14" s="14">
        <v>87508.073000000004</v>
      </c>
      <c r="BS14" s="14">
        <v>91436.182000000001</v>
      </c>
      <c r="BT14" s="32"/>
      <c r="BU14" s="14"/>
      <c r="BV14" s="14"/>
    </row>
    <row r="15" spans="1:74" x14ac:dyDescent="0.2">
      <c r="A15" s="14" t="s">
        <v>112</v>
      </c>
      <c r="B15" s="14"/>
      <c r="C15" s="14"/>
      <c r="D15" s="14"/>
      <c r="E15" s="14"/>
      <c r="F15" s="14"/>
      <c r="G15" s="14"/>
      <c r="H15" s="14"/>
      <c r="I15" s="14"/>
      <c r="J15" s="14"/>
      <c r="K15" s="14"/>
      <c r="L15" s="14"/>
      <c r="M15" s="14"/>
      <c r="N15" s="14"/>
      <c r="O15" s="14"/>
      <c r="P15" s="14"/>
      <c r="Q15" s="14"/>
      <c r="R15" s="14"/>
      <c r="S15" s="14"/>
      <c r="T15" s="14">
        <v>485.52600000000001</v>
      </c>
      <c r="U15" s="14"/>
      <c r="V15" s="14"/>
      <c r="W15" s="14"/>
      <c r="X15" s="14">
        <v>484.25200000000001</v>
      </c>
      <c r="Y15" s="14"/>
      <c r="Z15" s="14"/>
      <c r="AA15" s="14"/>
      <c r="AB15" s="14">
        <v>505.47899999999998</v>
      </c>
      <c r="AC15" s="14"/>
      <c r="AD15" s="14"/>
      <c r="AE15" s="14"/>
      <c r="AF15" s="14">
        <v>448.82900000000001</v>
      </c>
      <c r="AG15" s="14"/>
      <c r="AH15" s="14"/>
      <c r="AI15" s="14"/>
      <c r="AJ15" s="14">
        <v>396.51400000000001</v>
      </c>
      <c r="AK15" s="14"/>
      <c r="AL15" s="14"/>
      <c r="AM15" s="14"/>
      <c r="AN15" s="14">
        <v>383.96600000000001</v>
      </c>
      <c r="AO15" s="14">
        <v>407.48700000000002</v>
      </c>
      <c r="AP15" s="14">
        <v>426.96600000000001</v>
      </c>
      <c r="AQ15" s="14">
        <v>452.92</v>
      </c>
      <c r="AR15" s="14">
        <v>449.70400000000001</v>
      </c>
      <c r="AS15" s="14"/>
      <c r="AT15" s="14">
        <v>443.92500000000001</v>
      </c>
      <c r="AU15" s="14">
        <v>443.40699999999998</v>
      </c>
      <c r="AV15" s="14">
        <v>432.30900000000003</v>
      </c>
      <c r="AW15" s="14"/>
      <c r="AX15" s="14">
        <v>429.37900000000002</v>
      </c>
      <c r="AY15" s="14"/>
      <c r="AZ15" s="14">
        <v>422.22199999999998</v>
      </c>
      <c r="BA15" s="14"/>
      <c r="BB15" s="14">
        <v>426.80200000000002</v>
      </c>
      <c r="BC15" s="14"/>
      <c r="BD15" s="14">
        <v>461.07100000000003</v>
      </c>
      <c r="BE15" s="14"/>
      <c r="BF15" s="14">
        <v>457.83100000000002</v>
      </c>
      <c r="BG15" s="14"/>
      <c r="BH15" s="14">
        <v>429.37900000000002</v>
      </c>
      <c r="BI15" s="14"/>
      <c r="BJ15" s="14">
        <v>1719.873</v>
      </c>
      <c r="BK15" s="14"/>
      <c r="BL15" s="14">
        <v>1654.6610000000001</v>
      </c>
      <c r="BM15" s="14"/>
      <c r="BN15" s="14">
        <v>1601.3</v>
      </c>
      <c r="BO15" s="14"/>
      <c r="BP15" s="14">
        <v>1621.5920000000001</v>
      </c>
      <c r="BQ15" s="14"/>
      <c r="BR15" s="14">
        <v>1613.5630000000001</v>
      </c>
      <c r="BS15" s="14"/>
      <c r="BT15" s="32"/>
      <c r="BU15" s="14"/>
      <c r="BV15" s="14"/>
    </row>
    <row r="16" spans="1:74" x14ac:dyDescent="0.2">
      <c r="A16" s="14" t="s">
        <v>113</v>
      </c>
      <c r="B16" s="14">
        <v>2794.0880000000002</v>
      </c>
      <c r="C16" s="14">
        <v>3936.0390000000002</v>
      </c>
      <c r="D16" s="14">
        <v>5037.5339999999997</v>
      </c>
      <c r="E16" s="14">
        <v>5448.3990000000003</v>
      </c>
      <c r="F16" s="14">
        <v>7017.1729999999998</v>
      </c>
      <c r="G16" s="14">
        <v>8253.2749999999996</v>
      </c>
      <c r="H16" s="14">
        <v>7622.973</v>
      </c>
      <c r="I16" s="14"/>
      <c r="J16" s="14"/>
      <c r="K16" s="14"/>
      <c r="L16" s="14">
        <v>7841.1080000000002</v>
      </c>
      <c r="M16" s="14">
        <v>7149.2539999999999</v>
      </c>
      <c r="N16" s="14">
        <v>6286.0640000000003</v>
      </c>
      <c r="O16" s="14">
        <v>6609.4359999999997</v>
      </c>
      <c r="P16" s="14">
        <v>6654.7619999999997</v>
      </c>
      <c r="Q16" s="14">
        <v>6817.6719999999996</v>
      </c>
      <c r="R16" s="14">
        <v>6865.9939999999997</v>
      </c>
      <c r="S16" s="14">
        <v>6939.4769999999999</v>
      </c>
      <c r="T16" s="14">
        <v>6406.5789999999997</v>
      </c>
      <c r="U16" s="14">
        <v>6758.2560000000003</v>
      </c>
      <c r="V16" s="14">
        <v>6355.0820000000003</v>
      </c>
      <c r="W16" s="14">
        <v>6551.5460000000003</v>
      </c>
      <c r="X16" s="14">
        <v>6349.0810000000001</v>
      </c>
      <c r="Y16" s="14">
        <v>7139.8959999999997</v>
      </c>
      <c r="Z16" s="14">
        <v>7299.4719999999998</v>
      </c>
      <c r="AA16" s="14">
        <v>7691.1760000000004</v>
      </c>
      <c r="AB16" s="14">
        <v>7958.9049999999997</v>
      </c>
      <c r="AC16" s="14">
        <v>8506.2240000000002</v>
      </c>
      <c r="AD16" s="14">
        <v>8389.9459999999999</v>
      </c>
      <c r="AE16" s="14">
        <v>8097.9380000000001</v>
      </c>
      <c r="AF16" s="14">
        <v>7564.7349999999997</v>
      </c>
      <c r="AG16" s="14">
        <v>6983.7659999999996</v>
      </c>
      <c r="AH16" s="14">
        <v>7308.6419999999998</v>
      </c>
      <c r="AI16" s="14">
        <v>7702.5810000000001</v>
      </c>
      <c r="AJ16" s="14">
        <v>7633.9870000000001</v>
      </c>
      <c r="AK16" s="14">
        <v>8143.6530000000002</v>
      </c>
      <c r="AL16" s="14">
        <v>8287.64</v>
      </c>
      <c r="AM16" s="14">
        <v>8468.0130000000008</v>
      </c>
      <c r="AN16" s="14">
        <v>8220.4639999999999</v>
      </c>
      <c r="AO16" s="14">
        <v>8464.1710000000003</v>
      </c>
      <c r="AP16" s="14">
        <v>9097.7530000000006</v>
      </c>
      <c r="AQ16" s="14">
        <v>10007.152</v>
      </c>
      <c r="AR16" s="14">
        <v>10750.296</v>
      </c>
      <c r="AS16" s="14">
        <v>12060.419</v>
      </c>
      <c r="AT16" s="14">
        <v>10682.243</v>
      </c>
      <c r="AU16" s="14">
        <v>11163.361000000001</v>
      </c>
      <c r="AV16" s="14">
        <v>12048.92</v>
      </c>
      <c r="AW16" s="14">
        <v>12494.915000000001</v>
      </c>
      <c r="AX16" s="14">
        <v>12193.22</v>
      </c>
      <c r="AY16" s="14">
        <v>12552.862999999999</v>
      </c>
      <c r="AZ16" s="14">
        <v>12610</v>
      </c>
      <c r="BA16" s="14">
        <v>12901.656999999999</v>
      </c>
      <c r="BB16" s="14">
        <v>12924.549000000001</v>
      </c>
      <c r="BC16" s="14">
        <v>14110.718000000001</v>
      </c>
      <c r="BD16" s="14">
        <v>14553.528</v>
      </c>
      <c r="BE16" s="14">
        <v>14485.714</v>
      </c>
      <c r="BF16" s="14">
        <v>14181.928</v>
      </c>
      <c r="BG16" s="14">
        <v>14544.706</v>
      </c>
      <c r="BH16" s="14">
        <v>14237.288</v>
      </c>
      <c r="BI16" s="14">
        <v>24751.100999999999</v>
      </c>
      <c r="BJ16" s="14">
        <v>21915.434000000001</v>
      </c>
      <c r="BK16" s="14">
        <v>22029.703000000001</v>
      </c>
      <c r="BL16" s="14">
        <v>21413.135999999999</v>
      </c>
      <c r="BM16" s="14">
        <v>22548.18</v>
      </c>
      <c r="BN16" s="14">
        <v>20266.522000000001</v>
      </c>
      <c r="BO16" s="14">
        <v>21392.742999999999</v>
      </c>
      <c r="BP16" s="14">
        <v>20212.650000000001</v>
      </c>
      <c r="BQ16" s="14">
        <v>21373.913</v>
      </c>
      <c r="BR16" s="14">
        <v>19429.493999999999</v>
      </c>
      <c r="BS16" s="14">
        <v>21876.804</v>
      </c>
      <c r="BT16" s="32"/>
      <c r="BU16" s="14"/>
      <c r="BV16" s="14"/>
    </row>
    <row r="17" spans="1:74" x14ac:dyDescent="0.2">
      <c r="A17" s="14" t="s">
        <v>114</v>
      </c>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32"/>
      <c r="BU17" s="14"/>
      <c r="BV17" s="14"/>
    </row>
    <row r="18" spans="1:74" x14ac:dyDescent="0.2">
      <c r="A18" s="14" t="s">
        <v>115</v>
      </c>
      <c r="B18" s="22">
        <v>8348.6239999999998</v>
      </c>
      <c r="C18" s="22">
        <v>9799.509</v>
      </c>
      <c r="D18" s="22">
        <v>35308.31</v>
      </c>
      <c r="E18" s="22">
        <v>24319.098999999998</v>
      </c>
      <c r="F18" s="22">
        <v>26783.355</v>
      </c>
      <c r="G18" s="22">
        <v>57992.722000000002</v>
      </c>
      <c r="H18" s="22">
        <v>61463.514000000003</v>
      </c>
      <c r="I18" s="22"/>
      <c r="J18" s="22"/>
      <c r="K18" s="22"/>
      <c r="L18" s="22">
        <v>65954.811000000002</v>
      </c>
      <c r="M18" s="22">
        <v>62899.593000000001</v>
      </c>
      <c r="N18" s="22">
        <v>59822.737999999998</v>
      </c>
      <c r="O18" s="22">
        <v>61774.574000000001</v>
      </c>
      <c r="P18" s="22">
        <v>66871.694000000003</v>
      </c>
      <c r="Q18" s="22">
        <v>67521.737999999998</v>
      </c>
      <c r="R18" s="22">
        <v>70462.535999999993</v>
      </c>
      <c r="S18" s="22">
        <v>74931.225000000006</v>
      </c>
      <c r="T18" s="22">
        <v>45188.158000000003</v>
      </c>
      <c r="U18" s="22">
        <v>75729.195000000007</v>
      </c>
      <c r="V18" s="22">
        <v>75419.070999999996</v>
      </c>
      <c r="W18" s="22">
        <v>79228.093999999997</v>
      </c>
      <c r="X18" s="22">
        <v>50181.101999999999</v>
      </c>
      <c r="Y18" s="22">
        <v>49660.623</v>
      </c>
      <c r="Z18" s="22">
        <v>50529.023999999998</v>
      </c>
      <c r="AA18" s="22">
        <v>51221.925999999999</v>
      </c>
      <c r="AB18" s="22">
        <v>53331.506000000001</v>
      </c>
      <c r="AC18" s="22">
        <v>54056.707999999999</v>
      </c>
      <c r="AD18" s="22">
        <v>55558.423999999999</v>
      </c>
      <c r="AE18" s="22">
        <v>55175.258000000002</v>
      </c>
      <c r="AF18" s="22">
        <v>54393.341999999997</v>
      </c>
      <c r="AG18" s="22">
        <v>53630.953000000001</v>
      </c>
      <c r="AH18" s="22">
        <v>54872.053999999996</v>
      </c>
      <c r="AI18" s="22">
        <v>55257.016000000003</v>
      </c>
      <c r="AJ18" s="22">
        <v>54735.294000000002</v>
      </c>
      <c r="AK18" s="22">
        <v>56956.57</v>
      </c>
      <c r="AL18" s="22">
        <v>60692.135999999999</v>
      </c>
      <c r="AM18" s="22">
        <v>62556.678999999996</v>
      </c>
      <c r="AN18" s="22">
        <v>60933.544000000002</v>
      </c>
      <c r="AO18" s="22">
        <v>63725.133999999998</v>
      </c>
      <c r="AP18" s="22">
        <v>66240.45</v>
      </c>
      <c r="AQ18" s="22">
        <v>69019.070000000007</v>
      </c>
      <c r="AR18" s="22">
        <v>68518.342999999993</v>
      </c>
      <c r="AS18" s="22">
        <v>71066.585000000006</v>
      </c>
      <c r="AT18" s="22">
        <v>68654.205000000002</v>
      </c>
      <c r="AU18" s="22">
        <v>64730.455000000002</v>
      </c>
      <c r="AV18" s="22">
        <v>62767.917999999998</v>
      </c>
      <c r="AW18" s="22">
        <v>67459.887000000002</v>
      </c>
      <c r="AX18" s="22">
        <v>66072.316999999995</v>
      </c>
      <c r="AY18" s="22">
        <v>66221.365999999995</v>
      </c>
      <c r="AZ18" s="22">
        <v>66467.778000000006</v>
      </c>
      <c r="BA18" s="22">
        <v>64408.84</v>
      </c>
      <c r="BB18" s="22">
        <v>64929.055</v>
      </c>
      <c r="BC18" s="22">
        <v>68050.648000000001</v>
      </c>
      <c r="BD18" s="22">
        <v>71367.395999999993</v>
      </c>
      <c r="BE18" s="22">
        <v>72421.429000000004</v>
      </c>
      <c r="BF18" s="22">
        <v>74892.77</v>
      </c>
      <c r="BG18" s="22">
        <v>74249.411999999997</v>
      </c>
      <c r="BH18" s="22">
        <v>71507.343999999997</v>
      </c>
      <c r="BI18" s="22">
        <v>66843.611999999994</v>
      </c>
      <c r="BJ18" s="22">
        <v>63868.921000000002</v>
      </c>
      <c r="BK18" s="22">
        <v>60857.425999999999</v>
      </c>
      <c r="BL18" s="22">
        <v>61440.678</v>
      </c>
      <c r="BM18" s="22">
        <v>61633.832999999999</v>
      </c>
      <c r="BN18" s="22">
        <v>61873.24</v>
      </c>
      <c r="BO18" s="22">
        <v>61038.421000000002</v>
      </c>
      <c r="BP18" s="22">
        <v>62717.557000000001</v>
      </c>
      <c r="BQ18" s="22">
        <v>63825</v>
      </c>
      <c r="BR18" s="22">
        <v>64554.36</v>
      </c>
      <c r="BS18" s="22">
        <v>66952.274000000005</v>
      </c>
      <c r="BT18" s="33"/>
      <c r="BU18" s="22"/>
      <c r="BV18" s="22"/>
    </row>
    <row r="19" spans="1:74" ht="17" thickBot="1" x14ac:dyDescent="0.25">
      <c r="A19" s="20" t="s">
        <v>116</v>
      </c>
      <c r="B19" s="23">
        <v>56586.137000000002</v>
      </c>
      <c r="C19" s="23">
        <v>75615.005999999994</v>
      </c>
      <c r="D19" s="23">
        <v>90662.198000000004</v>
      </c>
      <c r="E19" s="23">
        <v>88453.144</v>
      </c>
      <c r="F19" s="23">
        <v>104434.61</v>
      </c>
      <c r="G19" s="23">
        <v>129544.39599999999</v>
      </c>
      <c r="H19" s="23">
        <v>136602.70300000001</v>
      </c>
      <c r="I19" s="23"/>
      <c r="J19" s="23"/>
      <c r="K19" s="23"/>
      <c r="L19" s="23">
        <v>148619.53400000001</v>
      </c>
      <c r="M19" s="23">
        <v>141195.38699999999</v>
      </c>
      <c r="N19" s="23">
        <v>132781.174</v>
      </c>
      <c r="O19" s="23">
        <v>137601.573</v>
      </c>
      <c r="P19" s="23">
        <v>145719.57699999999</v>
      </c>
      <c r="Q19" s="23">
        <v>150952.31400000001</v>
      </c>
      <c r="R19" s="23">
        <v>156671.47</v>
      </c>
      <c r="S19" s="23">
        <v>162325.997</v>
      </c>
      <c r="T19" s="23">
        <v>162397.36799999999</v>
      </c>
      <c r="U19" s="23">
        <v>165474.23999999999</v>
      </c>
      <c r="V19" s="23">
        <v>158893.35</v>
      </c>
      <c r="W19" s="23">
        <v>168712.62899999999</v>
      </c>
      <c r="X19" s="23">
        <v>173017.06</v>
      </c>
      <c r="Y19" s="23">
        <v>174367.87599999999</v>
      </c>
      <c r="Z19" s="23">
        <v>176980.21100000001</v>
      </c>
      <c r="AA19" s="23">
        <v>182637.701</v>
      </c>
      <c r="AB19" s="23">
        <v>189557.53400000001</v>
      </c>
      <c r="AC19" s="23">
        <v>195063.62400000001</v>
      </c>
      <c r="AD19" s="23">
        <v>196524.45699999999</v>
      </c>
      <c r="AE19" s="23">
        <v>193432.99</v>
      </c>
      <c r="AF19" s="23">
        <v>190879.16200000001</v>
      </c>
      <c r="AG19" s="23">
        <v>179751.08199999999</v>
      </c>
      <c r="AH19" s="23">
        <v>184789.00099999999</v>
      </c>
      <c r="AI19" s="23">
        <v>186609.42800000001</v>
      </c>
      <c r="AJ19" s="23">
        <v>187553.37700000001</v>
      </c>
      <c r="AK19" s="23">
        <v>193020.04500000001</v>
      </c>
      <c r="AL19" s="23">
        <v>202923.59599999999</v>
      </c>
      <c r="AM19" s="23">
        <v>204985.41</v>
      </c>
      <c r="AN19" s="23">
        <v>198876.58199999999</v>
      </c>
      <c r="AO19" s="23">
        <v>204919.78599999999</v>
      </c>
      <c r="AP19" s="23">
        <v>211901.12400000001</v>
      </c>
      <c r="AQ19" s="23">
        <v>225436.234</v>
      </c>
      <c r="AR19" s="23">
        <v>231462.72200000001</v>
      </c>
      <c r="AS19" s="23">
        <v>241945.74600000001</v>
      </c>
      <c r="AT19" s="23">
        <v>235406.54199999999</v>
      </c>
      <c r="AU19" s="23">
        <v>236347.72500000001</v>
      </c>
      <c r="AV19" s="23">
        <v>240391.35399999999</v>
      </c>
      <c r="AW19" s="23">
        <v>249435.02799999999</v>
      </c>
      <c r="AX19" s="23">
        <v>247468.927</v>
      </c>
      <c r="AY19" s="23">
        <v>249750</v>
      </c>
      <c r="AZ19" s="23">
        <v>253371.111</v>
      </c>
      <c r="BA19" s="23">
        <v>251118.23199999999</v>
      </c>
      <c r="BB19" s="23">
        <v>251478.60399999999</v>
      </c>
      <c r="BC19" s="23">
        <v>260580.68299999999</v>
      </c>
      <c r="BD19" s="23">
        <v>263574.20899999997</v>
      </c>
      <c r="BE19" s="23">
        <v>266661.90500000003</v>
      </c>
      <c r="BF19" s="23">
        <v>268444.57799999998</v>
      </c>
      <c r="BG19" s="23">
        <v>263936.47100000002</v>
      </c>
      <c r="BH19" s="23">
        <v>259352.54199999999</v>
      </c>
      <c r="BI19" s="23">
        <v>278064.978</v>
      </c>
      <c r="BJ19" s="23">
        <v>269909.09100000001</v>
      </c>
      <c r="BK19" s="23">
        <v>258336.63399999999</v>
      </c>
      <c r="BL19" s="23">
        <v>261574.15299999999</v>
      </c>
      <c r="BM19" s="23">
        <v>265070.66399999999</v>
      </c>
      <c r="BN19" s="23">
        <v>270810.40100000001</v>
      </c>
      <c r="BO19" s="23">
        <v>272393.81</v>
      </c>
      <c r="BP19" s="23">
        <v>273598.69099999999</v>
      </c>
      <c r="BQ19" s="23">
        <v>276440.217</v>
      </c>
      <c r="BR19" s="23">
        <v>278897.74</v>
      </c>
      <c r="BS19" s="23">
        <v>290705.88199999998</v>
      </c>
      <c r="BT19" s="34"/>
      <c r="BU19" s="23"/>
      <c r="BV19" s="23"/>
    </row>
    <row r="20" spans="1:74" ht="17" thickTop="1" x14ac:dyDescent="0.2">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32"/>
      <c r="BU20" s="14"/>
      <c r="BV20" s="14"/>
    </row>
    <row r="21" spans="1:74" x14ac:dyDescent="0.2">
      <c r="A21" s="20" t="s">
        <v>117</v>
      </c>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32"/>
      <c r="BU21" s="14"/>
      <c r="BV21" s="14"/>
    </row>
    <row r="22" spans="1:74" x14ac:dyDescent="0.2">
      <c r="A22" s="14" t="s">
        <v>118</v>
      </c>
      <c r="B22" s="14">
        <v>3128.44</v>
      </c>
      <c r="C22" s="14">
        <v>3865.9290000000001</v>
      </c>
      <c r="D22" s="14">
        <v>4525.4690000000001</v>
      </c>
      <c r="E22" s="14">
        <v>4204.0330000000004</v>
      </c>
      <c r="F22" s="14">
        <v>4936.5919999999996</v>
      </c>
      <c r="G22" s="14">
        <v>5168.8500000000004</v>
      </c>
      <c r="H22" s="14">
        <v>3462.1619999999998</v>
      </c>
      <c r="I22" s="14"/>
      <c r="J22" s="14"/>
      <c r="K22" s="14"/>
      <c r="L22" s="14">
        <v>4551.0200000000004</v>
      </c>
      <c r="M22" s="14">
        <v>5271.37</v>
      </c>
      <c r="N22" s="14">
        <v>5559.902</v>
      </c>
      <c r="O22" s="14">
        <v>5981.6509999999998</v>
      </c>
      <c r="P22" s="14">
        <v>5755.2910000000002</v>
      </c>
      <c r="Q22" s="14">
        <v>7081.3459999999995</v>
      </c>
      <c r="R22" s="14">
        <v>7021.6139999999996</v>
      </c>
      <c r="S22" s="14">
        <v>7972.49</v>
      </c>
      <c r="T22" s="14">
        <v>7026.3159999999998</v>
      </c>
      <c r="U22" s="14">
        <v>8167.768</v>
      </c>
      <c r="V22" s="14">
        <v>7446.6750000000002</v>
      </c>
      <c r="W22" s="14">
        <v>8792.5259999999998</v>
      </c>
      <c r="X22" s="14">
        <v>8447.5069999999996</v>
      </c>
      <c r="Y22" s="14">
        <v>8884.7150000000001</v>
      </c>
      <c r="Z22" s="14">
        <v>8850.9230000000007</v>
      </c>
      <c r="AA22" s="14">
        <v>10737.968000000001</v>
      </c>
      <c r="AB22" s="14">
        <v>10253.424999999999</v>
      </c>
      <c r="AC22" s="14">
        <v>11302.905000000001</v>
      </c>
      <c r="AD22" s="14">
        <v>10582.88</v>
      </c>
      <c r="AE22" s="14">
        <v>10706.186</v>
      </c>
      <c r="AF22" s="14">
        <v>9505.5490000000009</v>
      </c>
      <c r="AG22" s="14">
        <v>9083.3330000000005</v>
      </c>
      <c r="AH22" s="14">
        <v>9415.2639999999992</v>
      </c>
      <c r="AI22" s="14">
        <v>10402.918</v>
      </c>
      <c r="AJ22" s="14">
        <v>8467.32</v>
      </c>
      <c r="AK22" s="14">
        <v>9260.5789999999997</v>
      </c>
      <c r="AL22" s="14">
        <v>9500</v>
      </c>
      <c r="AM22" s="14">
        <v>9501.6839999999993</v>
      </c>
      <c r="AN22" s="14">
        <v>8978.9030000000002</v>
      </c>
      <c r="AO22" s="14">
        <v>9594.652</v>
      </c>
      <c r="AP22" s="14">
        <v>9391.0110000000004</v>
      </c>
      <c r="AQ22" s="14">
        <v>11148.986999999999</v>
      </c>
      <c r="AR22" s="14">
        <v>11515.976000000001</v>
      </c>
      <c r="AS22" s="14">
        <v>11472.255999999999</v>
      </c>
      <c r="AT22" s="14">
        <v>11738.317999999999</v>
      </c>
      <c r="AU22" s="14">
        <v>12136.522999999999</v>
      </c>
      <c r="AV22" s="14">
        <v>11000</v>
      </c>
      <c r="AW22" s="14">
        <v>11741.243</v>
      </c>
      <c r="AX22" s="14">
        <v>11170.620999999999</v>
      </c>
      <c r="AY22" s="14">
        <v>11654.184999999999</v>
      </c>
      <c r="AZ22" s="14">
        <v>11313.333000000001</v>
      </c>
      <c r="BA22" s="14">
        <v>9845.3040000000001</v>
      </c>
      <c r="BB22" s="14">
        <v>10385.135</v>
      </c>
      <c r="BC22" s="14">
        <v>11614.841</v>
      </c>
      <c r="BD22" s="14">
        <v>10515.815000000001</v>
      </c>
      <c r="BE22" s="14">
        <v>11629.762000000001</v>
      </c>
      <c r="BF22" s="14">
        <v>11518.072</v>
      </c>
      <c r="BG22" s="14">
        <v>11301.175999999999</v>
      </c>
      <c r="BH22" s="14">
        <v>12352.541999999999</v>
      </c>
      <c r="BI22" s="14">
        <v>13025.33</v>
      </c>
      <c r="BJ22" s="14">
        <v>14069.767</v>
      </c>
      <c r="BK22" s="14">
        <v>15189.109</v>
      </c>
      <c r="BL22" s="14">
        <v>14957.627</v>
      </c>
      <c r="BM22" s="14">
        <v>16541.756000000001</v>
      </c>
      <c r="BN22" s="14">
        <v>16840.737000000001</v>
      </c>
      <c r="BO22" s="14">
        <v>17689.434000000001</v>
      </c>
      <c r="BP22" s="14">
        <v>16954.198</v>
      </c>
      <c r="BQ22" s="14">
        <v>17802.173999999999</v>
      </c>
      <c r="BR22" s="14">
        <v>17156.081999999999</v>
      </c>
      <c r="BS22" s="14">
        <v>17001.11</v>
      </c>
      <c r="BT22" s="32"/>
      <c r="BU22" s="14"/>
      <c r="BV22" s="14"/>
    </row>
    <row r="23" spans="1:74" x14ac:dyDescent="0.2">
      <c r="A23" s="14" t="s">
        <v>119</v>
      </c>
      <c r="B23" s="14"/>
      <c r="C23" s="14"/>
      <c r="D23" s="14"/>
      <c r="E23" s="14">
        <v>548.04300000000001</v>
      </c>
      <c r="F23" s="14">
        <v>749.00900000000001</v>
      </c>
      <c r="G23" s="14">
        <v>1176.1279999999999</v>
      </c>
      <c r="H23" s="14">
        <v>855.40499999999997</v>
      </c>
      <c r="I23" s="14"/>
      <c r="J23" s="14"/>
      <c r="K23" s="14"/>
      <c r="L23" s="14">
        <v>1218.6590000000001</v>
      </c>
      <c r="M23" s="14">
        <v>633.65</v>
      </c>
      <c r="N23" s="14"/>
      <c r="O23" s="14">
        <v>731.32399999999996</v>
      </c>
      <c r="P23" s="14">
        <v>1584.6559999999999</v>
      </c>
      <c r="Q23" s="14">
        <v>1705.47</v>
      </c>
      <c r="R23" s="14"/>
      <c r="S23" s="14"/>
      <c r="T23" s="14">
        <v>1793.421</v>
      </c>
      <c r="U23" s="14">
        <v>1902.2460000000001</v>
      </c>
      <c r="V23" s="14">
        <v>1587.202</v>
      </c>
      <c r="W23" s="14">
        <v>1755.155</v>
      </c>
      <c r="X23" s="14">
        <v>3232.2829999999999</v>
      </c>
      <c r="Y23" s="14">
        <v>1642.4870000000001</v>
      </c>
      <c r="Z23" s="14">
        <v>1616.095</v>
      </c>
      <c r="AA23" s="14">
        <v>1590.9090000000001</v>
      </c>
      <c r="AB23" s="14">
        <v>4175.3419999999996</v>
      </c>
      <c r="AC23" s="14">
        <v>1699.8620000000001</v>
      </c>
      <c r="AD23" s="14">
        <v>1552.989</v>
      </c>
      <c r="AE23" s="14">
        <v>1649.4849999999999</v>
      </c>
      <c r="AF23" s="14">
        <v>3106.0419999999999</v>
      </c>
      <c r="AG23" s="14">
        <v>1632.0350000000001</v>
      </c>
      <c r="AH23" s="14">
        <v>2196.4090000000001</v>
      </c>
      <c r="AI23" s="14">
        <v>1947.25</v>
      </c>
      <c r="AJ23" s="14">
        <v>2746.1869999999999</v>
      </c>
      <c r="AK23" s="14">
        <v>1486.6369999999999</v>
      </c>
      <c r="AL23" s="14">
        <v>1346.067</v>
      </c>
      <c r="AM23" s="14">
        <v>1287.318</v>
      </c>
      <c r="AN23" s="14">
        <v>1984.1769999999999</v>
      </c>
      <c r="AO23" s="14">
        <v>947.59400000000005</v>
      </c>
      <c r="AP23" s="14">
        <v>1105.6179999999999</v>
      </c>
      <c r="AQ23" s="14">
        <v>1292.0139999999999</v>
      </c>
      <c r="AR23" s="14">
        <v>2435.5030000000002</v>
      </c>
      <c r="AS23" s="14">
        <v>1251.5409999999999</v>
      </c>
      <c r="AT23" s="14">
        <v>1149.5329999999999</v>
      </c>
      <c r="AU23" s="14">
        <v>1135.356</v>
      </c>
      <c r="AV23" s="14">
        <v>1317.4059999999999</v>
      </c>
      <c r="AW23" s="14">
        <v>1080.2260000000001</v>
      </c>
      <c r="AX23" s="14">
        <v>1002.26</v>
      </c>
      <c r="AY23" s="14">
        <v>1979.075</v>
      </c>
      <c r="AZ23" s="14">
        <v>1070</v>
      </c>
      <c r="BA23" s="14">
        <v>763.53599999999994</v>
      </c>
      <c r="BB23" s="14">
        <v>150.90100000000001</v>
      </c>
      <c r="BC23" s="14">
        <v>1391.048</v>
      </c>
      <c r="BD23" s="14">
        <v>908.75900000000001</v>
      </c>
      <c r="BE23" s="14">
        <v>1361.905</v>
      </c>
      <c r="BF23" s="14">
        <v>344.57799999999997</v>
      </c>
      <c r="BG23" s="14">
        <v>1150.588</v>
      </c>
      <c r="BH23" s="14">
        <v>1040.6780000000001</v>
      </c>
      <c r="BI23" s="14">
        <v>1943.8330000000001</v>
      </c>
      <c r="BJ23" s="14">
        <v>1764.271</v>
      </c>
      <c r="BK23" s="14">
        <v>1394.059</v>
      </c>
      <c r="BL23" s="14">
        <v>1296.6099999999999</v>
      </c>
      <c r="BM23" s="14">
        <v>1678.8009999999999</v>
      </c>
      <c r="BN23" s="14">
        <v>1650.0540000000001</v>
      </c>
      <c r="BO23" s="14">
        <v>1739.5940000000001</v>
      </c>
      <c r="BP23" s="14">
        <v>1527.808</v>
      </c>
      <c r="BQ23" s="14">
        <v>1692.3910000000001</v>
      </c>
      <c r="BR23" s="14">
        <v>1160.3879999999999</v>
      </c>
      <c r="BS23" s="14">
        <v>1221.9760000000001</v>
      </c>
      <c r="BT23" s="32"/>
      <c r="BU23" s="14"/>
      <c r="BV23" s="14"/>
    </row>
    <row r="24" spans="1:74" x14ac:dyDescent="0.2">
      <c r="A24" s="14" t="s">
        <v>120</v>
      </c>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32"/>
      <c r="BU24" s="14"/>
      <c r="BV24" s="14"/>
    </row>
    <row r="25" spans="1:74" x14ac:dyDescent="0.2">
      <c r="A25" s="14" t="s">
        <v>121</v>
      </c>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44"/>
      <c r="BU25" s="14"/>
      <c r="BV25" s="14"/>
    </row>
    <row r="26" spans="1:74" x14ac:dyDescent="0.2">
      <c r="A26" s="14" t="s">
        <v>122</v>
      </c>
      <c r="B26" s="14">
        <v>26770.642</v>
      </c>
      <c r="C26" s="14">
        <v>33762.608</v>
      </c>
      <c r="D26" s="14">
        <v>20461.126</v>
      </c>
      <c r="E26" s="14">
        <v>20762.752</v>
      </c>
      <c r="F26" s="14">
        <v>22610.304</v>
      </c>
      <c r="G26" s="14">
        <v>32740.901999999998</v>
      </c>
      <c r="H26" s="14">
        <v>40387.838000000003</v>
      </c>
      <c r="I26" s="14"/>
      <c r="J26" s="14"/>
      <c r="K26" s="14"/>
      <c r="L26" s="14">
        <v>39262.391000000003</v>
      </c>
      <c r="M26" s="14">
        <v>32080.054</v>
      </c>
      <c r="N26" s="14">
        <v>29563.57</v>
      </c>
      <c r="O26" s="14">
        <v>28923.984</v>
      </c>
      <c r="P26" s="14">
        <v>35079.364999999998</v>
      </c>
      <c r="Q26" s="14">
        <v>32924.264000000003</v>
      </c>
      <c r="R26" s="14">
        <v>34675.792999999998</v>
      </c>
      <c r="S26" s="14">
        <v>37518.569000000003</v>
      </c>
      <c r="T26" s="14"/>
      <c r="U26" s="14"/>
      <c r="V26" s="14"/>
      <c r="W26" s="14"/>
      <c r="X26" s="14"/>
      <c r="Y26" s="14"/>
      <c r="Z26" s="14"/>
      <c r="AA26" s="14"/>
      <c r="AB26" s="14">
        <v>27894.521000000001</v>
      </c>
      <c r="AC26" s="14"/>
      <c r="AD26" s="14"/>
      <c r="AE26" s="14"/>
      <c r="AF26" s="14">
        <v>31774.352999999999</v>
      </c>
      <c r="AG26" s="14"/>
      <c r="AH26" s="14"/>
      <c r="AI26" s="14"/>
      <c r="AJ26" s="14">
        <v>32260.348999999998</v>
      </c>
      <c r="AK26" s="14"/>
      <c r="AL26" s="14"/>
      <c r="AM26" s="14"/>
      <c r="AN26" s="14">
        <v>31761.602999999999</v>
      </c>
      <c r="AO26" s="14"/>
      <c r="AP26" s="14"/>
      <c r="AQ26" s="14"/>
      <c r="AR26" s="14"/>
      <c r="AS26" s="14"/>
      <c r="AT26" s="14"/>
      <c r="AU26" s="14"/>
      <c r="AV26" s="14"/>
      <c r="AW26" s="14"/>
      <c r="AX26" s="14"/>
      <c r="AY26" s="14"/>
      <c r="AZ26" s="14">
        <v>36163.332999999999</v>
      </c>
      <c r="BA26" s="14"/>
      <c r="BB26" s="14"/>
      <c r="BC26" s="14"/>
      <c r="BD26" s="14">
        <v>29967.152999999998</v>
      </c>
      <c r="BE26" s="14"/>
      <c r="BF26" s="14"/>
      <c r="BG26" s="14"/>
      <c r="BH26" s="42">
        <v>28914.124</v>
      </c>
      <c r="BI26" s="14"/>
      <c r="BJ26" s="14"/>
      <c r="BK26" s="14"/>
      <c r="BL26" s="42">
        <v>26286.017</v>
      </c>
      <c r="BM26" s="14"/>
      <c r="BN26" s="14"/>
      <c r="BO26" s="14"/>
      <c r="BP26" s="42">
        <v>27742.638999999999</v>
      </c>
      <c r="BQ26" s="14"/>
      <c r="BR26" s="14"/>
      <c r="BS26" s="14"/>
      <c r="BT26" s="44" t="s">
        <v>251</v>
      </c>
      <c r="BU26" s="14"/>
      <c r="BV26" s="14"/>
    </row>
    <row r="27" spans="1:74" x14ac:dyDescent="0.2">
      <c r="A27" s="14" t="s">
        <v>123</v>
      </c>
      <c r="B27" s="14"/>
      <c r="C27" s="14"/>
      <c r="D27" s="14">
        <v>666.22</v>
      </c>
      <c r="E27" s="14"/>
      <c r="F27" s="14"/>
      <c r="G27" s="14"/>
      <c r="H27" s="14"/>
      <c r="I27" s="14"/>
      <c r="J27" s="14"/>
      <c r="K27" s="14"/>
      <c r="L27" s="14"/>
      <c r="M27" s="14"/>
      <c r="N27" s="14">
        <v>815.40300000000002</v>
      </c>
      <c r="O27" s="14"/>
      <c r="P27" s="14"/>
      <c r="Q27" s="14"/>
      <c r="R27" s="14">
        <v>1255.0429999999999</v>
      </c>
      <c r="S27" s="14">
        <v>1257.221</v>
      </c>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v>858.10799999999995</v>
      </c>
      <c r="BC27" s="14"/>
      <c r="BD27" s="14"/>
      <c r="BE27" s="14"/>
      <c r="BF27" s="14">
        <v>1304.819</v>
      </c>
      <c r="BG27" s="14"/>
      <c r="BH27" s="14"/>
      <c r="BI27" s="14"/>
      <c r="BJ27" s="14"/>
      <c r="BK27" s="14"/>
      <c r="BL27" s="14"/>
      <c r="BM27" s="14"/>
      <c r="BN27" s="14"/>
      <c r="BO27" s="14"/>
      <c r="BP27" s="14"/>
      <c r="BQ27" s="14"/>
      <c r="BR27" s="14"/>
      <c r="BS27" s="14"/>
      <c r="BT27" s="44"/>
      <c r="BU27" s="14"/>
      <c r="BV27" s="14"/>
    </row>
    <row r="28" spans="1:74" x14ac:dyDescent="0.2">
      <c r="A28" s="14" t="s">
        <v>124</v>
      </c>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v>604.44399999999996</v>
      </c>
      <c r="BA28" s="14"/>
      <c r="BB28" s="14"/>
      <c r="BC28" s="14"/>
      <c r="BD28" s="14">
        <v>598.54</v>
      </c>
      <c r="BE28" s="14"/>
      <c r="BF28" s="14"/>
      <c r="BG28" s="14"/>
      <c r="BH28" s="14">
        <v>536.72299999999996</v>
      </c>
      <c r="BI28" s="14"/>
      <c r="BJ28" s="14"/>
      <c r="BK28" s="14"/>
      <c r="BL28" s="14">
        <v>564.61900000000003</v>
      </c>
      <c r="BM28" s="14"/>
      <c r="BN28" s="14"/>
      <c r="BO28" s="14"/>
      <c r="BP28" s="14">
        <v>527.80799999999999</v>
      </c>
      <c r="BQ28" s="14"/>
      <c r="BR28" s="14"/>
      <c r="BS28" s="14"/>
      <c r="BT28" s="44"/>
      <c r="BU28" s="14"/>
      <c r="BV28" s="14"/>
    </row>
    <row r="29" spans="1:74" x14ac:dyDescent="0.2">
      <c r="A29" s="14" t="s">
        <v>125</v>
      </c>
      <c r="B29" s="22">
        <v>2535.1689999999999</v>
      </c>
      <c r="C29" s="22">
        <v>3239.8519999999999</v>
      </c>
      <c r="D29" s="22">
        <v>7300.268</v>
      </c>
      <c r="E29" s="22">
        <v>7799.5249999999996</v>
      </c>
      <c r="F29" s="22">
        <v>9425.3629999999994</v>
      </c>
      <c r="G29" s="22">
        <v>10090.248</v>
      </c>
      <c r="H29" s="22">
        <v>8385.1360000000004</v>
      </c>
      <c r="I29" s="22"/>
      <c r="J29" s="22"/>
      <c r="K29" s="22"/>
      <c r="L29" s="22">
        <v>8785.7139999999999</v>
      </c>
      <c r="M29" s="22">
        <v>8663.5010000000002</v>
      </c>
      <c r="N29" s="22">
        <v>8522.0049999999992</v>
      </c>
      <c r="O29" s="22">
        <v>9193.9719999999998</v>
      </c>
      <c r="P29" s="22">
        <v>10667.99</v>
      </c>
      <c r="Q29" s="22">
        <v>10862.553</v>
      </c>
      <c r="R29" s="22">
        <v>12053.314</v>
      </c>
      <c r="S29" s="22">
        <v>12935.351000000001</v>
      </c>
      <c r="T29" s="22">
        <v>53256.578999999998</v>
      </c>
      <c r="U29" s="22">
        <v>48844.120999999999</v>
      </c>
      <c r="V29" s="22">
        <v>52148.055</v>
      </c>
      <c r="W29" s="22">
        <v>52976.803999999996</v>
      </c>
      <c r="X29" s="22">
        <v>53123.360000000001</v>
      </c>
      <c r="Y29" s="22">
        <v>52450.777000000002</v>
      </c>
      <c r="Z29" s="22">
        <v>52186.016000000003</v>
      </c>
      <c r="AA29" s="22">
        <v>54002.673999999999</v>
      </c>
      <c r="AB29" s="22">
        <v>27723.287</v>
      </c>
      <c r="AC29" s="22">
        <v>54976.485999999997</v>
      </c>
      <c r="AD29" s="22">
        <v>57618.207000000002</v>
      </c>
      <c r="AE29" s="22">
        <v>56230.669000000002</v>
      </c>
      <c r="AF29" s="22">
        <v>28459.924999999999</v>
      </c>
      <c r="AG29" s="22">
        <v>59971.860999999997</v>
      </c>
      <c r="AH29" s="22">
        <v>60961.84</v>
      </c>
      <c r="AI29" s="22">
        <v>59334.455999999998</v>
      </c>
      <c r="AJ29" s="22">
        <v>27976.035</v>
      </c>
      <c r="AK29" s="22">
        <v>60402.004000000001</v>
      </c>
      <c r="AL29" s="22">
        <v>62121.349000000002</v>
      </c>
      <c r="AM29" s="22">
        <v>59503.927000000003</v>
      </c>
      <c r="AN29" s="22">
        <v>28993.670999999998</v>
      </c>
      <c r="AO29" s="22">
        <v>64196.790999999997</v>
      </c>
      <c r="AP29" s="22">
        <v>63080.898999999998</v>
      </c>
      <c r="AQ29" s="22">
        <v>65837.902000000002</v>
      </c>
      <c r="AR29" s="22">
        <v>70973.964999999997</v>
      </c>
      <c r="AS29" s="22">
        <v>76717.633000000002</v>
      </c>
      <c r="AT29" s="22">
        <v>69517.523000000001</v>
      </c>
      <c r="AU29" s="22">
        <v>67142.357000000004</v>
      </c>
      <c r="AV29" s="22">
        <v>69420.933000000005</v>
      </c>
      <c r="AW29" s="22">
        <v>74538.982999999993</v>
      </c>
      <c r="AX29" s="22">
        <v>73824.858999999997</v>
      </c>
      <c r="AY29" s="22">
        <v>75137.664999999994</v>
      </c>
      <c r="AZ29" s="22">
        <v>42654.446000000004</v>
      </c>
      <c r="BA29" s="22">
        <v>78089.502999999997</v>
      </c>
      <c r="BB29" s="22">
        <v>76007.883000000002</v>
      </c>
      <c r="BC29" s="22">
        <v>78326.266000000003</v>
      </c>
      <c r="BD29" s="22">
        <v>45555.962</v>
      </c>
      <c r="BE29" s="22">
        <v>76917.857000000004</v>
      </c>
      <c r="BF29" s="22">
        <v>76331.326000000001</v>
      </c>
      <c r="BG29" s="22">
        <v>74431.764999999999</v>
      </c>
      <c r="BH29" s="22">
        <v>43558.192999999999</v>
      </c>
      <c r="BI29" s="22">
        <v>74295.153999999995</v>
      </c>
      <c r="BJ29" s="22">
        <v>74169.133000000002</v>
      </c>
      <c r="BK29" s="22">
        <v>73597.03</v>
      </c>
      <c r="BL29" s="22">
        <v>46324.152000000002</v>
      </c>
      <c r="BM29" s="22">
        <v>70558.885999999999</v>
      </c>
      <c r="BN29" s="22">
        <v>77556.88</v>
      </c>
      <c r="BO29" s="22">
        <v>77950.907999999996</v>
      </c>
      <c r="BP29" s="22">
        <v>48123.228999999999</v>
      </c>
      <c r="BQ29" s="22">
        <v>73379.347999999998</v>
      </c>
      <c r="BR29" s="22">
        <v>77564.047000000006</v>
      </c>
      <c r="BS29" s="22">
        <v>81761.376000000004</v>
      </c>
      <c r="BT29" s="45"/>
      <c r="BU29" s="22"/>
      <c r="BV29" s="22"/>
    </row>
    <row r="30" spans="1:74" x14ac:dyDescent="0.2">
      <c r="A30" s="14" t="s">
        <v>126</v>
      </c>
      <c r="B30" s="14">
        <v>32434.251</v>
      </c>
      <c r="C30" s="14">
        <v>40868.389000000003</v>
      </c>
      <c r="D30" s="14">
        <v>32953.082999999999</v>
      </c>
      <c r="E30" s="14">
        <v>33314.353000000003</v>
      </c>
      <c r="F30" s="14">
        <v>37721.267999999996</v>
      </c>
      <c r="G30" s="14">
        <v>49176.127999999997</v>
      </c>
      <c r="H30" s="14">
        <v>53090.540999999997</v>
      </c>
      <c r="I30" s="14"/>
      <c r="J30" s="14"/>
      <c r="K30" s="14"/>
      <c r="L30" s="14">
        <v>53817.784</v>
      </c>
      <c r="M30" s="14">
        <v>46648.574999999997</v>
      </c>
      <c r="N30" s="14">
        <v>44460.88</v>
      </c>
      <c r="O30" s="14">
        <v>44830.930999999997</v>
      </c>
      <c r="P30" s="14">
        <v>53087.302000000003</v>
      </c>
      <c r="Q30" s="14">
        <v>52573.633000000002</v>
      </c>
      <c r="R30" s="14">
        <v>55005.764000000003</v>
      </c>
      <c r="S30" s="14">
        <v>59683.631000000001</v>
      </c>
      <c r="T30" s="14">
        <v>62076.315999999999</v>
      </c>
      <c r="U30" s="14">
        <v>58914.135000000002</v>
      </c>
      <c r="V30" s="14">
        <v>61181.932000000001</v>
      </c>
      <c r="W30" s="14">
        <v>63524.485000000001</v>
      </c>
      <c r="X30" s="14">
        <v>64803.15</v>
      </c>
      <c r="Y30" s="14">
        <v>62977.978999999999</v>
      </c>
      <c r="Z30" s="14">
        <v>62653.034</v>
      </c>
      <c r="AA30" s="14">
        <v>66331.551000000007</v>
      </c>
      <c r="AB30" s="14">
        <v>70046.574999999997</v>
      </c>
      <c r="AC30" s="14">
        <v>67979.252999999997</v>
      </c>
      <c r="AD30" s="14">
        <v>69754.076000000001</v>
      </c>
      <c r="AE30" s="14">
        <v>68586.34</v>
      </c>
      <c r="AF30" s="14">
        <v>72845.869000000006</v>
      </c>
      <c r="AG30" s="14">
        <v>70687.229000000007</v>
      </c>
      <c r="AH30" s="14">
        <v>72573.513000000006</v>
      </c>
      <c r="AI30" s="14">
        <v>71684.623999999996</v>
      </c>
      <c r="AJ30" s="14">
        <v>71449.891000000003</v>
      </c>
      <c r="AK30" s="14">
        <v>71149.22</v>
      </c>
      <c r="AL30" s="14">
        <v>72967.415999999997</v>
      </c>
      <c r="AM30" s="14">
        <v>70292.929000000004</v>
      </c>
      <c r="AN30" s="14">
        <v>71718.354000000007</v>
      </c>
      <c r="AO30" s="14">
        <v>74739.036999999997</v>
      </c>
      <c r="AP30" s="14">
        <v>73577.528000000006</v>
      </c>
      <c r="AQ30" s="14">
        <v>78278.903000000006</v>
      </c>
      <c r="AR30" s="14">
        <v>84925.444000000003</v>
      </c>
      <c r="AS30" s="14">
        <v>89441.43</v>
      </c>
      <c r="AT30" s="14">
        <v>82405.373999999996</v>
      </c>
      <c r="AU30" s="14">
        <v>80414.236000000004</v>
      </c>
      <c r="AV30" s="14">
        <v>81738.339000000007</v>
      </c>
      <c r="AW30" s="14">
        <v>87360.452000000005</v>
      </c>
      <c r="AX30" s="14">
        <v>85997.74</v>
      </c>
      <c r="AY30" s="14">
        <v>88770.925000000003</v>
      </c>
      <c r="AZ30" s="14">
        <v>91805.555999999997</v>
      </c>
      <c r="BA30" s="14">
        <v>88698.342999999993</v>
      </c>
      <c r="BB30" s="14">
        <v>87402.027000000002</v>
      </c>
      <c r="BC30" s="14">
        <v>91332.154999999999</v>
      </c>
      <c r="BD30" s="14">
        <v>87546.229000000007</v>
      </c>
      <c r="BE30" s="14">
        <v>89909.524000000005</v>
      </c>
      <c r="BF30" s="14">
        <v>89498.794999999998</v>
      </c>
      <c r="BG30" s="14">
        <v>86883.528999999995</v>
      </c>
      <c r="BH30" s="14">
        <v>86402.26</v>
      </c>
      <c r="BI30" s="14">
        <v>89264.316999999995</v>
      </c>
      <c r="BJ30" s="14">
        <v>90003.171000000002</v>
      </c>
      <c r="BK30" s="14">
        <v>90180.198000000004</v>
      </c>
      <c r="BL30" s="14">
        <v>89429.024999999994</v>
      </c>
      <c r="BM30" s="14">
        <v>88779.442999999999</v>
      </c>
      <c r="BN30" s="14">
        <v>96047.671000000002</v>
      </c>
      <c r="BO30" s="14">
        <v>97379.936000000002</v>
      </c>
      <c r="BP30" s="14">
        <v>94875.682000000001</v>
      </c>
      <c r="BQ30" s="14">
        <v>92873.913</v>
      </c>
      <c r="BR30" s="14">
        <v>95880.517000000007</v>
      </c>
      <c r="BS30" s="14">
        <v>99984.462</v>
      </c>
      <c r="BT30" s="44"/>
      <c r="BU30" s="14"/>
      <c r="BV30" s="14"/>
    </row>
    <row r="31" spans="1:74" x14ac:dyDescent="0.2">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44"/>
      <c r="BU31" s="14"/>
      <c r="BV31" s="14"/>
    </row>
    <row r="32" spans="1:74" x14ac:dyDescent="0.2">
      <c r="A32" s="14" t="s">
        <v>127</v>
      </c>
      <c r="B32" s="14"/>
      <c r="C32" s="14"/>
      <c r="D32" s="14">
        <v>21001.34</v>
      </c>
      <c r="E32" s="14">
        <v>18288.256000000001</v>
      </c>
      <c r="F32" s="14">
        <v>23815.059000000001</v>
      </c>
      <c r="G32" s="14">
        <v>31190.684000000001</v>
      </c>
      <c r="H32" s="14">
        <v>41212.161999999997</v>
      </c>
      <c r="I32" s="14"/>
      <c r="J32" s="14"/>
      <c r="K32" s="14"/>
      <c r="L32" s="14">
        <v>50132.652999999998</v>
      </c>
      <c r="M32" s="14">
        <v>52553.595999999998</v>
      </c>
      <c r="N32" s="14">
        <v>49496.332999999999</v>
      </c>
      <c r="O32" s="14">
        <v>50213.63</v>
      </c>
      <c r="P32" s="14">
        <v>47398.148000000001</v>
      </c>
      <c r="Q32" s="14">
        <v>48981.767</v>
      </c>
      <c r="R32" s="14">
        <v>48968.3</v>
      </c>
      <c r="S32" s="14">
        <v>51261.347999999998</v>
      </c>
      <c r="T32" s="14"/>
      <c r="U32" s="14"/>
      <c r="V32" s="14"/>
      <c r="W32" s="14"/>
      <c r="X32" s="14"/>
      <c r="Y32" s="14"/>
      <c r="Z32" s="14"/>
      <c r="AA32" s="14"/>
      <c r="AB32" s="14">
        <v>47968.493000000002</v>
      </c>
      <c r="AC32" s="14"/>
      <c r="AD32" s="14"/>
      <c r="AE32" s="14"/>
      <c r="AF32" s="14">
        <v>46556.103999999999</v>
      </c>
      <c r="AG32" s="14"/>
      <c r="AH32" s="14"/>
      <c r="AI32" s="14"/>
      <c r="AJ32" s="14">
        <v>46263.616999999998</v>
      </c>
      <c r="AK32" s="14"/>
      <c r="AL32" s="14"/>
      <c r="AM32" s="14"/>
      <c r="AN32" s="14">
        <v>52245.781000000003</v>
      </c>
      <c r="AO32" s="14"/>
      <c r="AP32" s="14"/>
      <c r="AQ32" s="14"/>
      <c r="AR32" s="14"/>
      <c r="AS32" s="14"/>
      <c r="AT32" s="14"/>
      <c r="AU32" s="14"/>
      <c r="AV32" s="14"/>
      <c r="AW32" s="14"/>
      <c r="AX32" s="14"/>
      <c r="AY32" s="14"/>
      <c r="AZ32" s="14">
        <v>70242.221999999994</v>
      </c>
      <c r="BA32" s="14"/>
      <c r="BB32" s="14"/>
      <c r="BC32" s="14"/>
      <c r="BD32" s="14">
        <v>73525.547000000006</v>
      </c>
      <c r="BE32" s="14"/>
      <c r="BF32" s="14"/>
      <c r="BG32" s="14"/>
      <c r="BH32" s="42">
        <v>62964.972000000002</v>
      </c>
      <c r="BI32" s="14"/>
      <c r="BJ32" s="14"/>
      <c r="BK32" s="14"/>
      <c r="BL32" s="42">
        <v>46592.161</v>
      </c>
      <c r="BM32" s="14"/>
      <c r="BN32" s="14"/>
      <c r="BO32" s="14"/>
      <c r="BP32" s="42">
        <v>47512.540999999997</v>
      </c>
      <c r="BQ32" s="14"/>
      <c r="BR32" s="14"/>
      <c r="BS32" s="14"/>
      <c r="BT32" s="44" t="s">
        <v>251</v>
      </c>
      <c r="BU32" s="14"/>
      <c r="BV32" s="14"/>
    </row>
    <row r="33" spans="1:74" x14ac:dyDescent="0.2">
      <c r="A33" s="14" t="s">
        <v>128</v>
      </c>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v>2612.2220000000002</v>
      </c>
      <c r="BA33" s="14"/>
      <c r="BB33" s="14"/>
      <c r="BC33" s="14"/>
      <c r="BD33" s="14">
        <v>2456.2040000000002</v>
      </c>
      <c r="BE33" s="14"/>
      <c r="BF33" s="14"/>
      <c r="BG33" s="14"/>
      <c r="BH33" s="14">
        <v>2197.7399999999998</v>
      </c>
      <c r="BI33" s="14"/>
      <c r="BJ33" s="14"/>
      <c r="BK33" s="14"/>
      <c r="BL33" s="14">
        <v>2363.3470000000002</v>
      </c>
      <c r="BM33" s="14"/>
      <c r="BN33" s="14"/>
      <c r="BO33" s="14"/>
      <c r="BP33" s="14">
        <v>2241.0030000000002</v>
      </c>
      <c r="BQ33" s="14"/>
      <c r="BR33" s="14"/>
      <c r="BS33" s="14"/>
      <c r="BT33" s="32"/>
      <c r="BU33" s="14"/>
      <c r="BV33" s="14"/>
    </row>
    <row r="34" spans="1:74" x14ac:dyDescent="0.2">
      <c r="A34" s="14" t="s">
        <v>129</v>
      </c>
      <c r="B34" s="14">
        <v>2300.7139999999999</v>
      </c>
      <c r="C34" s="14">
        <v>2988.93</v>
      </c>
      <c r="D34" s="14">
        <v>5662.1980000000003</v>
      </c>
      <c r="E34" s="14">
        <v>6233.6890000000003</v>
      </c>
      <c r="F34" s="14"/>
      <c r="G34" s="14">
        <v>6735.08</v>
      </c>
      <c r="H34" s="14">
        <v>4478.3779999999997</v>
      </c>
      <c r="I34" s="14"/>
      <c r="J34" s="14"/>
      <c r="K34" s="14"/>
      <c r="L34" s="14">
        <v>4332.3620000000001</v>
      </c>
      <c r="M34" s="14">
        <v>4464.0429999999997</v>
      </c>
      <c r="N34" s="14">
        <v>3954.768</v>
      </c>
      <c r="O34" s="14">
        <v>3100.9169999999999</v>
      </c>
      <c r="P34" s="14">
        <v>2067.46</v>
      </c>
      <c r="Q34" s="14">
        <v>1987.377</v>
      </c>
      <c r="R34" s="14">
        <v>1936.5989999999999</v>
      </c>
      <c r="S34" s="14">
        <v>2389.2710000000002</v>
      </c>
      <c r="T34" s="14">
        <v>2626.3159999999998</v>
      </c>
      <c r="U34" s="14"/>
      <c r="V34" s="14">
        <v>4082.8110000000001</v>
      </c>
      <c r="W34" s="14"/>
      <c r="X34" s="14">
        <v>5003.9369999999999</v>
      </c>
      <c r="Y34" s="14">
        <v>4541.451</v>
      </c>
      <c r="Z34" s="14">
        <v>3874.67</v>
      </c>
      <c r="AA34" s="14">
        <v>4016.0430000000001</v>
      </c>
      <c r="AB34" s="14">
        <v>3173.973</v>
      </c>
      <c r="AC34" s="14">
        <v>3513.14</v>
      </c>
      <c r="AD34" s="14">
        <v>4339.674</v>
      </c>
      <c r="AE34" s="14">
        <v>4913.66</v>
      </c>
      <c r="AF34" s="14">
        <v>5688.0389999999998</v>
      </c>
      <c r="AG34" s="14">
        <v>6665.5839999999998</v>
      </c>
      <c r="AH34" s="14">
        <v>3811.4479999999999</v>
      </c>
      <c r="AI34" s="14">
        <v>3671.1559999999999</v>
      </c>
      <c r="AJ34" s="14">
        <v>3287.5819999999999</v>
      </c>
      <c r="AK34" s="14">
        <v>4301.7820000000002</v>
      </c>
      <c r="AL34" s="14">
        <v>5329.2129999999997</v>
      </c>
      <c r="AM34" s="14">
        <v>6273.85</v>
      </c>
      <c r="AN34" s="14">
        <v>4860.759</v>
      </c>
      <c r="AO34" s="14">
        <v>4228.8770000000004</v>
      </c>
      <c r="AP34" s="14">
        <v>3555.056</v>
      </c>
      <c r="AQ34" s="14">
        <v>3230.0360000000001</v>
      </c>
      <c r="AR34" s="14">
        <v>3875.74</v>
      </c>
      <c r="AS34" s="14">
        <v>3512.9470000000001</v>
      </c>
      <c r="AT34" s="14">
        <v>3164.72</v>
      </c>
      <c r="AU34" s="14">
        <v>3003.5010000000002</v>
      </c>
      <c r="AV34" s="14">
        <v>2650.739</v>
      </c>
      <c r="AW34" s="14">
        <v>3127.6840000000002</v>
      </c>
      <c r="AX34" s="14">
        <v>3423.7289999999998</v>
      </c>
      <c r="AY34" s="14">
        <v>3714.7579999999998</v>
      </c>
      <c r="AZ34" s="14">
        <v>3705.556</v>
      </c>
      <c r="BA34" s="14">
        <v>1608.84</v>
      </c>
      <c r="BB34" s="14">
        <v>3561.9369999999999</v>
      </c>
      <c r="BC34" s="14">
        <v>3853.9459999999999</v>
      </c>
      <c r="BD34" s="14">
        <v>4492.701</v>
      </c>
      <c r="BE34" s="14">
        <v>3592.857</v>
      </c>
      <c r="BF34" s="14">
        <v>2510.8429999999998</v>
      </c>
      <c r="BG34" s="14">
        <v>2387.0590000000002</v>
      </c>
      <c r="BH34" s="14">
        <v>1409.04</v>
      </c>
      <c r="BI34" s="14">
        <v>1067.181</v>
      </c>
      <c r="BJ34" s="14">
        <v>327.69600000000003</v>
      </c>
      <c r="BK34" s="14">
        <v>283.16800000000001</v>
      </c>
      <c r="BL34" s="14">
        <v>359.11</v>
      </c>
      <c r="BM34" s="14">
        <v>350.10700000000003</v>
      </c>
      <c r="BN34" s="14">
        <v>248.10400000000001</v>
      </c>
      <c r="BO34" s="14">
        <v>234.792</v>
      </c>
      <c r="BP34" s="14">
        <v>465.649</v>
      </c>
      <c r="BQ34" s="14">
        <v>247.82599999999999</v>
      </c>
      <c r="BR34" s="14">
        <v>243.27199999999999</v>
      </c>
      <c r="BS34" s="14">
        <v>260.82100000000003</v>
      </c>
      <c r="BT34" s="32"/>
      <c r="BU34" s="14"/>
      <c r="BV34" s="14"/>
    </row>
    <row r="35" spans="1:74" x14ac:dyDescent="0.2">
      <c r="A35" s="14" t="s">
        <v>121</v>
      </c>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32"/>
      <c r="BU35" s="14"/>
      <c r="BV35" s="14"/>
    </row>
    <row r="36" spans="1:74" x14ac:dyDescent="0.2">
      <c r="A36" s="14" t="s">
        <v>130</v>
      </c>
      <c r="B36" s="22">
        <v>7711.518</v>
      </c>
      <c r="C36" s="22">
        <v>11892.989</v>
      </c>
      <c r="D36" s="22">
        <v>8882.0390000000007</v>
      </c>
      <c r="E36" s="22">
        <v>10482.799999999999</v>
      </c>
      <c r="F36" s="22">
        <v>17627.476999999999</v>
      </c>
      <c r="G36" s="22">
        <v>10791.849</v>
      </c>
      <c r="H36" s="22">
        <v>10425.675999999999</v>
      </c>
      <c r="I36" s="22"/>
      <c r="J36" s="22"/>
      <c r="K36" s="22"/>
      <c r="L36" s="22">
        <v>11306.121999999999</v>
      </c>
      <c r="M36" s="22">
        <v>10515.603999999999</v>
      </c>
      <c r="N36" s="22">
        <v>10152.811</v>
      </c>
      <c r="O36" s="22">
        <v>10986.894</v>
      </c>
      <c r="P36" s="22">
        <v>11513.227999999999</v>
      </c>
      <c r="Q36" s="22">
        <v>12702.665000000001</v>
      </c>
      <c r="R36" s="22">
        <v>13726.225</v>
      </c>
      <c r="S36" s="22">
        <v>13203.576999999999</v>
      </c>
      <c r="T36" s="22">
        <v>61715.788999999997</v>
      </c>
      <c r="U36" s="22">
        <v>68870.540999999997</v>
      </c>
      <c r="V36" s="22">
        <v>59105.394999999997</v>
      </c>
      <c r="W36" s="22">
        <v>68006.442999999999</v>
      </c>
      <c r="X36" s="22">
        <v>63089.237999999998</v>
      </c>
      <c r="Y36" s="22">
        <v>65642.486999999994</v>
      </c>
      <c r="Z36" s="22">
        <v>67799.472999999998</v>
      </c>
      <c r="AA36" s="22">
        <v>66966.577000000005</v>
      </c>
      <c r="AB36" s="22">
        <v>19601.37</v>
      </c>
      <c r="AC36" s="22">
        <v>72455.047999999995</v>
      </c>
      <c r="AD36" s="22">
        <v>73036.684999999998</v>
      </c>
      <c r="AE36" s="22">
        <v>72354.380999999994</v>
      </c>
      <c r="AF36" s="22">
        <v>19627.620999999999</v>
      </c>
      <c r="AG36" s="22">
        <v>63299.784</v>
      </c>
      <c r="AH36" s="22">
        <v>65140.292000000001</v>
      </c>
      <c r="AI36" s="22">
        <v>65218.855000000003</v>
      </c>
      <c r="AJ36" s="22">
        <v>19968.409</v>
      </c>
      <c r="AK36" s="22">
        <v>67738.308000000005</v>
      </c>
      <c r="AL36" s="22">
        <v>75315.731</v>
      </c>
      <c r="AM36" s="22">
        <v>77433.221000000005</v>
      </c>
      <c r="AN36" s="22">
        <v>20090.718000000001</v>
      </c>
      <c r="AO36" s="22">
        <v>72924.065000000002</v>
      </c>
      <c r="AP36" s="22">
        <v>78060.673999999999</v>
      </c>
      <c r="AQ36" s="22">
        <v>81013.111000000004</v>
      </c>
      <c r="AR36" s="22">
        <v>78510.058999999994</v>
      </c>
      <c r="AS36" s="22">
        <v>79331.69</v>
      </c>
      <c r="AT36" s="22">
        <v>84685.747000000003</v>
      </c>
      <c r="AU36" s="22">
        <v>86563.592999999993</v>
      </c>
      <c r="AV36" s="22">
        <v>90249.146999999997</v>
      </c>
      <c r="AW36" s="22">
        <v>93216.948999999993</v>
      </c>
      <c r="AX36" s="22">
        <v>93676.835999999996</v>
      </c>
      <c r="AY36" s="22">
        <v>93244.493000000002</v>
      </c>
      <c r="AZ36" s="22">
        <v>18442.222000000002</v>
      </c>
      <c r="BA36" s="22">
        <v>93133.701000000001</v>
      </c>
      <c r="BB36" s="22">
        <v>94703.828999999998</v>
      </c>
      <c r="BC36" s="22">
        <v>94375.736000000004</v>
      </c>
      <c r="BD36" s="22">
        <v>20711.679</v>
      </c>
      <c r="BE36" s="22">
        <v>95169.047999999995</v>
      </c>
      <c r="BF36" s="22">
        <v>92655.422000000006</v>
      </c>
      <c r="BG36" s="22">
        <v>89545.883000000002</v>
      </c>
      <c r="BH36" s="22">
        <v>21483.615000000002</v>
      </c>
      <c r="BI36" s="22">
        <v>88322.687000000005</v>
      </c>
      <c r="BJ36" s="22">
        <v>85146.933999999994</v>
      </c>
      <c r="BK36" s="22">
        <v>76666.337</v>
      </c>
      <c r="BL36" s="22">
        <v>26127.119999999999</v>
      </c>
      <c r="BM36" s="22">
        <v>75452.891000000003</v>
      </c>
      <c r="BN36" s="22">
        <v>77019.501000000004</v>
      </c>
      <c r="BO36" s="22">
        <v>75559.231</v>
      </c>
      <c r="BP36" s="22">
        <v>27170.12</v>
      </c>
      <c r="BQ36" s="22">
        <v>79364.130999999994</v>
      </c>
      <c r="BR36" s="22">
        <v>82156.081999999995</v>
      </c>
      <c r="BS36" s="22">
        <v>86841.286999999997</v>
      </c>
      <c r="BT36" s="33"/>
      <c r="BU36" s="22"/>
      <c r="BV36" s="22"/>
    </row>
    <row r="37" spans="1:74" x14ac:dyDescent="0.2">
      <c r="A37" s="20" t="s">
        <v>131</v>
      </c>
      <c r="B37" s="20">
        <v>42446.483</v>
      </c>
      <c r="C37" s="20">
        <v>55750.307999999997</v>
      </c>
      <c r="D37" s="20">
        <v>68498.66</v>
      </c>
      <c r="E37" s="20">
        <v>68319.097999999998</v>
      </c>
      <c r="F37" s="20">
        <v>79163.804000000004</v>
      </c>
      <c r="G37" s="20">
        <v>97893.740999999995</v>
      </c>
      <c r="H37" s="20">
        <v>109206.757</v>
      </c>
      <c r="I37" s="20"/>
      <c r="J37" s="20"/>
      <c r="K37" s="20"/>
      <c r="L37" s="20">
        <v>119588.921</v>
      </c>
      <c r="M37" s="20">
        <v>114181.818</v>
      </c>
      <c r="N37" s="20">
        <v>108064.792</v>
      </c>
      <c r="O37" s="20">
        <v>109132.372</v>
      </c>
      <c r="P37" s="20">
        <v>114066.13800000001</v>
      </c>
      <c r="Q37" s="20">
        <v>116245.442</v>
      </c>
      <c r="R37" s="20">
        <v>119636.88800000001</v>
      </c>
      <c r="S37" s="20">
        <v>126537.827</v>
      </c>
      <c r="T37" s="20">
        <v>126418.421</v>
      </c>
      <c r="U37" s="20">
        <v>127784.67600000001</v>
      </c>
      <c r="V37" s="20">
        <v>124370.13800000001</v>
      </c>
      <c r="W37" s="20">
        <v>131530.92800000001</v>
      </c>
      <c r="X37" s="20">
        <v>132896.32500000001</v>
      </c>
      <c r="Y37" s="20">
        <v>133161.91699999999</v>
      </c>
      <c r="Z37" s="20">
        <v>134327.177</v>
      </c>
      <c r="AA37" s="20">
        <v>137314.171</v>
      </c>
      <c r="AB37" s="20">
        <v>140790.41099999999</v>
      </c>
      <c r="AC37" s="20">
        <v>143947.44099999999</v>
      </c>
      <c r="AD37" s="20">
        <v>147130.435</v>
      </c>
      <c r="AE37" s="20">
        <v>145854.38099999999</v>
      </c>
      <c r="AF37" s="20">
        <v>144717.633</v>
      </c>
      <c r="AG37" s="20">
        <v>140652.59700000001</v>
      </c>
      <c r="AH37" s="20">
        <v>141525.253</v>
      </c>
      <c r="AI37" s="20">
        <v>140574.63500000001</v>
      </c>
      <c r="AJ37" s="20">
        <v>140969.49900000001</v>
      </c>
      <c r="AK37" s="20">
        <v>143189.31</v>
      </c>
      <c r="AL37" s="20">
        <v>153612.35999999999</v>
      </c>
      <c r="AM37" s="20">
        <v>154000</v>
      </c>
      <c r="AN37" s="20">
        <v>148915.61199999999</v>
      </c>
      <c r="AO37" s="20">
        <v>151891.97899999999</v>
      </c>
      <c r="AP37" s="20">
        <v>155193.258</v>
      </c>
      <c r="AQ37" s="20">
        <v>162522.04999999999</v>
      </c>
      <c r="AR37" s="20">
        <v>167311.24299999999</v>
      </c>
      <c r="AS37" s="20">
        <v>172286.06700000001</v>
      </c>
      <c r="AT37" s="20">
        <v>170255.84099999999</v>
      </c>
      <c r="AU37" s="20">
        <v>169981.33</v>
      </c>
      <c r="AV37" s="20">
        <v>174638.22500000001</v>
      </c>
      <c r="AW37" s="20">
        <v>183705.08499999999</v>
      </c>
      <c r="AX37" s="20">
        <v>183098.30499999999</v>
      </c>
      <c r="AY37" s="20">
        <v>185730.17600000001</v>
      </c>
      <c r="AZ37" s="20">
        <v>186807.77799999999</v>
      </c>
      <c r="BA37" s="20">
        <v>183440.88399999999</v>
      </c>
      <c r="BB37" s="20">
        <v>185667.79300000001</v>
      </c>
      <c r="BC37" s="20">
        <v>189561.837</v>
      </c>
      <c r="BD37" s="20">
        <v>188732.36</v>
      </c>
      <c r="BE37" s="20">
        <v>188671.429</v>
      </c>
      <c r="BF37" s="20">
        <v>184665.06</v>
      </c>
      <c r="BG37" s="20">
        <v>178816.47099999999</v>
      </c>
      <c r="BH37" s="20">
        <v>174457.62700000001</v>
      </c>
      <c r="BI37" s="20">
        <v>178654.185</v>
      </c>
      <c r="BJ37" s="20">
        <v>175477.80100000001</v>
      </c>
      <c r="BK37" s="20">
        <v>167129.70300000001</v>
      </c>
      <c r="BL37" s="20">
        <v>164870.76300000001</v>
      </c>
      <c r="BM37" s="20">
        <v>164582.44099999999</v>
      </c>
      <c r="BN37" s="20">
        <v>173315.27600000001</v>
      </c>
      <c r="BO37" s="20">
        <v>173173.959</v>
      </c>
      <c r="BP37" s="20">
        <v>172264.995</v>
      </c>
      <c r="BQ37" s="20">
        <v>172485.87</v>
      </c>
      <c r="BR37" s="20">
        <v>178279.87100000001</v>
      </c>
      <c r="BS37" s="20">
        <v>187086.57</v>
      </c>
      <c r="BT37" s="35"/>
      <c r="BU37" s="20"/>
      <c r="BV37" s="20"/>
    </row>
    <row r="38" spans="1:74" x14ac:dyDescent="0.2">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32"/>
      <c r="BU38" s="14"/>
      <c r="BV38" s="14"/>
    </row>
    <row r="39" spans="1:74" x14ac:dyDescent="0.2">
      <c r="A39" s="20" t="s">
        <v>132</v>
      </c>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32"/>
      <c r="BU39" s="14"/>
      <c r="BV39" s="14"/>
    </row>
    <row r="40" spans="1:74" x14ac:dyDescent="0.2">
      <c r="A40" s="14" t="s">
        <v>133</v>
      </c>
      <c r="B40" s="14"/>
      <c r="C40" s="14"/>
      <c r="D40" s="14"/>
      <c r="E40" s="14"/>
      <c r="F40" s="14"/>
      <c r="G40" s="14"/>
      <c r="H40" s="14"/>
      <c r="I40" s="14"/>
      <c r="J40" s="14"/>
      <c r="K40" s="14"/>
      <c r="L40" s="14"/>
      <c r="M40" s="14"/>
      <c r="N40" s="14"/>
      <c r="O40" s="14"/>
      <c r="P40" s="14"/>
      <c r="Q40" s="14"/>
      <c r="R40" s="14"/>
      <c r="S40" s="14"/>
      <c r="T40" s="14">
        <v>2572.3679999999999</v>
      </c>
      <c r="U40" s="14"/>
      <c r="V40" s="14"/>
      <c r="W40" s="14"/>
      <c r="X40" s="14">
        <v>2589.239</v>
      </c>
      <c r="Y40" s="14">
        <v>2555.6990000000001</v>
      </c>
      <c r="Z40" s="14">
        <v>2602.902</v>
      </c>
      <c r="AA40" s="14">
        <v>2637.701</v>
      </c>
      <c r="AB40" s="14">
        <v>2726.027</v>
      </c>
      <c r="AC40" s="14">
        <v>2752.42</v>
      </c>
      <c r="AD40" s="14">
        <v>2703.8040000000001</v>
      </c>
      <c r="AE40" s="14">
        <v>2564.433</v>
      </c>
      <c r="AF40" s="14">
        <v>2472.2559999999999</v>
      </c>
      <c r="AG40" s="14">
        <v>2169.913</v>
      </c>
      <c r="AH40" s="14">
        <v>2250.2809999999999</v>
      </c>
      <c r="AI40" s="14">
        <v>2250.2809999999999</v>
      </c>
      <c r="AJ40" s="14">
        <v>2208.0610000000001</v>
      </c>
      <c r="AK40" s="14">
        <v>2257.2379999999998</v>
      </c>
      <c r="AL40" s="14">
        <v>2277.5279999999998</v>
      </c>
      <c r="AM40" s="14">
        <v>2274.9720000000002</v>
      </c>
      <c r="AN40" s="14">
        <v>2159.2829999999999</v>
      </c>
      <c r="AO40" s="14">
        <v>2189.3049999999998</v>
      </c>
      <c r="AP40" s="14">
        <v>2300</v>
      </c>
      <c r="AQ40" s="14">
        <v>2439.8090000000002</v>
      </c>
      <c r="AR40" s="14">
        <v>2466.2719999999999</v>
      </c>
      <c r="AS40" s="14">
        <v>2569.6669999999999</v>
      </c>
      <c r="AT40" s="14">
        <v>2434.5790000000002</v>
      </c>
      <c r="AU40" s="14">
        <v>2431.739</v>
      </c>
      <c r="AV40" s="14">
        <v>2409.556</v>
      </c>
      <c r="AW40" s="14">
        <v>2393.2199999999998</v>
      </c>
      <c r="AX40" s="14">
        <v>2393.2199999999998</v>
      </c>
      <c r="AY40" s="14">
        <v>2332.5990000000002</v>
      </c>
      <c r="AZ40" s="14">
        <v>2401.1109999999999</v>
      </c>
      <c r="BA40" s="14">
        <v>2387.8449999999998</v>
      </c>
      <c r="BB40" s="14">
        <v>2433.5590000000002</v>
      </c>
      <c r="BC40" s="14">
        <v>2545.3470000000002</v>
      </c>
      <c r="BD40" s="14">
        <v>2675.1819999999998</v>
      </c>
      <c r="BE40" s="14">
        <v>2617.857</v>
      </c>
      <c r="BF40" s="14">
        <v>2649.3980000000001</v>
      </c>
      <c r="BG40" s="14">
        <v>2587.0590000000002</v>
      </c>
      <c r="BH40" s="14">
        <v>2627.1190000000001</v>
      </c>
      <c r="BI40" s="14">
        <v>2560.5729999999999</v>
      </c>
      <c r="BJ40" s="14">
        <v>2457.7170000000001</v>
      </c>
      <c r="BK40" s="14">
        <v>2301.98</v>
      </c>
      <c r="BL40" s="14">
        <v>2576.2710000000002</v>
      </c>
      <c r="BM40" s="14">
        <v>2603.8539999999998</v>
      </c>
      <c r="BN40" s="14">
        <v>2634.886</v>
      </c>
      <c r="BO40" s="14">
        <v>2621.1309999999999</v>
      </c>
      <c r="BP40" s="14">
        <v>2678.299</v>
      </c>
      <c r="BQ40" s="14">
        <v>2669.5650000000001</v>
      </c>
      <c r="BR40" s="14">
        <v>2643.703</v>
      </c>
      <c r="BS40" s="14">
        <v>2725.86</v>
      </c>
      <c r="BT40" s="32"/>
      <c r="BU40" s="14"/>
      <c r="BV40" s="14"/>
    </row>
    <row r="41" spans="1:74" x14ac:dyDescent="0.2">
      <c r="A41" s="14" t="s">
        <v>134</v>
      </c>
      <c r="B41" s="14"/>
      <c r="C41" s="14"/>
      <c r="D41" s="14"/>
      <c r="E41" s="14"/>
      <c r="F41" s="14"/>
      <c r="G41" s="14"/>
      <c r="H41" s="14"/>
      <c r="I41" s="14"/>
      <c r="J41" s="14"/>
      <c r="K41" s="14"/>
      <c r="L41" s="14"/>
      <c r="M41" s="14"/>
      <c r="N41" s="14"/>
      <c r="O41" s="14"/>
      <c r="P41" s="14"/>
      <c r="Q41" s="14">
        <v>34573.633000000002</v>
      </c>
      <c r="R41" s="14">
        <v>36891.930999999997</v>
      </c>
      <c r="S41" s="14">
        <v>36697.387000000002</v>
      </c>
      <c r="T41" s="14"/>
      <c r="U41" s="14"/>
      <c r="V41" s="14">
        <v>33164.366000000002</v>
      </c>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32"/>
      <c r="BU41" s="14"/>
      <c r="BV41" s="14"/>
    </row>
    <row r="42" spans="1:74" x14ac:dyDescent="0.2">
      <c r="A42" s="14" t="s">
        <v>135</v>
      </c>
      <c r="B42" s="14"/>
      <c r="C42" s="14"/>
      <c r="D42" s="14"/>
      <c r="E42" s="14">
        <v>-600.23699999999997</v>
      </c>
      <c r="F42" s="14"/>
      <c r="G42" s="14"/>
      <c r="H42" s="14">
        <v>-13.513999999999999</v>
      </c>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v>-604.95000000000005</v>
      </c>
      <c r="BL42" s="14">
        <v>-1353.8140000000001</v>
      </c>
      <c r="BM42" s="14">
        <v>-1837.259</v>
      </c>
      <c r="BN42" s="14">
        <v>-2152.7629999999999</v>
      </c>
      <c r="BO42" s="14">
        <v>-340.44799999999998</v>
      </c>
      <c r="BP42" s="14">
        <v>-545.25599999999997</v>
      </c>
      <c r="BQ42" s="14">
        <v>-852.17399999999998</v>
      </c>
      <c r="BR42" s="14">
        <v>-1157.1579999999999</v>
      </c>
      <c r="BS42" s="14">
        <v>-1577.1369999999999</v>
      </c>
      <c r="BT42" s="32"/>
      <c r="BU42" s="14"/>
      <c r="BV42" s="14"/>
    </row>
    <row r="43" spans="1:74" x14ac:dyDescent="0.2">
      <c r="A43" s="14" t="s">
        <v>136</v>
      </c>
      <c r="B43" s="14">
        <v>687</v>
      </c>
      <c r="C43" s="14">
        <v>829</v>
      </c>
      <c r="D43" s="14">
        <v>903</v>
      </c>
      <c r="E43" s="14">
        <v>800</v>
      </c>
      <c r="F43" s="14">
        <v>864</v>
      </c>
      <c r="G43" s="14">
        <v>952</v>
      </c>
      <c r="H43" s="14">
        <v>884</v>
      </c>
      <c r="I43" s="14"/>
      <c r="J43" s="14"/>
      <c r="K43" s="14"/>
      <c r="L43" s="14">
        <v>955</v>
      </c>
      <c r="M43" s="14">
        <v>889</v>
      </c>
      <c r="N43" s="14">
        <v>801</v>
      </c>
      <c r="O43" s="14">
        <v>858</v>
      </c>
      <c r="P43" s="14">
        <v>866</v>
      </c>
      <c r="Q43" s="14">
        <v>919</v>
      </c>
      <c r="R43" s="14">
        <v>944</v>
      </c>
      <c r="S43" s="14">
        <v>901</v>
      </c>
      <c r="T43" s="14">
        <v>862</v>
      </c>
      <c r="U43" s="14">
        <v>865</v>
      </c>
      <c r="V43" s="14">
        <v>822</v>
      </c>
      <c r="W43" s="14">
        <v>844</v>
      </c>
      <c r="X43" s="14">
        <v>861</v>
      </c>
      <c r="Y43" s="14">
        <v>850</v>
      </c>
      <c r="Z43" s="14">
        <v>865</v>
      </c>
      <c r="AA43" s="14">
        <v>877</v>
      </c>
      <c r="AB43" s="14">
        <v>899</v>
      </c>
      <c r="AC43" s="14">
        <v>907</v>
      </c>
      <c r="AD43" s="14">
        <v>891</v>
      </c>
      <c r="AE43" s="14">
        <v>845</v>
      </c>
      <c r="AF43" s="14">
        <v>809</v>
      </c>
      <c r="AG43" s="14">
        <v>710</v>
      </c>
      <c r="AH43" s="14">
        <v>736</v>
      </c>
      <c r="AI43" s="14">
        <v>736</v>
      </c>
      <c r="AJ43" s="14">
        <v>716</v>
      </c>
      <c r="AK43" s="14">
        <v>732</v>
      </c>
      <c r="AL43" s="14">
        <v>738</v>
      </c>
      <c r="AM43" s="14">
        <v>737</v>
      </c>
      <c r="AN43" s="14">
        <v>693</v>
      </c>
      <c r="AO43" s="14">
        <v>703</v>
      </c>
      <c r="AP43" s="14">
        <v>738</v>
      </c>
      <c r="AQ43" s="14">
        <v>783</v>
      </c>
      <c r="AR43" s="14">
        <v>779</v>
      </c>
      <c r="AS43" s="14">
        <v>811</v>
      </c>
      <c r="AT43" s="14">
        <v>769</v>
      </c>
      <c r="AU43" s="14">
        <v>768</v>
      </c>
      <c r="AV43" s="14">
        <v>749</v>
      </c>
      <c r="AW43" s="14">
        <v>744</v>
      </c>
      <c r="AX43" s="14">
        <v>744</v>
      </c>
      <c r="AY43" s="14">
        <v>725</v>
      </c>
      <c r="AZ43" s="14">
        <v>732</v>
      </c>
      <c r="BA43" s="14">
        <v>728</v>
      </c>
      <c r="BB43" s="14">
        <v>742</v>
      </c>
      <c r="BC43" s="14">
        <v>776</v>
      </c>
      <c r="BD43" s="14">
        <v>803</v>
      </c>
      <c r="BE43" s="14">
        <v>786</v>
      </c>
      <c r="BF43" s="14">
        <v>795</v>
      </c>
      <c r="BG43" s="14">
        <v>776</v>
      </c>
      <c r="BH43" s="14">
        <v>747</v>
      </c>
      <c r="BI43" s="14">
        <v>728</v>
      </c>
      <c r="BJ43" s="14">
        <v>699</v>
      </c>
      <c r="BK43" s="14">
        <v>654</v>
      </c>
      <c r="BL43" s="14">
        <v>702</v>
      </c>
      <c r="BM43" s="14">
        <v>710</v>
      </c>
      <c r="BN43" s="14">
        <v>718</v>
      </c>
      <c r="BO43" s="14">
        <v>682</v>
      </c>
      <c r="BP43" s="14">
        <v>697</v>
      </c>
      <c r="BQ43" s="14">
        <v>695</v>
      </c>
      <c r="BR43" s="14">
        <v>688</v>
      </c>
      <c r="BS43" s="14">
        <v>709</v>
      </c>
      <c r="BT43" s="32"/>
      <c r="BU43" s="14"/>
      <c r="BV43" s="14"/>
    </row>
    <row r="44" spans="1:74" x14ac:dyDescent="0.2">
      <c r="A44" s="14" t="s">
        <v>137</v>
      </c>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32"/>
      <c r="BU44" s="14"/>
      <c r="BV44" s="14"/>
    </row>
    <row r="45" spans="1:74" x14ac:dyDescent="0.2">
      <c r="A45" s="14" t="s">
        <v>138</v>
      </c>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32"/>
      <c r="BU45" s="14"/>
      <c r="BV45" s="14"/>
    </row>
    <row r="46" spans="1:74" x14ac:dyDescent="0.2">
      <c r="A46" s="14" t="s">
        <v>139</v>
      </c>
      <c r="B46" s="14"/>
      <c r="C46" s="14"/>
      <c r="D46" s="14"/>
      <c r="E46" s="14"/>
      <c r="F46" s="14">
        <v>5.2839999999999998</v>
      </c>
      <c r="G46" s="14">
        <v>16.012</v>
      </c>
      <c r="H46" s="14">
        <v>10.811</v>
      </c>
      <c r="I46" s="14"/>
      <c r="J46" s="14"/>
      <c r="K46" s="14"/>
      <c r="L46" s="14">
        <v>18.95</v>
      </c>
      <c r="M46" s="14">
        <v>21.71</v>
      </c>
      <c r="N46" s="14">
        <v>20.782</v>
      </c>
      <c r="O46" s="14">
        <v>24.902000000000001</v>
      </c>
      <c r="P46" s="14">
        <v>34.392000000000003</v>
      </c>
      <c r="Q46" s="14">
        <v>61.710999999999999</v>
      </c>
      <c r="R46" s="14">
        <v>70.605000000000004</v>
      </c>
      <c r="S46" s="14">
        <v>75.653000000000006</v>
      </c>
      <c r="T46" s="14">
        <v>85.525999999999996</v>
      </c>
      <c r="U46" s="14">
        <v>85.864999999999995</v>
      </c>
      <c r="V46" s="14">
        <v>120.452</v>
      </c>
      <c r="W46" s="14">
        <v>134.02099999999999</v>
      </c>
      <c r="X46" s="14">
        <v>140.41999999999999</v>
      </c>
      <c r="Y46" s="14">
        <v>216.321</v>
      </c>
      <c r="Z46" s="14">
        <v>208.44300000000001</v>
      </c>
      <c r="AA46" s="14">
        <v>212.56700000000001</v>
      </c>
      <c r="AB46" s="14">
        <v>257.53399999999999</v>
      </c>
      <c r="AC46" s="14">
        <v>261.411</v>
      </c>
      <c r="AD46" s="14">
        <v>259.51100000000002</v>
      </c>
      <c r="AE46" s="14">
        <v>274.48500000000001</v>
      </c>
      <c r="AF46" s="14">
        <v>267.57100000000003</v>
      </c>
      <c r="AG46" s="14">
        <v>266.23399999999998</v>
      </c>
      <c r="AH46" s="14">
        <v>255.892</v>
      </c>
      <c r="AI46" s="14">
        <v>251.40299999999999</v>
      </c>
      <c r="AJ46" s="14">
        <v>254.90199999999999</v>
      </c>
      <c r="AK46" s="14">
        <v>267.26100000000002</v>
      </c>
      <c r="AL46" s="14">
        <v>256.18</v>
      </c>
      <c r="AM46" s="14">
        <v>268.238</v>
      </c>
      <c r="AN46" s="14">
        <v>268.98700000000002</v>
      </c>
      <c r="AO46" s="14">
        <v>283.42200000000003</v>
      </c>
      <c r="AP46" s="14">
        <v>277.52800000000002</v>
      </c>
      <c r="AQ46" s="14">
        <v>483.90899999999999</v>
      </c>
      <c r="AR46" s="14">
        <v>515.976</v>
      </c>
      <c r="AS46" s="14">
        <v>599.26</v>
      </c>
      <c r="AT46" s="14">
        <v>570.09299999999996</v>
      </c>
      <c r="AU46" s="14">
        <v>584.59699999999998</v>
      </c>
      <c r="AV46" s="14">
        <v>601.82000000000005</v>
      </c>
      <c r="AW46" s="14">
        <v>655.36699999999996</v>
      </c>
      <c r="AX46" s="14">
        <v>596.61</v>
      </c>
      <c r="AY46" s="14">
        <v>612.33500000000004</v>
      </c>
      <c r="AZ46" s="14">
        <v>647.77800000000002</v>
      </c>
      <c r="BA46" s="14">
        <v>674.03300000000002</v>
      </c>
      <c r="BB46" s="14">
        <v>665.54100000000005</v>
      </c>
      <c r="BC46" s="14">
        <v>726.73699999999997</v>
      </c>
      <c r="BD46" s="14">
        <v>765.20699999999999</v>
      </c>
      <c r="BE46" s="14">
        <v>804.76199999999994</v>
      </c>
      <c r="BF46" s="14">
        <v>816.86699999999996</v>
      </c>
      <c r="BG46" s="14">
        <v>840</v>
      </c>
      <c r="BH46" s="14">
        <v>865.53700000000003</v>
      </c>
      <c r="BI46" s="14">
        <v>5651.982</v>
      </c>
      <c r="BJ46" s="14">
        <v>5563.4250000000002</v>
      </c>
      <c r="BK46" s="14">
        <v>5564.3559999999998</v>
      </c>
      <c r="BL46" s="14">
        <v>4409.9579999999996</v>
      </c>
      <c r="BM46" s="14">
        <v>4677.7299999999996</v>
      </c>
      <c r="BN46" s="14">
        <v>4661.9719999999998</v>
      </c>
      <c r="BO46" s="14">
        <v>4874.0659999999998</v>
      </c>
      <c r="BP46" s="14">
        <v>3628.1350000000002</v>
      </c>
      <c r="BQ46" s="14">
        <v>3779.348</v>
      </c>
      <c r="BR46" s="14">
        <v>2754.5749999999998</v>
      </c>
      <c r="BS46" s="14">
        <v>2926.748</v>
      </c>
      <c r="BT46" s="32"/>
      <c r="BU46" s="14"/>
      <c r="BV46" s="14"/>
    </row>
    <row r="47" spans="1:74" x14ac:dyDescent="0.2">
      <c r="A47" s="14" t="s">
        <v>140</v>
      </c>
      <c r="B47" s="22">
        <v>13452.653</v>
      </c>
      <c r="C47" s="22">
        <v>19035.699000000001</v>
      </c>
      <c r="D47" s="22">
        <v>21260.539000000001</v>
      </c>
      <c r="E47" s="22">
        <v>19934.281999999999</v>
      </c>
      <c r="F47" s="22">
        <v>24401.522000000001</v>
      </c>
      <c r="G47" s="22">
        <v>30666.631000000001</v>
      </c>
      <c r="H47" s="22">
        <v>26514.649000000001</v>
      </c>
      <c r="I47" s="22"/>
      <c r="J47" s="22"/>
      <c r="K47" s="22"/>
      <c r="L47" s="22">
        <v>28056.662</v>
      </c>
      <c r="M47" s="22">
        <v>26102.859</v>
      </c>
      <c r="N47" s="22">
        <v>23894.598999999998</v>
      </c>
      <c r="O47" s="22">
        <v>27586.298999999999</v>
      </c>
      <c r="P47" s="22">
        <v>30753.046999999999</v>
      </c>
      <c r="Q47" s="22">
        <v>-847.47199999999998</v>
      </c>
      <c r="R47" s="22">
        <v>-871.95399999999995</v>
      </c>
      <c r="S47" s="22">
        <v>-1885.8689999999999</v>
      </c>
      <c r="T47" s="22">
        <v>32459.053</v>
      </c>
      <c r="U47" s="22">
        <v>36738.699000000001</v>
      </c>
      <c r="V47" s="22">
        <v>416.39400000000001</v>
      </c>
      <c r="W47" s="22">
        <v>36203.68</v>
      </c>
      <c r="X47" s="22">
        <v>36530.076000000001</v>
      </c>
      <c r="Y47" s="22">
        <v>37583.938999999998</v>
      </c>
      <c r="Z47" s="22">
        <v>38976.688999999998</v>
      </c>
      <c r="AA47" s="22">
        <v>41596.260999999999</v>
      </c>
      <c r="AB47" s="22">
        <v>44884.561999999998</v>
      </c>
      <c r="AC47" s="22">
        <v>47195.351999999999</v>
      </c>
      <c r="AD47" s="22">
        <v>45539.707000000002</v>
      </c>
      <c r="AE47" s="22">
        <v>43894.69</v>
      </c>
      <c r="AF47" s="22">
        <v>42612.701999999997</v>
      </c>
      <c r="AG47" s="22">
        <v>35952.338000000003</v>
      </c>
      <c r="AH47" s="22">
        <v>40021.576000000001</v>
      </c>
      <c r="AI47" s="22">
        <v>42797.108</v>
      </c>
      <c r="AJ47" s="22">
        <v>43404.915000000001</v>
      </c>
      <c r="AK47" s="22">
        <v>46574.235999999997</v>
      </c>
      <c r="AL47" s="22">
        <v>46039.527999999998</v>
      </c>
      <c r="AM47" s="22">
        <v>47705.2</v>
      </c>
      <c r="AN47" s="22">
        <v>46839.7</v>
      </c>
      <c r="AO47" s="22">
        <v>49852.08</v>
      </c>
      <c r="AP47" s="22">
        <v>53392.337</v>
      </c>
      <c r="AQ47" s="22">
        <v>59207.466</v>
      </c>
      <c r="AR47" s="22">
        <v>60390.231</v>
      </c>
      <c r="AS47" s="22">
        <v>65679.751999999993</v>
      </c>
      <c r="AT47" s="22">
        <v>61377.029000000002</v>
      </c>
      <c r="AU47" s="22">
        <v>62582.057999999997</v>
      </c>
      <c r="AV47" s="22">
        <v>61992.752999999997</v>
      </c>
      <c r="AW47" s="22">
        <v>61937.357000000004</v>
      </c>
      <c r="AX47" s="22">
        <v>60636.790999999997</v>
      </c>
      <c r="AY47" s="22">
        <v>60349.89</v>
      </c>
      <c r="AZ47" s="22">
        <v>62782.444000000003</v>
      </c>
      <c r="BA47" s="22">
        <v>63887.47</v>
      </c>
      <c r="BB47" s="22">
        <v>61969.711000000003</v>
      </c>
      <c r="BC47" s="22">
        <v>66970.762000000002</v>
      </c>
      <c r="BD47" s="22">
        <v>70598.460000000006</v>
      </c>
      <c r="BE47" s="22">
        <v>73781.857000000004</v>
      </c>
      <c r="BF47" s="22">
        <v>79518.252999999997</v>
      </c>
      <c r="BG47" s="22">
        <v>80916.941000000006</v>
      </c>
      <c r="BH47" s="22">
        <v>80655.259000000005</v>
      </c>
      <c r="BI47" s="22">
        <v>90470.237999999998</v>
      </c>
      <c r="BJ47" s="22">
        <v>85711.148000000001</v>
      </c>
      <c r="BK47" s="22">
        <v>83291.544999999998</v>
      </c>
      <c r="BL47" s="22">
        <v>90368.975000000006</v>
      </c>
      <c r="BM47" s="22">
        <v>94333.898000000001</v>
      </c>
      <c r="BN47" s="22">
        <v>91633.03</v>
      </c>
      <c r="BO47" s="22">
        <v>91383.101999999999</v>
      </c>
      <c r="BP47" s="22">
        <v>94875.519</v>
      </c>
      <c r="BQ47" s="22">
        <v>97662.608999999997</v>
      </c>
      <c r="BR47" s="22">
        <v>95688.748999999996</v>
      </c>
      <c r="BS47" s="22">
        <v>98834.841</v>
      </c>
      <c r="BT47" s="33"/>
      <c r="BU47" s="22"/>
      <c r="BV47" s="22"/>
    </row>
    <row r="48" spans="1:74" x14ac:dyDescent="0.2">
      <c r="A48" s="20" t="s">
        <v>141</v>
      </c>
      <c r="B48" s="20">
        <v>14139.653</v>
      </c>
      <c r="C48" s="20">
        <v>19864.699000000001</v>
      </c>
      <c r="D48" s="20">
        <v>22163.539000000001</v>
      </c>
      <c r="E48" s="20">
        <v>20134.044999999998</v>
      </c>
      <c r="F48" s="20">
        <v>25270.806</v>
      </c>
      <c r="G48" s="20">
        <v>31634.643</v>
      </c>
      <c r="H48" s="20">
        <v>27395.946</v>
      </c>
      <c r="I48" s="20"/>
      <c r="J48" s="20"/>
      <c r="K48" s="20"/>
      <c r="L48" s="20">
        <v>29030.612000000001</v>
      </c>
      <c r="M48" s="20">
        <v>27013.569</v>
      </c>
      <c r="N48" s="20">
        <v>24716.381000000001</v>
      </c>
      <c r="O48" s="20">
        <v>28469.201000000001</v>
      </c>
      <c r="P48" s="20">
        <v>31653.438999999998</v>
      </c>
      <c r="Q48" s="20">
        <v>34706.872000000003</v>
      </c>
      <c r="R48" s="20">
        <v>37034.582000000002</v>
      </c>
      <c r="S48" s="20">
        <v>35788.171000000002</v>
      </c>
      <c r="T48" s="20">
        <v>35978.947</v>
      </c>
      <c r="U48" s="20">
        <v>37689.563999999998</v>
      </c>
      <c r="V48" s="20">
        <v>34523.212</v>
      </c>
      <c r="W48" s="20">
        <v>37181.701000000001</v>
      </c>
      <c r="X48" s="20">
        <v>40120.735000000001</v>
      </c>
      <c r="Y48" s="20">
        <v>41205.959000000003</v>
      </c>
      <c r="Z48" s="20">
        <v>42653.034</v>
      </c>
      <c r="AA48" s="20">
        <v>45323.529000000002</v>
      </c>
      <c r="AB48" s="20">
        <v>48767.123</v>
      </c>
      <c r="AC48" s="20">
        <v>51116.182999999997</v>
      </c>
      <c r="AD48" s="20">
        <v>49394.021999999997</v>
      </c>
      <c r="AE48" s="20">
        <v>47578.608</v>
      </c>
      <c r="AF48" s="20">
        <v>46161.529000000002</v>
      </c>
      <c r="AG48" s="20">
        <v>39098.485000000001</v>
      </c>
      <c r="AH48" s="20">
        <v>43263.749000000003</v>
      </c>
      <c r="AI48" s="20">
        <v>46034.792000000001</v>
      </c>
      <c r="AJ48" s="20">
        <v>46583.877999999997</v>
      </c>
      <c r="AK48" s="20">
        <v>49830.735000000001</v>
      </c>
      <c r="AL48" s="20">
        <v>49311.235999999997</v>
      </c>
      <c r="AM48" s="20">
        <v>50985.41</v>
      </c>
      <c r="AN48" s="20">
        <v>49960.97</v>
      </c>
      <c r="AO48" s="20">
        <v>53027.807000000001</v>
      </c>
      <c r="AP48" s="20">
        <v>56707.864999999998</v>
      </c>
      <c r="AQ48" s="20">
        <v>62914.184000000001</v>
      </c>
      <c r="AR48" s="20">
        <v>64151.478999999999</v>
      </c>
      <c r="AS48" s="20">
        <v>69659.679000000004</v>
      </c>
      <c r="AT48" s="20">
        <v>65150.701000000001</v>
      </c>
      <c r="AU48" s="20">
        <v>66366.394</v>
      </c>
      <c r="AV48" s="20">
        <v>65753.129000000001</v>
      </c>
      <c r="AW48" s="20">
        <v>65729.944000000003</v>
      </c>
      <c r="AX48" s="20">
        <v>64370.620999999999</v>
      </c>
      <c r="AY48" s="20">
        <v>64019.824000000001</v>
      </c>
      <c r="AZ48" s="20">
        <v>66563.332999999999</v>
      </c>
      <c r="BA48" s="20">
        <v>67677.347999999998</v>
      </c>
      <c r="BB48" s="20">
        <v>65810.811000000002</v>
      </c>
      <c r="BC48" s="20">
        <v>71018.846000000005</v>
      </c>
      <c r="BD48" s="20">
        <v>74841.849000000002</v>
      </c>
      <c r="BE48" s="20">
        <v>77990.475999999995</v>
      </c>
      <c r="BF48" s="20">
        <v>83779.517999999996</v>
      </c>
      <c r="BG48" s="20">
        <v>85120</v>
      </c>
      <c r="BH48" s="20">
        <v>84894.914999999994</v>
      </c>
      <c r="BI48" s="20">
        <v>99410.793000000005</v>
      </c>
      <c r="BJ48" s="20">
        <v>94431.29</v>
      </c>
      <c r="BK48" s="20">
        <v>91206.930999999997</v>
      </c>
      <c r="BL48" s="20">
        <v>96703.39</v>
      </c>
      <c r="BM48" s="20">
        <v>100488.223</v>
      </c>
      <c r="BN48" s="20">
        <v>97495.125</v>
      </c>
      <c r="BO48" s="20">
        <v>99219.850999999995</v>
      </c>
      <c r="BP48" s="20">
        <v>101333.697</v>
      </c>
      <c r="BQ48" s="20">
        <v>103954.348</v>
      </c>
      <c r="BR48" s="20">
        <v>100617.86900000001</v>
      </c>
      <c r="BS48" s="20">
        <v>103619.31200000001</v>
      </c>
      <c r="BT48" s="35"/>
      <c r="BU48" s="20"/>
      <c r="BV48" s="20"/>
    </row>
    <row r="49" spans="1:74" x14ac:dyDescent="0.2">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32"/>
      <c r="BU49" s="14"/>
      <c r="BV49" s="14"/>
    </row>
    <row r="50" spans="1:74" ht="17" thickBot="1" x14ac:dyDescent="0.25">
      <c r="A50" s="20" t="s">
        <v>142</v>
      </c>
      <c r="B50" s="23">
        <v>56586.135999999999</v>
      </c>
      <c r="C50" s="23">
        <v>75615.006999999998</v>
      </c>
      <c r="D50" s="23">
        <v>90662.198999999993</v>
      </c>
      <c r="E50" s="23">
        <v>88453.142999999996</v>
      </c>
      <c r="F50" s="23">
        <v>104434.61</v>
      </c>
      <c r="G50" s="23">
        <v>129528.38400000001</v>
      </c>
      <c r="H50" s="23">
        <v>136602.70300000001</v>
      </c>
      <c r="I50" s="23"/>
      <c r="J50" s="23"/>
      <c r="K50" s="23"/>
      <c r="L50" s="23">
        <v>148619.533</v>
      </c>
      <c r="M50" s="23">
        <v>141195.38699999999</v>
      </c>
      <c r="N50" s="23">
        <v>132781.17300000001</v>
      </c>
      <c r="O50" s="23">
        <v>137601.573</v>
      </c>
      <c r="P50" s="23">
        <v>145719.57699999999</v>
      </c>
      <c r="Q50" s="23">
        <v>150952.31400000001</v>
      </c>
      <c r="R50" s="23">
        <v>156671.47</v>
      </c>
      <c r="S50" s="23">
        <v>162325.99799999999</v>
      </c>
      <c r="T50" s="23">
        <v>162397.36799999999</v>
      </c>
      <c r="U50" s="23">
        <v>165474.23999999999</v>
      </c>
      <c r="V50" s="23">
        <v>158893.35</v>
      </c>
      <c r="W50" s="23">
        <v>168712.62899999999</v>
      </c>
      <c r="X50" s="23">
        <v>173017.06</v>
      </c>
      <c r="Y50" s="23">
        <v>174367.87599999999</v>
      </c>
      <c r="Z50" s="23">
        <v>176980.21100000001</v>
      </c>
      <c r="AA50" s="23">
        <v>182637.7</v>
      </c>
      <c r="AB50" s="23">
        <v>189557.53400000001</v>
      </c>
      <c r="AC50" s="23">
        <v>195063.62400000001</v>
      </c>
      <c r="AD50" s="23">
        <v>196524.45699999999</v>
      </c>
      <c r="AE50" s="23">
        <v>193432.989</v>
      </c>
      <c r="AF50" s="23">
        <v>190879.16200000001</v>
      </c>
      <c r="AG50" s="23">
        <v>179751.08199999999</v>
      </c>
      <c r="AH50" s="23">
        <v>184789.00200000001</v>
      </c>
      <c r="AI50" s="23">
        <v>186609.427</v>
      </c>
      <c r="AJ50" s="23">
        <v>187553.37700000001</v>
      </c>
      <c r="AK50" s="23">
        <v>193020.04500000001</v>
      </c>
      <c r="AL50" s="23">
        <v>202923.59599999999</v>
      </c>
      <c r="AM50" s="23">
        <v>204985.41</v>
      </c>
      <c r="AN50" s="23">
        <v>198876.58199999999</v>
      </c>
      <c r="AO50" s="23">
        <v>204919.78599999999</v>
      </c>
      <c r="AP50" s="23">
        <v>211901.12299999999</v>
      </c>
      <c r="AQ50" s="23">
        <v>225436.234</v>
      </c>
      <c r="AR50" s="23">
        <v>231462.72200000001</v>
      </c>
      <c r="AS50" s="23">
        <v>241945.74600000001</v>
      </c>
      <c r="AT50" s="23">
        <v>235406.54199999999</v>
      </c>
      <c r="AU50" s="23">
        <v>236347.72399999999</v>
      </c>
      <c r="AV50" s="23">
        <v>240391.35399999999</v>
      </c>
      <c r="AW50" s="23">
        <v>249435.02900000001</v>
      </c>
      <c r="AX50" s="23">
        <v>247468.92600000001</v>
      </c>
      <c r="AY50" s="23">
        <v>249750</v>
      </c>
      <c r="AZ50" s="23">
        <v>253371.111</v>
      </c>
      <c r="BA50" s="23">
        <v>251118.23199999999</v>
      </c>
      <c r="BB50" s="23">
        <v>251478.60399999999</v>
      </c>
      <c r="BC50" s="23">
        <v>260580.68299999999</v>
      </c>
      <c r="BD50" s="23">
        <v>263574.20899999997</v>
      </c>
      <c r="BE50" s="23">
        <v>266661.90500000003</v>
      </c>
      <c r="BF50" s="23">
        <v>268444.57799999998</v>
      </c>
      <c r="BG50" s="23">
        <v>263936.47100000002</v>
      </c>
      <c r="BH50" s="23">
        <v>259352.54199999999</v>
      </c>
      <c r="BI50" s="23">
        <v>278064.978</v>
      </c>
      <c r="BJ50" s="23">
        <v>269909.09100000001</v>
      </c>
      <c r="BK50" s="23">
        <v>258336.63399999999</v>
      </c>
      <c r="BL50" s="23">
        <v>261574.15299999999</v>
      </c>
      <c r="BM50" s="23">
        <v>265070.66399999999</v>
      </c>
      <c r="BN50" s="23">
        <v>270810.40100000001</v>
      </c>
      <c r="BO50" s="23">
        <v>272393.81</v>
      </c>
      <c r="BP50" s="23">
        <v>273598.69199999998</v>
      </c>
      <c r="BQ50" s="23">
        <v>276440.21799999999</v>
      </c>
      <c r="BR50" s="23">
        <v>278897.74</v>
      </c>
      <c r="BS50" s="23">
        <v>290705.88199999998</v>
      </c>
      <c r="BT50" s="34"/>
      <c r="BU50" s="23"/>
      <c r="BV50" s="23"/>
    </row>
    <row r="51" spans="1:74" ht="17" thickTop="1" x14ac:dyDescent="0.2">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32"/>
      <c r="BU51" s="14"/>
      <c r="BV51" s="14"/>
    </row>
    <row r="52" spans="1:74" x14ac:dyDescent="0.2">
      <c r="A52" s="20" t="s">
        <v>143</v>
      </c>
      <c r="B52" s="14">
        <v>2020.6189999999999</v>
      </c>
      <c r="C52" s="14">
        <v>2022.5340000000001</v>
      </c>
      <c r="D52" s="14">
        <v>2022.61</v>
      </c>
      <c r="E52" s="14">
        <v>2015.9269999999999</v>
      </c>
      <c r="F52" s="14">
        <v>1963.8689999999999</v>
      </c>
      <c r="G52" s="14">
        <v>1962.56</v>
      </c>
      <c r="H52" s="14">
        <v>1963.45</v>
      </c>
      <c r="I52" s="14">
        <v>1963.45</v>
      </c>
      <c r="J52" s="14">
        <v>1963.45</v>
      </c>
      <c r="K52" s="14">
        <v>1965.95</v>
      </c>
      <c r="L52" s="14">
        <v>1965.95</v>
      </c>
      <c r="M52" s="14">
        <v>1965.95</v>
      </c>
      <c r="N52" s="14">
        <v>1965.95</v>
      </c>
      <c r="O52" s="14">
        <v>1967.44</v>
      </c>
      <c r="P52" s="14">
        <v>1967.44</v>
      </c>
      <c r="Q52" s="14">
        <v>1967.44</v>
      </c>
      <c r="R52" s="14">
        <v>1967.44</v>
      </c>
      <c r="S52" s="14">
        <v>1968.67</v>
      </c>
      <c r="T52" s="14">
        <v>1968.67</v>
      </c>
      <c r="U52" s="14">
        <v>1968.67</v>
      </c>
      <c r="V52" s="14">
        <v>1968.67</v>
      </c>
      <c r="W52" s="14">
        <v>1968.67</v>
      </c>
      <c r="X52" s="14">
        <v>1969.94</v>
      </c>
      <c r="Y52" s="14">
        <v>1969.94</v>
      </c>
      <c r="Z52" s="14">
        <v>1969.94</v>
      </c>
      <c r="AA52" s="14">
        <v>1969.94</v>
      </c>
      <c r="AB52" s="14">
        <v>1970.73</v>
      </c>
      <c r="AC52" s="14">
        <v>1970.74</v>
      </c>
      <c r="AD52" s="14">
        <v>1970.74</v>
      </c>
      <c r="AE52" s="14">
        <v>1970.74</v>
      </c>
      <c r="AF52" s="14">
        <v>1971.46</v>
      </c>
      <c r="AG52" s="14">
        <v>1971.46</v>
      </c>
      <c r="AH52" s="14">
        <v>1971.46</v>
      </c>
      <c r="AI52" s="14">
        <v>1971.46</v>
      </c>
      <c r="AJ52" s="14">
        <v>1972.39</v>
      </c>
      <c r="AK52" s="14">
        <v>1972.39</v>
      </c>
      <c r="AL52" s="14">
        <v>1972.39</v>
      </c>
      <c r="AM52" s="14">
        <v>1972.39</v>
      </c>
      <c r="AN52" s="14">
        <v>1973.3</v>
      </c>
      <c r="AO52" s="14">
        <v>1973.3</v>
      </c>
      <c r="AP52" s="14">
        <v>1973.3</v>
      </c>
      <c r="AQ52" s="14">
        <v>1973.3</v>
      </c>
      <c r="AR52" s="14">
        <v>1974.78</v>
      </c>
      <c r="AS52" s="14">
        <v>1974.78</v>
      </c>
      <c r="AT52" s="14">
        <v>1974.78</v>
      </c>
      <c r="AU52" s="14">
        <v>1974.78</v>
      </c>
      <c r="AV52" s="14">
        <v>1976.34</v>
      </c>
      <c r="AW52" s="14">
        <v>1976.34</v>
      </c>
      <c r="AX52" s="14">
        <v>1976.34</v>
      </c>
      <c r="AY52" s="14">
        <v>1976.34</v>
      </c>
      <c r="AZ52" s="14">
        <v>1978.57</v>
      </c>
      <c r="BA52" s="14">
        <v>1978.57</v>
      </c>
      <c r="BB52" s="14">
        <v>1978.57</v>
      </c>
      <c r="BC52" s="14">
        <v>1978.57</v>
      </c>
      <c r="BD52" s="14">
        <v>1981.03</v>
      </c>
      <c r="BE52" s="14">
        <v>1981.03</v>
      </c>
      <c r="BF52" s="14">
        <v>1981.03</v>
      </c>
      <c r="BG52" s="14">
        <v>1981.03</v>
      </c>
      <c r="BH52" s="14">
        <v>1986.18</v>
      </c>
      <c r="BI52" s="14">
        <v>1986.18</v>
      </c>
      <c r="BJ52" s="14">
        <v>1986.18</v>
      </c>
      <c r="BK52" s="14">
        <v>1986.18</v>
      </c>
      <c r="BL52" s="14">
        <v>1990.51</v>
      </c>
      <c r="BM52" s="14">
        <v>1990.51</v>
      </c>
      <c r="BN52" s="14">
        <v>1990.51</v>
      </c>
      <c r="BO52" s="14">
        <v>1918.07</v>
      </c>
      <c r="BP52" s="14">
        <v>1918.07</v>
      </c>
      <c r="BQ52" s="14">
        <v>1918.07</v>
      </c>
      <c r="BR52" s="14">
        <v>1918.07</v>
      </c>
      <c r="BS52" s="14">
        <v>1871.84</v>
      </c>
      <c r="BT52" s="32"/>
      <c r="BU52" s="14"/>
      <c r="BV52" s="14"/>
    </row>
    <row r="53" spans="1:74" x14ac:dyDescent="0.2">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32"/>
      <c r="BU53" s="14"/>
      <c r="BV53" s="14"/>
    </row>
    <row r="54" spans="1:74" x14ac:dyDescent="0.2">
      <c r="A54" s="20" t="s">
        <v>144</v>
      </c>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32"/>
      <c r="BU54" s="14"/>
      <c r="BV54" s="14"/>
    </row>
    <row r="55" spans="1:74" x14ac:dyDescent="0.2">
      <c r="A55" s="14" t="s">
        <v>145</v>
      </c>
      <c r="B55" s="24">
        <f t="shared" ref="B55:BM55" si="0">B48</f>
        <v>14139.653</v>
      </c>
      <c r="C55" s="24">
        <f t="shared" si="0"/>
        <v>19864.699000000001</v>
      </c>
      <c r="D55" s="24">
        <f t="shared" si="0"/>
        <v>22163.539000000001</v>
      </c>
      <c r="E55" s="24">
        <f t="shared" si="0"/>
        <v>20134.044999999998</v>
      </c>
      <c r="F55" s="24">
        <f t="shared" si="0"/>
        <v>25270.806</v>
      </c>
      <c r="G55" s="24">
        <f t="shared" si="0"/>
        <v>31634.643</v>
      </c>
      <c r="H55" s="24">
        <f t="shared" si="0"/>
        <v>27395.946</v>
      </c>
      <c r="I55" s="24">
        <f t="shared" si="0"/>
        <v>0</v>
      </c>
      <c r="J55" s="24">
        <f t="shared" si="0"/>
        <v>0</v>
      </c>
      <c r="K55" s="24">
        <f t="shared" si="0"/>
        <v>0</v>
      </c>
      <c r="L55" s="24">
        <f t="shared" si="0"/>
        <v>29030.612000000001</v>
      </c>
      <c r="M55" s="24">
        <f t="shared" si="0"/>
        <v>27013.569</v>
      </c>
      <c r="N55" s="24">
        <f t="shared" si="0"/>
        <v>24716.381000000001</v>
      </c>
      <c r="O55" s="24">
        <f t="shared" si="0"/>
        <v>28469.201000000001</v>
      </c>
      <c r="P55" s="24">
        <f t="shared" si="0"/>
        <v>31653.438999999998</v>
      </c>
      <c r="Q55" s="24">
        <f t="shared" si="0"/>
        <v>34706.872000000003</v>
      </c>
      <c r="R55" s="24">
        <f t="shared" si="0"/>
        <v>37034.582000000002</v>
      </c>
      <c r="S55" s="24">
        <f t="shared" si="0"/>
        <v>35788.171000000002</v>
      </c>
      <c r="T55" s="24">
        <f t="shared" si="0"/>
        <v>35978.947</v>
      </c>
      <c r="U55" s="24">
        <f t="shared" si="0"/>
        <v>37689.563999999998</v>
      </c>
      <c r="V55" s="24">
        <f t="shared" si="0"/>
        <v>34523.212</v>
      </c>
      <c r="W55" s="24">
        <f t="shared" si="0"/>
        <v>37181.701000000001</v>
      </c>
      <c r="X55" s="24">
        <f t="shared" si="0"/>
        <v>40120.735000000001</v>
      </c>
      <c r="Y55" s="24">
        <f t="shared" si="0"/>
        <v>41205.959000000003</v>
      </c>
      <c r="Z55" s="24">
        <f t="shared" si="0"/>
        <v>42653.034</v>
      </c>
      <c r="AA55" s="24">
        <f t="shared" si="0"/>
        <v>45323.529000000002</v>
      </c>
      <c r="AB55" s="24">
        <f t="shared" si="0"/>
        <v>48767.123</v>
      </c>
      <c r="AC55" s="24">
        <f t="shared" si="0"/>
        <v>51116.182999999997</v>
      </c>
      <c r="AD55" s="24">
        <f t="shared" si="0"/>
        <v>49394.021999999997</v>
      </c>
      <c r="AE55" s="24">
        <f t="shared" si="0"/>
        <v>47578.608</v>
      </c>
      <c r="AF55" s="24">
        <f t="shared" si="0"/>
        <v>46161.529000000002</v>
      </c>
      <c r="AG55" s="24">
        <f t="shared" si="0"/>
        <v>39098.485000000001</v>
      </c>
      <c r="AH55" s="24">
        <f t="shared" si="0"/>
        <v>43263.749000000003</v>
      </c>
      <c r="AI55" s="24">
        <f t="shared" si="0"/>
        <v>46034.792000000001</v>
      </c>
      <c r="AJ55" s="24">
        <f t="shared" si="0"/>
        <v>46583.877999999997</v>
      </c>
      <c r="AK55" s="24">
        <f t="shared" si="0"/>
        <v>49830.735000000001</v>
      </c>
      <c r="AL55" s="24">
        <f t="shared" si="0"/>
        <v>49311.235999999997</v>
      </c>
      <c r="AM55" s="24">
        <f t="shared" si="0"/>
        <v>50985.41</v>
      </c>
      <c r="AN55" s="24">
        <f t="shared" si="0"/>
        <v>49960.97</v>
      </c>
      <c r="AO55" s="24">
        <f t="shared" si="0"/>
        <v>53027.807000000001</v>
      </c>
      <c r="AP55" s="24">
        <f t="shared" si="0"/>
        <v>56707.864999999998</v>
      </c>
      <c r="AQ55" s="24">
        <f t="shared" si="0"/>
        <v>62914.184000000001</v>
      </c>
      <c r="AR55" s="24">
        <f t="shared" si="0"/>
        <v>64151.478999999999</v>
      </c>
      <c r="AS55" s="24">
        <f t="shared" si="0"/>
        <v>69659.679000000004</v>
      </c>
      <c r="AT55" s="24">
        <f t="shared" si="0"/>
        <v>65150.701000000001</v>
      </c>
      <c r="AU55" s="24">
        <f t="shared" si="0"/>
        <v>66366.394</v>
      </c>
      <c r="AV55" s="24">
        <f t="shared" si="0"/>
        <v>65753.129000000001</v>
      </c>
      <c r="AW55" s="24">
        <f t="shared" si="0"/>
        <v>65729.944000000003</v>
      </c>
      <c r="AX55" s="24">
        <f t="shared" si="0"/>
        <v>64370.620999999999</v>
      </c>
      <c r="AY55" s="24">
        <f t="shared" si="0"/>
        <v>64019.824000000001</v>
      </c>
      <c r="AZ55" s="24">
        <f t="shared" si="0"/>
        <v>66563.332999999999</v>
      </c>
      <c r="BA55" s="24">
        <f t="shared" si="0"/>
        <v>67677.347999999998</v>
      </c>
      <c r="BB55" s="24">
        <f t="shared" si="0"/>
        <v>65810.811000000002</v>
      </c>
      <c r="BC55" s="24">
        <f t="shared" si="0"/>
        <v>71018.846000000005</v>
      </c>
      <c r="BD55" s="24">
        <f t="shared" si="0"/>
        <v>74841.849000000002</v>
      </c>
      <c r="BE55" s="24">
        <f t="shared" si="0"/>
        <v>77990.475999999995</v>
      </c>
      <c r="BF55" s="24">
        <f t="shared" si="0"/>
        <v>83779.517999999996</v>
      </c>
      <c r="BG55" s="24">
        <f t="shared" si="0"/>
        <v>85120</v>
      </c>
      <c r="BH55" s="24">
        <f t="shared" si="0"/>
        <v>84894.914999999994</v>
      </c>
      <c r="BI55" s="24">
        <f t="shared" si="0"/>
        <v>99410.793000000005</v>
      </c>
      <c r="BJ55" s="24">
        <f t="shared" si="0"/>
        <v>94431.29</v>
      </c>
      <c r="BK55" s="24">
        <f t="shared" si="0"/>
        <v>91206.930999999997</v>
      </c>
      <c r="BL55" s="24">
        <f t="shared" si="0"/>
        <v>96703.39</v>
      </c>
      <c r="BM55" s="24">
        <f t="shared" si="0"/>
        <v>100488.223</v>
      </c>
      <c r="BN55" s="24">
        <f t="shared" ref="BN55:BV55" si="1">BN48</f>
        <v>97495.125</v>
      </c>
      <c r="BO55" s="24">
        <f t="shared" si="1"/>
        <v>99219.850999999995</v>
      </c>
      <c r="BP55" s="24">
        <f t="shared" si="1"/>
        <v>101333.697</v>
      </c>
      <c r="BQ55" s="24">
        <f t="shared" si="1"/>
        <v>103954.348</v>
      </c>
      <c r="BR55" s="24">
        <f t="shared" si="1"/>
        <v>100617.86900000001</v>
      </c>
      <c r="BS55" s="24">
        <f t="shared" si="1"/>
        <v>103619.31200000001</v>
      </c>
      <c r="BT55" s="36">
        <f t="shared" si="1"/>
        <v>0</v>
      </c>
      <c r="BU55" s="24">
        <f t="shared" si="1"/>
        <v>0</v>
      </c>
      <c r="BV55" s="24">
        <f t="shared" si="1"/>
        <v>0</v>
      </c>
    </row>
    <row r="56" spans="1:74" x14ac:dyDescent="0.2">
      <c r="A56" s="14" t="s">
        <v>146</v>
      </c>
      <c r="B56" s="24">
        <f t="shared" ref="B56:BM56" si="2">B32+B33</f>
        <v>0</v>
      </c>
      <c r="C56" s="24">
        <f t="shared" si="2"/>
        <v>0</v>
      </c>
      <c r="D56" s="24">
        <f t="shared" si="2"/>
        <v>21001.34</v>
      </c>
      <c r="E56" s="24">
        <f t="shared" si="2"/>
        <v>18288.256000000001</v>
      </c>
      <c r="F56" s="24">
        <f t="shared" si="2"/>
        <v>23815.059000000001</v>
      </c>
      <c r="G56" s="24">
        <f t="shared" si="2"/>
        <v>31190.684000000001</v>
      </c>
      <c r="H56" s="24">
        <f t="shared" si="2"/>
        <v>41212.161999999997</v>
      </c>
      <c r="I56" s="24">
        <f t="shared" si="2"/>
        <v>0</v>
      </c>
      <c r="J56" s="24">
        <f t="shared" si="2"/>
        <v>0</v>
      </c>
      <c r="K56" s="24">
        <f t="shared" si="2"/>
        <v>0</v>
      </c>
      <c r="L56" s="24">
        <f t="shared" si="2"/>
        <v>50132.652999999998</v>
      </c>
      <c r="M56" s="24">
        <f t="shared" si="2"/>
        <v>52553.595999999998</v>
      </c>
      <c r="N56" s="24">
        <f t="shared" si="2"/>
        <v>49496.332999999999</v>
      </c>
      <c r="O56" s="24">
        <f t="shared" si="2"/>
        <v>50213.63</v>
      </c>
      <c r="P56" s="24">
        <f t="shared" si="2"/>
        <v>47398.148000000001</v>
      </c>
      <c r="Q56" s="24">
        <f t="shared" si="2"/>
        <v>48981.767</v>
      </c>
      <c r="R56" s="24">
        <f t="shared" si="2"/>
        <v>48968.3</v>
      </c>
      <c r="S56" s="24">
        <f t="shared" si="2"/>
        <v>51261.347999999998</v>
      </c>
      <c r="T56" s="24">
        <f t="shared" si="2"/>
        <v>0</v>
      </c>
      <c r="U56" s="24">
        <f t="shared" si="2"/>
        <v>0</v>
      </c>
      <c r="V56" s="24">
        <f t="shared" si="2"/>
        <v>0</v>
      </c>
      <c r="W56" s="24">
        <f t="shared" si="2"/>
        <v>0</v>
      </c>
      <c r="X56" s="24">
        <f t="shared" si="2"/>
        <v>0</v>
      </c>
      <c r="Y56" s="24">
        <f t="shared" si="2"/>
        <v>0</v>
      </c>
      <c r="Z56" s="24">
        <f t="shared" si="2"/>
        <v>0</v>
      </c>
      <c r="AA56" s="24">
        <f t="shared" si="2"/>
        <v>0</v>
      </c>
      <c r="AB56" s="24">
        <f t="shared" si="2"/>
        <v>47968.493000000002</v>
      </c>
      <c r="AC56" s="24">
        <f t="shared" si="2"/>
        <v>0</v>
      </c>
      <c r="AD56" s="24">
        <f t="shared" si="2"/>
        <v>0</v>
      </c>
      <c r="AE56" s="24">
        <f t="shared" si="2"/>
        <v>0</v>
      </c>
      <c r="AF56" s="24">
        <f t="shared" si="2"/>
        <v>46556.103999999999</v>
      </c>
      <c r="AG56" s="24">
        <f t="shared" si="2"/>
        <v>0</v>
      </c>
      <c r="AH56" s="24">
        <f t="shared" si="2"/>
        <v>0</v>
      </c>
      <c r="AI56" s="24">
        <f t="shared" si="2"/>
        <v>0</v>
      </c>
      <c r="AJ56" s="24">
        <f t="shared" si="2"/>
        <v>46263.616999999998</v>
      </c>
      <c r="AK56" s="24">
        <f t="shared" si="2"/>
        <v>0</v>
      </c>
      <c r="AL56" s="24">
        <f t="shared" si="2"/>
        <v>0</v>
      </c>
      <c r="AM56" s="24">
        <f t="shared" si="2"/>
        <v>0</v>
      </c>
      <c r="AN56" s="24">
        <f t="shared" si="2"/>
        <v>52245.781000000003</v>
      </c>
      <c r="AO56" s="24">
        <f t="shared" si="2"/>
        <v>0</v>
      </c>
      <c r="AP56" s="24">
        <f t="shared" si="2"/>
        <v>0</v>
      </c>
      <c r="AQ56" s="24">
        <f t="shared" si="2"/>
        <v>0</v>
      </c>
      <c r="AR56" s="24">
        <f t="shared" si="2"/>
        <v>0</v>
      </c>
      <c r="AS56" s="24">
        <f t="shared" si="2"/>
        <v>0</v>
      </c>
      <c r="AT56" s="24">
        <f t="shared" si="2"/>
        <v>0</v>
      </c>
      <c r="AU56" s="24">
        <f t="shared" si="2"/>
        <v>0</v>
      </c>
      <c r="AV56" s="24">
        <f t="shared" si="2"/>
        <v>0</v>
      </c>
      <c r="AW56" s="24">
        <f t="shared" si="2"/>
        <v>0</v>
      </c>
      <c r="AX56" s="24">
        <f t="shared" si="2"/>
        <v>0</v>
      </c>
      <c r="AY56" s="24">
        <f t="shared" si="2"/>
        <v>0</v>
      </c>
      <c r="AZ56" s="24">
        <f t="shared" si="2"/>
        <v>72854.443999999989</v>
      </c>
      <c r="BA56" s="24">
        <f t="shared" si="2"/>
        <v>0</v>
      </c>
      <c r="BB56" s="24">
        <f t="shared" si="2"/>
        <v>0</v>
      </c>
      <c r="BC56" s="24">
        <f t="shared" si="2"/>
        <v>0</v>
      </c>
      <c r="BD56" s="24">
        <f t="shared" si="2"/>
        <v>75981.751000000004</v>
      </c>
      <c r="BE56" s="24">
        <f t="shared" si="2"/>
        <v>0</v>
      </c>
      <c r="BF56" s="24">
        <f t="shared" si="2"/>
        <v>0</v>
      </c>
      <c r="BG56" s="24">
        <f t="shared" si="2"/>
        <v>0</v>
      </c>
      <c r="BH56" s="24">
        <f t="shared" si="2"/>
        <v>65162.712</v>
      </c>
      <c r="BI56" s="24">
        <f t="shared" si="2"/>
        <v>0</v>
      </c>
      <c r="BJ56" s="24">
        <f t="shared" si="2"/>
        <v>0</v>
      </c>
      <c r="BK56" s="24">
        <f t="shared" si="2"/>
        <v>0</v>
      </c>
      <c r="BL56" s="24">
        <f t="shared" si="2"/>
        <v>48955.508000000002</v>
      </c>
      <c r="BM56" s="24">
        <f t="shared" si="2"/>
        <v>0</v>
      </c>
      <c r="BN56" s="24">
        <f t="shared" ref="BN56:BV56" si="3">BN32+BN33</f>
        <v>0</v>
      </c>
      <c r="BO56" s="24">
        <f t="shared" si="3"/>
        <v>0</v>
      </c>
      <c r="BP56" s="24">
        <f t="shared" si="3"/>
        <v>49753.543999999994</v>
      </c>
      <c r="BQ56" s="24">
        <f t="shared" si="3"/>
        <v>0</v>
      </c>
      <c r="BR56" s="24">
        <f t="shared" si="3"/>
        <v>0</v>
      </c>
      <c r="BS56" s="24">
        <f t="shared" si="3"/>
        <v>0</v>
      </c>
      <c r="BT56" s="36" t="e">
        <f t="shared" si="3"/>
        <v>#VALUE!</v>
      </c>
      <c r="BU56" s="24">
        <f t="shared" si="3"/>
        <v>0</v>
      </c>
      <c r="BV56" s="24">
        <f t="shared" si="3"/>
        <v>0</v>
      </c>
    </row>
    <row r="57" spans="1:74" x14ac:dyDescent="0.2">
      <c r="A57" s="14" t="s">
        <v>147</v>
      </c>
      <c r="B57" s="24">
        <f t="shared" ref="B57:BM57" si="4">B26</f>
        <v>26770.642</v>
      </c>
      <c r="C57" s="24">
        <f t="shared" si="4"/>
        <v>33762.608</v>
      </c>
      <c r="D57" s="24">
        <f t="shared" si="4"/>
        <v>20461.126</v>
      </c>
      <c r="E57" s="24">
        <f t="shared" si="4"/>
        <v>20762.752</v>
      </c>
      <c r="F57" s="24">
        <f t="shared" si="4"/>
        <v>22610.304</v>
      </c>
      <c r="G57" s="24">
        <f t="shared" si="4"/>
        <v>32740.901999999998</v>
      </c>
      <c r="H57" s="24">
        <f t="shared" si="4"/>
        <v>40387.838000000003</v>
      </c>
      <c r="I57" s="24">
        <f t="shared" si="4"/>
        <v>0</v>
      </c>
      <c r="J57" s="24">
        <f t="shared" si="4"/>
        <v>0</v>
      </c>
      <c r="K57" s="24">
        <f t="shared" si="4"/>
        <v>0</v>
      </c>
      <c r="L57" s="24">
        <f t="shared" si="4"/>
        <v>39262.391000000003</v>
      </c>
      <c r="M57" s="24">
        <f t="shared" si="4"/>
        <v>32080.054</v>
      </c>
      <c r="N57" s="24">
        <f t="shared" si="4"/>
        <v>29563.57</v>
      </c>
      <c r="O57" s="24">
        <f t="shared" si="4"/>
        <v>28923.984</v>
      </c>
      <c r="P57" s="24">
        <f t="shared" si="4"/>
        <v>35079.364999999998</v>
      </c>
      <c r="Q57" s="24">
        <f t="shared" si="4"/>
        <v>32924.264000000003</v>
      </c>
      <c r="R57" s="24">
        <f t="shared" si="4"/>
        <v>34675.792999999998</v>
      </c>
      <c r="S57" s="24">
        <f t="shared" si="4"/>
        <v>37518.569000000003</v>
      </c>
      <c r="T57" s="24">
        <f t="shared" si="4"/>
        <v>0</v>
      </c>
      <c r="U57" s="24">
        <f t="shared" si="4"/>
        <v>0</v>
      </c>
      <c r="V57" s="24">
        <f t="shared" si="4"/>
        <v>0</v>
      </c>
      <c r="W57" s="24">
        <f t="shared" si="4"/>
        <v>0</v>
      </c>
      <c r="X57" s="24">
        <f t="shared" si="4"/>
        <v>0</v>
      </c>
      <c r="Y57" s="24">
        <f t="shared" si="4"/>
        <v>0</v>
      </c>
      <c r="Z57" s="24">
        <f t="shared" si="4"/>
        <v>0</v>
      </c>
      <c r="AA57" s="24">
        <f t="shared" si="4"/>
        <v>0</v>
      </c>
      <c r="AB57" s="24">
        <f t="shared" si="4"/>
        <v>27894.521000000001</v>
      </c>
      <c r="AC57" s="24">
        <f t="shared" si="4"/>
        <v>0</v>
      </c>
      <c r="AD57" s="24">
        <f t="shared" si="4"/>
        <v>0</v>
      </c>
      <c r="AE57" s="24">
        <f t="shared" si="4"/>
        <v>0</v>
      </c>
      <c r="AF57" s="24">
        <f t="shared" si="4"/>
        <v>31774.352999999999</v>
      </c>
      <c r="AG57" s="24">
        <f t="shared" si="4"/>
        <v>0</v>
      </c>
      <c r="AH57" s="24">
        <f t="shared" si="4"/>
        <v>0</v>
      </c>
      <c r="AI57" s="24">
        <f t="shared" si="4"/>
        <v>0</v>
      </c>
      <c r="AJ57" s="24">
        <f t="shared" si="4"/>
        <v>32260.348999999998</v>
      </c>
      <c r="AK57" s="24">
        <f t="shared" si="4"/>
        <v>0</v>
      </c>
      <c r="AL57" s="24">
        <f t="shared" si="4"/>
        <v>0</v>
      </c>
      <c r="AM57" s="24">
        <f t="shared" si="4"/>
        <v>0</v>
      </c>
      <c r="AN57" s="24">
        <f t="shared" si="4"/>
        <v>31761.602999999999</v>
      </c>
      <c r="AO57" s="24">
        <f t="shared" si="4"/>
        <v>0</v>
      </c>
      <c r="AP57" s="24">
        <f t="shared" si="4"/>
        <v>0</v>
      </c>
      <c r="AQ57" s="24">
        <f t="shared" si="4"/>
        <v>0</v>
      </c>
      <c r="AR57" s="24">
        <f t="shared" si="4"/>
        <v>0</v>
      </c>
      <c r="AS57" s="24">
        <f t="shared" si="4"/>
        <v>0</v>
      </c>
      <c r="AT57" s="24">
        <f t="shared" si="4"/>
        <v>0</v>
      </c>
      <c r="AU57" s="24">
        <f t="shared" si="4"/>
        <v>0</v>
      </c>
      <c r="AV57" s="24">
        <f t="shared" si="4"/>
        <v>0</v>
      </c>
      <c r="AW57" s="24">
        <f t="shared" si="4"/>
        <v>0</v>
      </c>
      <c r="AX57" s="24">
        <f t="shared" si="4"/>
        <v>0</v>
      </c>
      <c r="AY57" s="24">
        <f t="shared" si="4"/>
        <v>0</v>
      </c>
      <c r="AZ57" s="24">
        <f t="shared" si="4"/>
        <v>36163.332999999999</v>
      </c>
      <c r="BA57" s="24">
        <f t="shared" si="4"/>
        <v>0</v>
      </c>
      <c r="BB57" s="24">
        <f t="shared" si="4"/>
        <v>0</v>
      </c>
      <c r="BC57" s="24">
        <f t="shared" si="4"/>
        <v>0</v>
      </c>
      <c r="BD57" s="24">
        <f t="shared" si="4"/>
        <v>29967.152999999998</v>
      </c>
      <c r="BE57" s="24">
        <f t="shared" si="4"/>
        <v>0</v>
      </c>
      <c r="BF57" s="24">
        <f t="shared" si="4"/>
        <v>0</v>
      </c>
      <c r="BG57" s="24">
        <f t="shared" si="4"/>
        <v>0</v>
      </c>
      <c r="BH57" s="24">
        <f t="shared" si="4"/>
        <v>28914.124</v>
      </c>
      <c r="BI57" s="24">
        <f t="shared" si="4"/>
        <v>0</v>
      </c>
      <c r="BJ57" s="24">
        <f t="shared" si="4"/>
        <v>0</v>
      </c>
      <c r="BK57" s="24">
        <f t="shared" si="4"/>
        <v>0</v>
      </c>
      <c r="BL57" s="24">
        <f t="shared" si="4"/>
        <v>26286.017</v>
      </c>
      <c r="BM57" s="24">
        <f t="shared" si="4"/>
        <v>0</v>
      </c>
      <c r="BN57" s="24">
        <f t="shared" ref="BN57:BV57" si="5">BN26</f>
        <v>0</v>
      </c>
      <c r="BO57" s="24">
        <f t="shared" si="5"/>
        <v>0</v>
      </c>
      <c r="BP57" s="24">
        <f t="shared" si="5"/>
        <v>27742.638999999999</v>
      </c>
      <c r="BQ57" s="24">
        <f t="shared" si="5"/>
        <v>0</v>
      </c>
      <c r="BR57" s="24">
        <f t="shared" si="5"/>
        <v>0</v>
      </c>
      <c r="BS57" s="24">
        <f t="shared" si="5"/>
        <v>0</v>
      </c>
      <c r="BT57" s="36" t="str">
        <f t="shared" si="5"/>
        <v>!</v>
      </c>
      <c r="BU57" s="24">
        <f t="shared" si="5"/>
        <v>0</v>
      </c>
      <c r="BV57" s="24">
        <f t="shared" si="5"/>
        <v>0</v>
      </c>
    </row>
    <row r="58" spans="1:74" x14ac:dyDescent="0.2">
      <c r="A58" s="14" t="s">
        <v>148</v>
      </c>
      <c r="B58" s="24">
        <f t="shared" ref="B58:BM58" si="6">B46</f>
        <v>0</v>
      </c>
      <c r="C58" s="24">
        <f t="shared" si="6"/>
        <v>0</v>
      </c>
      <c r="D58" s="24">
        <f t="shared" si="6"/>
        <v>0</v>
      </c>
      <c r="E58" s="24">
        <f t="shared" si="6"/>
        <v>0</v>
      </c>
      <c r="F58" s="24">
        <f t="shared" si="6"/>
        <v>5.2839999999999998</v>
      </c>
      <c r="G58" s="24">
        <f t="shared" si="6"/>
        <v>16.012</v>
      </c>
      <c r="H58" s="24">
        <f t="shared" si="6"/>
        <v>10.811</v>
      </c>
      <c r="I58" s="24">
        <f t="shared" si="6"/>
        <v>0</v>
      </c>
      <c r="J58" s="24">
        <f t="shared" si="6"/>
        <v>0</v>
      </c>
      <c r="K58" s="24">
        <f t="shared" si="6"/>
        <v>0</v>
      </c>
      <c r="L58" s="24">
        <f t="shared" si="6"/>
        <v>18.95</v>
      </c>
      <c r="M58" s="24">
        <f t="shared" si="6"/>
        <v>21.71</v>
      </c>
      <c r="N58" s="24">
        <f t="shared" si="6"/>
        <v>20.782</v>
      </c>
      <c r="O58" s="24">
        <f t="shared" si="6"/>
        <v>24.902000000000001</v>
      </c>
      <c r="P58" s="24">
        <f t="shared" si="6"/>
        <v>34.392000000000003</v>
      </c>
      <c r="Q58" s="24">
        <f t="shared" si="6"/>
        <v>61.710999999999999</v>
      </c>
      <c r="R58" s="24">
        <f t="shared" si="6"/>
        <v>70.605000000000004</v>
      </c>
      <c r="S58" s="24">
        <f t="shared" si="6"/>
        <v>75.653000000000006</v>
      </c>
      <c r="T58" s="24">
        <f t="shared" si="6"/>
        <v>85.525999999999996</v>
      </c>
      <c r="U58" s="24">
        <f t="shared" si="6"/>
        <v>85.864999999999995</v>
      </c>
      <c r="V58" s="24">
        <f t="shared" si="6"/>
        <v>120.452</v>
      </c>
      <c r="W58" s="24">
        <f t="shared" si="6"/>
        <v>134.02099999999999</v>
      </c>
      <c r="X58" s="24">
        <f t="shared" si="6"/>
        <v>140.41999999999999</v>
      </c>
      <c r="Y58" s="24">
        <f t="shared" si="6"/>
        <v>216.321</v>
      </c>
      <c r="Z58" s="24">
        <f t="shared" si="6"/>
        <v>208.44300000000001</v>
      </c>
      <c r="AA58" s="24">
        <f t="shared" si="6"/>
        <v>212.56700000000001</v>
      </c>
      <c r="AB58" s="24">
        <f t="shared" si="6"/>
        <v>257.53399999999999</v>
      </c>
      <c r="AC58" s="24">
        <f t="shared" si="6"/>
        <v>261.411</v>
      </c>
      <c r="AD58" s="24">
        <f t="shared" si="6"/>
        <v>259.51100000000002</v>
      </c>
      <c r="AE58" s="24">
        <f t="shared" si="6"/>
        <v>274.48500000000001</v>
      </c>
      <c r="AF58" s="24">
        <f t="shared" si="6"/>
        <v>267.57100000000003</v>
      </c>
      <c r="AG58" s="24">
        <f t="shared" si="6"/>
        <v>266.23399999999998</v>
      </c>
      <c r="AH58" s="24">
        <f t="shared" si="6"/>
        <v>255.892</v>
      </c>
      <c r="AI58" s="24">
        <f t="shared" si="6"/>
        <v>251.40299999999999</v>
      </c>
      <c r="AJ58" s="24">
        <f t="shared" si="6"/>
        <v>254.90199999999999</v>
      </c>
      <c r="AK58" s="24">
        <f t="shared" si="6"/>
        <v>267.26100000000002</v>
      </c>
      <c r="AL58" s="24">
        <f t="shared" si="6"/>
        <v>256.18</v>
      </c>
      <c r="AM58" s="24">
        <f t="shared" si="6"/>
        <v>268.238</v>
      </c>
      <c r="AN58" s="24">
        <f t="shared" si="6"/>
        <v>268.98700000000002</v>
      </c>
      <c r="AO58" s="24">
        <f t="shared" si="6"/>
        <v>283.42200000000003</v>
      </c>
      <c r="AP58" s="24">
        <f t="shared" si="6"/>
        <v>277.52800000000002</v>
      </c>
      <c r="AQ58" s="24">
        <f t="shared" si="6"/>
        <v>483.90899999999999</v>
      </c>
      <c r="AR58" s="24">
        <f t="shared" si="6"/>
        <v>515.976</v>
      </c>
      <c r="AS58" s="24">
        <f t="shared" si="6"/>
        <v>599.26</v>
      </c>
      <c r="AT58" s="24">
        <f t="shared" si="6"/>
        <v>570.09299999999996</v>
      </c>
      <c r="AU58" s="24">
        <f t="shared" si="6"/>
        <v>584.59699999999998</v>
      </c>
      <c r="AV58" s="24">
        <f t="shared" si="6"/>
        <v>601.82000000000005</v>
      </c>
      <c r="AW58" s="24">
        <f t="shared" si="6"/>
        <v>655.36699999999996</v>
      </c>
      <c r="AX58" s="24">
        <f t="shared" si="6"/>
        <v>596.61</v>
      </c>
      <c r="AY58" s="24">
        <f t="shared" si="6"/>
        <v>612.33500000000004</v>
      </c>
      <c r="AZ58" s="24">
        <f t="shared" si="6"/>
        <v>647.77800000000002</v>
      </c>
      <c r="BA58" s="24">
        <f t="shared" si="6"/>
        <v>674.03300000000002</v>
      </c>
      <c r="BB58" s="24">
        <f t="shared" si="6"/>
        <v>665.54100000000005</v>
      </c>
      <c r="BC58" s="24">
        <f t="shared" si="6"/>
        <v>726.73699999999997</v>
      </c>
      <c r="BD58" s="24">
        <f t="shared" si="6"/>
        <v>765.20699999999999</v>
      </c>
      <c r="BE58" s="24">
        <f t="shared" si="6"/>
        <v>804.76199999999994</v>
      </c>
      <c r="BF58" s="24">
        <f t="shared" si="6"/>
        <v>816.86699999999996</v>
      </c>
      <c r="BG58" s="24">
        <f t="shared" si="6"/>
        <v>840</v>
      </c>
      <c r="BH58" s="24">
        <f t="shared" si="6"/>
        <v>865.53700000000003</v>
      </c>
      <c r="BI58" s="24">
        <f t="shared" si="6"/>
        <v>5651.982</v>
      </c>
      <c r="BJ58" s="24">
        <f t="shared" si="6"/>
        <v>5563.4250000000002</v>
      </c>
      <c r="BK58" s="24">
        <f t="shared" si="6"/>
        <v>5564.3559999999998</v>
      </c>
      <c r="BL58" s="24">
        <f t="shared" si="6"/>
        <v>4409.9579999999996</v>
      </c>
      <c r="BM58" s="24">
        <f t="shared" si="6"/>
        <v>4677.7299999999996</v>
      </c>
      <c r="BN58" s="24">
        <f t="shared" ref="BN58:BV58" si="7">BN46</f>
        <v>4661.9719999999998</v>
      </c>
      <c r="BO58" s="24">
        <f t="shared" si="7"/>
        <v>4874.0659999999998</v>
      </c>
      <c r="BP58" s="24">
        <f t="shared" si="7"/>
        <v>3628.1350000000002</v>
      </c>
      <c r="BQ58" s="24">
        <f t="shared" si="7"/>
        <v>3779.348</v>
      </c>
      <c r="BR58" s="24">
        <f t="shared" si="7"/>
        <v>2754.5749999999998</v>
      </c>
      <c r="BS58" s="24">
        <f t="shared" si="7"/>
        <v>2926.748</v>
      </c>
      <c r="BT58" s="36">
        <f t="shared" si="7"/>
        <v>0</v>
      </c>
      <c r="BU58" s="24">
        <f t="shared" si="7"/>
        <v>0</v>
      </c>
      <c r="BV58" s="24">
        <f t="shared" si="7"/>
        <v>0</v>
      </c>
    </row>
    <row r="59" spans="1:74" x14ac:dyDescent="0.2">
      <c r="A59" s="14" t="s">
        <v>149</v>
      </c>
      <c r="B59" s="25">
        <f t="shared" ref="B59:BM59" si="8">B5</f>
        <v>2378.1849999999999</v>
      </c>
      <c r="C59" s="25">
        <f t="shared" si="8"/>
        <v>2040.59</v>
      </c>
      <c r="D59" s="25">
        <f t="shared" si="8"/>
        <v>2852.547</v>
      </c>
      <c r="E59" s="25">
        <f t="shared" si="8"/>
        <v>1922.894</v>
      </c>
      <c r="F59" s="25">
        <f t="shared" si="8"/>
        <v>1764.8620000000001</v>
      </c>
      <c r="G59" s="25">
        <f t="shared" si="8"/>
        <v>3483.261</v>
      </c>
      <c r="H59" s="25">
        <f t="shared" si="8"/>
        <v>10072.973</v>
      </c>
      <c r="I59" s="25">
        <f t="shared" si="8"/>
        <v>0</v>
      </c>
      <c r="J59" s="25">
        <f t="shared" si="8"/>
        <v>0</v>
      </c>
      <c r="K59" s="25">
        <f t="shared" si="8"/>
        <v>0</v>
      </c>
      <c r="L59" s="25">
        <f t="shared" si="8"/>
        <v>11322.156999999999</v>
      </c>
      <c r="M59" s="25">
        <f t="shared" si="8"/>
        <v>10913.161</v>
      </c>
      <c r="N59" s="25">
        <f t="shared" si="8"/>
        <v>9825.1830000000009</v>
      </c>
      <c r="O59" s="25">
        <f t="shared" si="8"/>
        <v>9348.6239999999998</v>
      </c>
      <c r="P59" s="25">
        <f t="shared" si="8"/>
        <v>9830.6880000000001</v>
      </c>
      <c r="Q59" s="25">
        <f t="shared" si="8"/>
        <v>10001.403</v>
      </c>
      <c r="R59" s="25">
        <f t="shared" si="8"/>
        <v>10750.721</v>
      </c>
      <c r="S59" s="25">
        <f t="shared" si="8"/>
        <v>11756.534</v>
      </c>
      <c r="T59" s="25">
        <f t="shared" si="8"/>
        <v>10231.579</v>
      </c>
      <c r="U59" s="25">
        <f t="shared" si="8"/>
        <v>12350.066000000001</v>
      </c>
      <c r="V59" s="25">
        <f t="shared" si="8"/>
        <v>10156.838</v>
      </c>
      <c r="W59" s="25">
        <f t="shared" si="8"/>
        <v>10904.64</v>
      </c>
      <c r="X59" s="25">
        <f t="shared" si="8"/>
        <v>10989.502</v>
      </c>
      <c r="Y59" s="25">
        <f t="shared" si="8"/>
        <v>10288.86</v>
      </c>
      <c r="Z59" s="25">
        <f t="shared" si="8"/>
        <v>10639.842000000001</v>
      </c>
      <c r="AA59" s="25">
        <f t="shared" si="8"/>
        <v>10356.951999999999</v>
      </c>
      <c r="AB59" s="25">
        <f t="shared" si="8"/>
        <v>10508.22</v>
      </c>
      <c r="AC59" s="25">
        <f t="shared" si="8"/>
        <v>10374.826999999999</v>
      </c>
      <c r="AD59" s="25">
        <f t="shared" si="8"/>
        <v>10198.369000000001</v>
      </c>
      <c r="AE59" s="25">
        <f t="shared" si="8"/>
        <v>10520.618</v>
      </c>
      <c r="AF59" s="25">
        <f t="shared" si="8"/>
        <v>9479.6540000000005</v>
      </c>
      <c r="AG59" s="25">
        <f t="shared" si="8"/>
        <v>6725.1080000000002</v>
      </c>
      <c r="AH59" s="25">
        <f t="shared" si="8"/>
        <v>7787.8779999999997</v>
      </c>
      <c r="AI59" s="25">
        <f t="shared" si="8"/>
        <v>6490.46</v>
      </c>
      <c r="AJ59" s="25">
        <f t="shared" si="8"/>
        <v>6668.8450000000003</v>
      </c>
      <c r="AK59" s="25">
        <f t="shared" si="8"/>
        <v>6854.12</v>
      </c>
      <c r="AL59" s="25">
        <f t="shared" si="8"/>
        <v>8067.4160000000002</v>
      </c>
      <c r="AM59" s="25">
        <f t="shared" si="8"/>
        <v>6719.4160000000002</v>
      </c>
      <c r="AN59" s="25">
        <f t="shared" si="8"/>
        <v>8312.2360000000008</v>
      </c>
      <c r="AO59" s="25">
        <f t="shared" si="8"/>
        <v>7639.5720000000001</v>
      </c>
      <c r="AP59" s="25">
        <f t="shared" si="8"/>
        <v>8219.1020000000008</v>
      </c>
      <c r="AQ59" s="25">
        <f t="shared" si="8"/>
        <v>8979.7379999999994</v>
      </c>
      <c r="AR59" s="25">
        <f t="shared" si="8"/>
        <v>10697.040999999999</v>
      </c>
      <c r="AS59" s="25">
        <f t="shared" si="8"/>
        <v>10545.007</v>
      </c>
      <c r="AT59" s="25">
        <f t="shared" si="8"/>
        <v>10043.224</v>
      </c>
      <c r="AU59" s="25">
        <f t="shared" si="8"/>
        <v>10472.579</v>
      </c>
      <c r="AV59" s="25">
        <f t="shared" si="8"/>
        <v>12490.33</v>
      </c>
      <c r="AW59" s="25">
        <f t="shared" si="8"/>
        <v>14057.627</v>
      </c>
      <c r="AX59" s="25">
        <f t="shared" si="8"/>
        <v>11950.281999999999</v>
      </c>
      <c r="AY59" s="25">
        <f t="shared" si="8"/>
        <v>14314.977999999999</v>
      </c>
      <c r="AZ59" s="25">
        <f t="shared" si="8"/>
        <v>13373.333000000001</v>
      </c>
      <c r="BA59" s="25">
        <f t="shared" si="8"/>
        <v>15458.564</v>
      </c>
      <c r="BB59" s="25">
        <f t="shared" si="8"/>
        <v>19954.955000000002</v>
      </c>
      <c r="BC59" s="25">
        <f t="shared" si="8"/>
        <v>21001.178</v>
      </c>
      <c r="BD59" s="25">
        <f t="shared" si="8"/>
        <v>16468.37</v>
      </c>
      <c r="BE59" s="25">
        <f t="shared" si="8"/>
        <v>18851.190999999999</v>
      </c>
      <c r="BF59" s="25">
        <f t="shared" si="8"/>
        <v>17171.083999999999</v>
      </c>
      <c r="BG59" s="25">
        <f t="shared" si="8"/>
        <v>20732.940999999999</v>
      </c>
      <c r="BH59" s="25">
        <f t="shared" si="8"/>
        <v>18089.266</v>
      </c>
      <c r="BI59" s="25">
        <f t="shared" si="8"/>
        <v>22735.683000000001</v>
      </c>
      <c r="BJ59" s="25">
        <f t="shared" si="8"/>
        <v>23510.571</v>
      </c>
      <c r="BK59" s="25">
        <f t="shared" si="8"/>
        <v>24204.951000000001</v>
      </c>
      <c r="BL59" s="25">
        <f t="shared" si="8"/>
        <v>17870.762999999999</v>
      </c>
      <c r="BM59" s="25">
        <f t="shared" si="8"/>
        <v>18391.863000000001</v>
      </c>
      <c r="BN59" s="25">
        <f t="shared" ref="BN59:BV59" si="9">BN5</f>
        <v>20108.343000000001</v>
      </c>
      <c r="BO59" s="25">
        <f t="shared" si="9"/>
        <v>24669.156999999999</v>
      </c>
      <c r="BP59" s="25">
        <f t="shared" si="9"/>
        <v>18895.311000000002</v>
      </c>
      <c r="BQ59" s="25">
        <f t="shared" si="9"/>
        <v>18231.522000000001</v>
      </c>
      <c r="BR59" s="25">
        <f t="shared" si="9"/>
        <v>19220.668000000001</v>
      </c>
      <c r="BS59" s="25">
        <f t="shared" si="9"/>
        <v>19742.508000000002</v>
      </c>
      <c r="BT59" s="37">
        <f t="shared" si="9"/>
        <v>0</v>
      </c>
      <c r="BU59" s="25">
        <f t="shared" si="9"/>
        <v>0</v>
      </c>
      <c r="BV59" s="25">
        <f t="shared" si="9"/>
        <v>0</v>
      </c>
    </row>
    <row r="60" spans="1:74" x14ac:dyDescent="0.2">
      <c r="A60" s="14" t="s">
        <v>150</v>
      </c>
      <c r="B60" s="14">
        <f t="shared" ref="B60:BM60" si="10">SUM(B55:B58)-B59</f>
        <v>38532.11</v>
      </c>
      <c r="C60" s="14">
        <f t="shared" si="10"/>
        <v>51586.717000000004</v>
      </c>
      <c r="D60" s="14">
        <f t="shared" si="10"/>
        <v>60773.458000000006</v>
      </c>
      <c r="E60" s="14">
        <f t="shared" si="10"/>
        <v>57262.159</v>
      </c>
      <c r="F60" s="14">
        <f t="shared" si="10"/>
        <v>69936.591000000015</v>
      </c>
      <c r="G60" s="14">
        <f t="shared" si="10"/>
        <v>92098.98000000001</v>
      </c>
      <c r="H60" s="14">
        <f t="shared" si="10"/>
        <v>98933.784</v>
      </c>
      <c r="I60" s="14">
        <f t="shared" si="10"/>
        <v>0</v>
      </c>
      <c r="J60" s="14">
        <f t="shared" si="10"/>
        <v>0</v>
      </c>
      <c r="K60" s="14">
        <f t="shared" si="10"/>
        <v>0</v>
      </c>
      <c r="L60" s="14">
        <f t="shared" si="10"/>
        <v>107122.44899999999</v>
      </c>
      <c r="M60" s="14">
        <f t="shared" si="10"/>
        <v>100755.76800000001</v>
      </c>
      <c r="N60" s="14">
        <f t="shared" si="10"/>
        <v>93971.883000000016</v>
      </c>
      <c r="O60" s="14">
        <f t="shared" si="10"/>
        <v>98283.093000000008</v>
      </c>
      <c r="P60" s="14">
        <f t="shared" si="10"/>
        <v>104334.656</v>
      </c>
      <c r="Q60" s="14">
        <f t="shared" si="10"/>
        <v>106673.21099999998</v>
      </c>
      <c r="R60" s="14">
        <f t="shared" si="10"/>
        <v>109998.55900000001</v>
      </c>
      <c r="S60" s="14">
        <f t="shared" si="10"/>
        <v>112887.20700000001</v>
      </c>
      <c r="T60" s="14">
        <f t="shared" si="10"/>
        <v>25832.894</v>
      </c>
      <c r="U60" s="14">
        <f t="shared" si="10"/>
        <v>25425.362999999998</v>
      </c>
      <c r="V60" s="14">
        <f t="shared" si="10"/>
        <v>24486.825999999997</v>
      </c>
      <c r="W60" s="14">
        <f t="shared" si="10"/>
        <v>26411.082000000002</v>
      </c>
      <c r="X60" s="14">
        <f t="shared" si="10"/>
        <v>29271.652999999998</v>
      </c>
      <c r="Y60" s="14">
        <f t="shared" si="10"/>
        <v>31133.420000000006</v>
      </c>
      <c r="Z60" s="14">
        <f t="shared" si="10"/>
        <v>32221.634999999998</v>
      </c>
      <c r="AA60" s="14">
        <f t="shared" si="10"/>
        <v>35179.144000000008</v>
      </c>
      <c r="AB60" s="14">
        <f t="shared" si="10"/>
        <v>114379.45100000002</v>
      </c>
      <c r="AC60" s="14">
        <f t="shared" si="10"/>
        <v>41002.767</v>
      </c>
      <c r="AD60" s="14">
        <f t="shared" si="10"/>
        <v>39455.163999999997</v>
      </c>
      <c r="AE60" s="14">
        <f t="shared" si="10"/>
        <v>37332.474999999999</v>
      </c>
      <c r="AF60" s="14">
        <f t="shared" si="10"/>
        <v>115279.90300000001</v>
      </c>
      <c r="AG60" s="14">
        <f t="shared" si="10"/>
        <v>32639.610999999997</v>
      </c>
      <c r="AH60" s="14">
        <f t="shared" si="10"/>
        <v>35731.763000000006</v>
      </c>
      <c r="AI60" s="14">
        <f t="shared" si="10"/>
        <v>39795.735000000001</v>
      </c>
      <c r="AJ60" s="14">
        <f t="shared" si="10"/>
        <v>118693.901</v>
      </c>
      <c r="AK60" s="14">
        <f t="shared" si="10"/>
        <v>43243.875999999997</v>
      </c>
      <c r="AL60" s="14">
        <f t="shared" si="10"/>
        <v>41500</v>
      </c>
      <c r="AM60" s="14">
        <f t="shared" si="10"/>
        <v>44534.232000000004</v>
      </c>
      <c r="AN60" s="14">
        <f t="shared" si="10"/>
        <v>125925.10499999998</v>
      </c>
      <c r="AO60" s="14">
        <f t="shared" si="10"/>
        <v>45671.656999999999</v>
      </c>
      <c r="AP60" s="14">
        <f t="shared" si="10"/>
        <v>48766.290999999997</v>
      </c>
      <c r="AQ60" s="14">
        <f t="shared" si="10"/>
        <v>54418.355000000003</v>
      </c>
      <c r="AR60" s="14">
        <f t="shared" si="10"/>
        <v>53970.414000000004</v>
      </c>
      <c r="AS60" s="14">
        <f t="shared" si="10"/>
        <v>59713.932000000001</v>
      </c>
      <c r="AT60" s="14">
        <f t="shared" si="10"/>
        <v>55677.569999999992</v>
      </c>
      <c r="AU60" s="14">
        <f t="shared" si="10"/>
        <v>56478.411999999997</v>
      </c>
      <c r="AV60" s="14">
        <f t="shared" si="10"/>
        <v>53864.619000000006</v>
      </c>
      <c r="AW60" s="14">
        <f t="shared" si="10"/>
        <v>52327.684000000001</v>
      </c>
      <c r="AX60" s="14">
        <f t="shared" si="10"/>
        <v>53016.949000000001</v>
      </c>
      <c r="AY60" s="14">
        <f t="shared" si="10"/>
        <v>50317.180999999997</v>
      </c>
      <c r="AZ60" s="14">
        <f t="shared" si="10"/>
        <v>162855.55499999996</v>
      </c>
      <c r="BA60" s="14">
        <f t="shared" si="10"/>
        <v>52892.816999999995</v>
      </c>
      <c r="BB60" s="14">
        <f t="shared" si="10"/>
        <v>46521.396999999997</v>
      </c>
      <c r="BC60" s="14">
        <f t="shared" si="10"/>
        <v>50744.404999999999</v>
      </c>
      <c r="BD60" s="14">
        <f t="shared" si="10"/>
        <v>165087.59</v>
      </c>
      <c r="BE60" s="14">
        <f t="shared" si="10"/>
        <v>59944.046999999999</v>
      </c>
      <c r="BF60" s="14">
        <f t="shared" si="10"/>
        <v>67425.300999999992</v>
      </c>
      <c r="BG60" s="14">
        <f t="shared" si="10"/>
        <v>65227.059000000001</v>
      </c>
      <c r="BH60" s="14">
        <f t="shared" si="10"/>
        <v>161748.022</v>
      </c>
      <c r="BI60" s="14">
        <f t="shared" si="10"/>
        <v>82327.092000000004</v>
      </c>
      <c r="BJ60" s="14">
        <f t="shared" si="10"/>
        <v>76484.144</v>
      </c>
      <c r="BK60" s="14">
        <f t="shared" si="10"/>
        <v>72566.335999999996</v>
      </c>
      <c r="BL60" s="14">
        <f t="shared" si="10"/>
        <v>158484.10999999999</v>
      </c>
      <c r="BM60" s="14">
        <f t="shared" si="10"/>
        <v>86774.09</v>
      </c>
      <c r="BN60" s="14">
        <f t="shared" ref="BN60:BV60" si="11">SUM(BN55:BN58)-BN59</f>
        <v>82048.753999999986</v>
      </c>
      <c r="BO60" s="14">
        <f t="shared" si="11"/>
        <v>79424.760000000009</v>
      </c>
      <c r="BP60" s="14">
        <f t="shared" si="11"/>
        <v>163562.70399999997</v>
      </c>
      <c r="BQ60" s="14">
        <f t="shared" si="11"/>
        <v>89502.173999999999</v>
      </c>
      <c r="BR60" s="14">
        <f t="shared" si="11"/>
        <v>84151.775999999998</v>
      </c>
      <c r="BS60" s="14">
        <f t="shared" si="11"/>
        <v>86803.552000000011</v>
      </c>
      <c r="BT60" s="32" t="e">
        <f t="shared" ref="BT60" si="12">SUM(BT55:BT58)-BT59</f>
        <v>#VALUE!</v>
      </c>
      <c r="BU60" s="14">
        <f t="shared" si="11"/>
        <v>0</v>
      </c>
      <c r="BV60" s="14">
        <f t="shared" si="11"/>
        <v>0</v>
      </c>
    </row>
    <row r="61" spans="1:74" x14ac:dyDescent="0.2">
      <c r="A61" s="15"/>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row>
    <row r="62" spans="1:74" x14ac:dyDescent="0.2">
      <c r="A62" s="17" t="s">
        <v>151</v>
      </c>
      <c r="B62" s="18"/>
      <c r="C62" s="18"/>
      <c r="D62" s="18"/>
      <c r="E62" s="18"/>
      <c r="F62" s="18"/>
      <c r="G62" s="18"/>
      <c r="H62" s="18"/>
      <c r="I62" s="18"/>
      <c r="J62" s="18"/>
      <c r="K62" s="18"/>
      <c r="L62" s="18"/>
      <c r="M62" s="18"/>
      <c r="N62" s="18"/>
      <c r="O62" s="18"/>
      <c r="P62" s="18"/>
      <c r="Q62" s="18"/>
      <c r="R62" s="18"/>
      <c r="S62" s="18"/>
      <c r="T62" s="18"/>
      <c r="U62" s="18"/>
      <c r="V62" s="18"/>
      <c r="W62" s="18"/>
      <c r="X62" s="18"/>
      <c r="Y62" s="18"/>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row>
    <row r="63" spans="1:74" x14ac:dyDescent="0.2">
      <c r="A63" s="14"/>
      <c r="B63" s="14"/>
      <c r="C63" s="14"/>
      <c r="D63" s="14"/>
      <c r="E63" s="14"/>
      <c r="F63" s="14"/>
      <c r="G63" s="14"/>
      <c r="H63" s="14"/>
      <c r="I63" s="14"/>
      <c r="J63" s="14"/>
      <c r="K63" s="14"/>
      <c r="L63" s="14"/>
      <c r="M63" s="14"/>
      <c r="N63" s="14"/>
      <c r="O63" s="14"/>
      <c r="P63" s="14"/>
      <c r="Q63" s="14"/>
      <c r="R63" s="14"/>
      <c r="S63" s="14"/>
      <c r="T63" s="14"/>
      <c r="U63" s="14"/>
      <c r="V63" s="14"/>
      <c r="W63" s="14"/>
      <c r="X63" s="14"/>
      <c r="Y63" s="14"/>
    </row>
    <row r="64" spans="1:74" x14ac:dyDescent="0.2">
      <c r="A64" s="14"/>
      <c r="B64" s="19" t="s">
        <v>196</v>
      </c>
      <c r="C64" s="19" t="s">
        <v>197</v>
      </c>
      <c r="D64" s="19" t="s">
        <v>198</v>
      </c>
      <c r="E64" s="19" t="s">
        <v>199</v>
      </c>
      <c r="F64" s="19" t="s">
        <v>200</v>
      </c>
      <c r="G64" s="19" t="s">
        <v>36</v>
      </c>
      <c r="H64" s="19" t="s">
        <v>38</v>
      </c>
      <c r="I64" s="19" t="s">
        <v>42</v>
      </c>
      <c r="J64" s="19" t="s">
        <v>46</v>
      </c>
      <c r="K64" s="19" t="s">
        <v>50</v>
      </c>
      <c r="L64" s="19" t="s">
        <v>54</v>
      </c>
      <c r="M64" s="19" t="s">
        <v>58</v>
      </c>
      <c r="N64" s="19" t="s">
        <v>62</v>
      </c>
      <c r="O64" s="19" t="s">
        <v>66</v>
      </c>
      <c r="P64" s="19" t="s">
        <v>70</v>
      </c>
      <c r="Q64" s="19" t="s">
        <v>74</v>
      </c>
      <c r="R64" s="19" t="s">
        <v>78</v>
      </c>
      <c r="S64" s="19" t="s">
        <v>82</v>
      </c>
      <c r="T64" s="19" t="s">
        <v>86</v>
      </c>
      <c r="U64" s="19" t="s">
        <v>90</v>
      </c>
      <c r="V64" s="19" t="s">
        <v>94</v>
      </c>
      <c r="W64" s="19" t="s">
        <v>98</v>
      </c>
      <c r="X64" s="19"/>
      <c r="Y64" s="19"/>
    </row>
    <row r="65" spans="1:25" x14ac:dyDescent="0.2">
      <c r="A65" s="14"/>
      <c r="B65" s="21"/>
      <c r="C65" s="21"/>
      <c r="D65" s="21"/>
      <c r="E65" s="21"/>
      <c r="F65" s="21"/>
      <c r="G65" s="21"/>
      <c r="H65" s="21"/>
      <c r="I65" s="21"/>
      <c r="J65" s="21"/>
      <c r="K65" s="21"/>
      <c r="L65" s="21"/>
      <c r="M65" s="21"/>
      <c r="N65" s="21"/>
      <c r="O65" s="21"/>
      <c r="P65" s="21"/>
      <c r="Q65" s="21"/>
      <c r="R65" s="21"/>
      <c r="S65" s="21"/>
      <c r="T65" s="21"/>
      <c r="U65" s="21"/>
      <c r="V65" s="21"/>
      <c r="W65" s="21"/>
      <c r="X65" s="21"/>
      <c r="Y65" s="21"/>
    </row>
    <row r="66" spans="1:25" x14ac:dyDescent="0.2">
      <c r="A66" s="14" t="s">
        <v>152</v>
      </c>
      <c r="B66" s="14">
        <v>43232.415999999997</v>
      </c>
      <c r="C66" s="14">
        <v>51076.260999999999</v>
      </c>
      <c r="D66" s="14">
        <v>59430.294999999998</v>
      </c>
      <c r="E66" s="14">
        <v>55345.196000000004</v>
      </c>
      <c r="F66" s="14">
        <v>64727.873</v>
      </c>
      <c r="G66" s="14">
        <v>81540.028999999995</v>
      </c>
      <c r="H66" s="14">
        <v>71887.838000000003</v>
      </c>
      <c r="I66" s="14">
        <v>73879.009000000005</v>
      </c>
      <c r="J66" s="14">
        <v>79996.032000000007</v>
      </c>
      <c r="K66" s="14">
        <v>90553.947</v>
      </c>
      <c r="L66" s="14">
        <v>100850.394</v>
      </c>
      <c r="M66" s="14">
        <v>104190.41099999999</v>
      </c>
      <c r="N66" s="14">
        <v>99138.100999999995</v>
      </c>
      <c r="O66" s="14">
        <v>100408.497</v>
      </c>
      <c r="P66" s="14">
        <v>99328.058999999994</v>
      </c>
      <c r="Q66" s="14">
        <v>116310.05899999999</v>
      </c>
      <c r="R66" s="14">
        <v>110187.713</v>
      </c>
      <c r="S66" s="14">
        <v>115788.889</v>
      </c>
      <c r="T66" s="14">
        <v>120425.791</v>
      </c>
      <c r="U66" s="14">
        <v>125693.785</v>
      </c>
      <c r="V66" s="14">
        <v>151069.91500000001</v>
      </c>
      <c r="W66" s="14">
        <v>169572.519</v>
      </c>
      <c r="X66" s="14"/>
      <c r="Y66" s="14"/>
    </row>
    <row r="67" spans="1:25" x14ac:dyDescent="0.2">
      <c r="A67" s="14" t="s">
        <v>153</v>
      </c>
      <c r="B67" s="22">
        <v>33388.379000000001</v>
      </c>
      <c r="C67" s="22">
        <v>39471.095000000001</v>
      </c>
      <c r="D67" s="22">
        <v>45630.027000000002</v>
      </c>
      <c r="E67" s="22">
        <v>42695.137000000002</v>
      </c>
      <c r="F67" s="22">
        <v>49749.008999999998</v>
      </c>
      <c r="G67" s="22">
        <v>63802.038</v>
      </c>
      <c r="H67" s="22">
        <v>63713.514000000003</v>
      </c>
      <c r="I67" s="22">
        <v>66116.618000000002</v>
      </c>
      <c r="J67" s="22">
        <v>65535.714999999997</v>
      </c>
      <c r="K67" s="22">
        <v>71415.789000000004</v>
      </c>
      <c r="L67" s="22">
        <v>80517.061000000002</v>
      </c>
      <c r="M67" s="22">
        <v>83275.342999999993</v>
      </c>
      <c r="N67" s="22">
        <v>78170.16</v>
      </c>
      <c r="O67" s="22">
        <v>80656.862999999998</v>
      </c>
      <c r="P67" s="22">
        <v>79580.168999999994</v>
      </c>
      <c r="Q67" s="22">
        <v>92697.040999999997</v>
      </c>
      <c r="R67" s="22">
        <v>89279.862999999998</v>
      </c>
      <c r="S67" s="22">
        <v>95718.888999999996</v>
      </c>
      <c r="T67" s="22">
        <v>103902.677</v>
      </c>
      <c r="U67" s="22">
        <v>100850.84699999999</v>
      </c>
      <c r="V67" s="22">
        <v>125044.49099999999</v>
      </c>
      <c r="W67" s="22">
        <v>137196.29199999999</v>
      </c>
      <c r="X67" s="22"/>
      <c r="Y67" s="22"/>
    </row>
    <row r="68" spans="1:25" x14ac:dyDescent="0.2">
      <c r="A68" s="14" t="s">
        <v>154</v>
      </c>
      <c r="B68" s="14">
        <v>9844.0370000000003</v>
      </c>
      <c r="C68" s="14">
        <v>11605.165999999999</v>
      </c>
      <c r="D68" s="14">
        <v>13800.268</v>
      </c>
      <c r="E68" s="14">
        <v>12650.058999999999</v>
      </c>
      <c r="F68" s="14">
        <v>14978.864</v>
      </c>
      <c r="G68" s="14">
        <v>17737.991000000002</v>
      </c>
      <c r="H68" s="14">
        <v>8174.3239999999996</v>
      </c>
      <c r="I68" s="14">
        <v>7762.3909999999996</v>
      </c>
      <c r="J68" s="14">
        <v>14460.316999999999</v>
      </c>
      <c r="K68" s="14">
        <v>19138.157999999999</v>
      </c>
      <c r="L68" s="14">
        <v>20333.332999999999</v>
      </c>
      <c r="M68" s="14">
        <v>20915.067999999999</v>
      </c>
      <c r="N68" s="14">
        <v>20967.940999999999</v>
      </c>
      <c r="O68" s="14">
        <v>19751.633999999998</v>
      </c>
      <c r="P68" s="14">
        <v>19747.89</v>
      </c>
      <c r="Q68" s="14">
        <v>23613.018</v>
      </c>
      <c r="R68" s="14">
        <v>20907.849999999999</v>
      </c>
      <c r="S68" s="14">
        <v>20070</v>
      </c>
      <c r="T68" s="14">
        <v>16523.114000000001</v>
      </c>
      <c r="U68" s="14">
        <v>24842.937999999998</v>
      </c>
      <c r="V68" s="14">
        <v>26025.423999999999</v>
      </c>
      <c r="W68" s="14">
        <v>32376.226999999999</v>
      </c>
      <c r="X68" s="14"/>
      <c r="Y68" s="14"/>
    </row>
    <row r="69" spans="1:25" x14ac:dyDescent="0.2">
      <c r="A69" s="14"/>
      <c r="B69" s="14"/>
      <c r="C69" s="14"/>
      <c r="D69" s="14"/>
      <c r="E69" s="14"/>
      <c r="F69" s="14"/>
      <c r="G69" s="14"/>
      <c r="H69" s="14"/>
      <c r="I69" s="14"/>
      <c r="J69" s="14"/>
      <c r="K69" s="14"/>
      <c r="L69" s="14"/>
      <c r="M69" s="14"/>
      <c r="N69" s="14"/>
      <c r="O69" s="14"/>
      <c r="P69" s="14"/>
      <c r="Q69" s="14"/>
      <c r="R69" s="14"/>
      <c r="S69" s="14"/>
      <c r="T69" s="14"/>
      <c r="U69" s="14"/>
      <c r="V69" s="14"/>
      <c r="W69" s="14"/>
      <c r="X69" s="14"/>
      <c r="Y69" s="14"/>
    </row>
    <row r="70" spans="1:25" x14ac:dyDescent="0.2">
      <c r="A70" s="20" t="s">
        <v>155</v>
      </c>
      <c r="B70" s="14"/>
      <c r="C70" s="14"/>
      <c r="D70" s="14"/>
      <c r="E70" s="14"/>
      <c r="F70" s="14"/>
      <c r="G70" s="14"/>
      <c r="H70" s="14"/>
      <c r="I70" s="14"/>
      <c r="J70" s="14"/>
      <c r="K70" s="14"/>
      <c r="L70" s="14"/>
      <c r="M70" s="14"/>
      <c r="N70" s="14"/>
      <c r="O70" s="14"/>
      <c r="P70" s="14"/>
      <c r="Q70" s="14"/>
      <c r="R70" s="14"/>
      <c r="S70" s="14"/>
      <c r="T70" s="14"/>
      <c r="U70" s="14"/>
      <c r="V70" s="14"/>
      <c r="W70" s="14"/>
      <c r="X70" s="14"/>
      <c r="Y70" s="14"/>
    </row>
    <row r="71" spans="1:25" x14ac:dyDescent="0.2">
      <c r="A71" s="14" t="s">
        <v>156</v>
      </c>
      <c r="B71" s="14">
        <v>4474.0060000000003</v>
      </c>
      <c r="C71" s="14">
        <v>5468.6350000000002</v>
      </c>
      <c r="D71" s="14">
        <v>6230.5630000000001</v>
      </c>
      <c r="E71" s="14">
        <v>5648.8729999999996</v>
      </c>
      <c r="F71" s="14">
        <v>6568.0320000000002</v>
      </c>
      <c r="G71" s="14">
        <v>7647.7439999999997</v>
      </c>
      <c r="H71" s="14">
        <v>7255.4049999999997</v>
      </c>
      <c r="I71" s="14">
        <v>7346.9390000000003</v>
      </c>
      <c r="J71" s="14">
        <v>7313.4920000000002</v>
      </c>
      <c r="K71" s="14">
        <v>8127.6319999999996</v>
      </c>
      <c r="L71" s="14">
        <v>9228.3459999999995</v>
      </c>
      <c r="M71" s="14">
        <v>9941.0959999999995</v>
      </c>
      <c r="N71" s="14">
        <v>9731.1959999999999</v>
      </c>
      <c r="O71" s="14">
        <v>9404.1389999999992</v>
      </c>
      <c r="P71" s="14">
        <v>9660.3379999999997</v>
      </c>
      <c r="Q71" s="14">
        <v>11313.609</v>
      </c>
      <c r="R71" s="14">
        <v>10885.097</v>
      </c>
      <c r="S71" s="14">
        <v>10407.778</v>
      </c>
      <c r="T71" s="14">
        <v>10699.513000000001</v>
      </c>
      <c r="U71" s="14">
        <v>10432.768</v>
      </c>
      <c r="V71" s="14">
        <v>11245.763000000001</v>
      </c>
      <c r="W71" s="14">
        <v>12022.901</v>
      </c>
      <c r="X71" s="14"/>
      <c r="Y71" s="14"/>
    </row>
    <row r="72" spans="1:25" x14ac:dyDescent="0.2">
      <c r="A72" s="14" t="s">
        <v>157</v>
      </c>
      <c r="B72" s="14">
        <v>2174.3119999999999</v>
      </c>
      <c r="C72" s="14">
        <v>2639.6060000000002</v>
      </c>
      <c r="D72" s="14">
        <v>3128.6860000000001</v>
      </c>
      <c r="E72" s="14">
        <v>2922.8939999999998</v>
      </c>
      <c r="F72" s="14">
        <v>3360.634</v>
      </c>
      <c r="G72" s="14">
        <v>4250.3639999999996</v>
      </c>
      <c r="H72" s="14">
        <v>3817.5680000000002</v>
      </c>
      <c r="I72" s="14"/>
      <c r="J72" s="14"/>
      <c r="K72" s="14"/>
      <c r="L72" s="14"/>
      <c r="M72" s="14"/>
      <c r="N72" s="14"/>
      <c r="O72" s="14"/>
      <c r="P72" s="14"/>
      <c r="Q72" s="14"/>
      <c r="R72" s="14"/>
      <c r="S72" s="14"/>
      <c r="T72" s="14"/>
      <c r="U72" s="14"/>
      <c r="V72" s="14"/>
      <c r="W72" s="14"/>
      <c r="X72" s="14"/>
      <c r="Y72" s="14"/>
    </row>
    <row r="73" spans="1:25" x14ac:dyDescent="0.2">
      <c r="A73" s="14" t="s">
        <v>158</v>
      </c>
      <c r="B73" s="14"/>
      <c r="C73" s="14"/>
      <c r="D73" s="14"/>
      <c r="E73" s="14"/>
      <c r="F73" s="14"/>
      <c r="G73" s="14"/>
      <c r="H73" s="14"/>
      <c r="I73" s="14"/>
      <c r="J73" s="14"/>
      <c r="K73" s="14"/>
      <c r="L73" s="14"/>
      <c r="M73" s="14"/>
      <c r="N73" s="14"/>
      <c r="O73" s="14"/>
      <c r="P73" s="14"/>
      <c r="Q73" s="14"/>
      <c r="R73" s="14"/>
      <c r="S73" s="14"/>
      <c r="T73" s="14"/>
      <c r="U73" s="14"/>
      <c r="V73" s="14"/>
      <c r="W73" s="14"/>
      <c r="X73" s="14"/>
      <c r="Y73" s="14"/>
    </row>
    <row r="74" spans="1:25" x14ac:dyDescent="0.2">
      <c r="A74" s="14" t="s">
        <v>159</v>
      </c>
      <c r="B74" s="22">
        <v>-377.166</v>
      </c>
      <c r="C74" s="22">
        <v>-627.30600000000004</v>
      </c>
      <c r="D74" s="22">
        <v>-617.96199999999999</v>
      </c>
      <c r="E74" s="22">
        <v>-421.11500000000001</v>
      </c>
      <c r="F74" s="22">
        <v>-299.86799999999999</v>
      </c>
      <c r="G74" s="22">
        <v>-291.12099999999998</v>
      </c>
      <c r="H74" s="22">
        <v>-4143.2439999999997</v>
      </c>
      <c r="I74" s="22">
        <v>-5.8310000000000004</v>
      </c>
      <c r="J74" s="22">
        <v>386.24299999999999</v>
      </c>
      <c r="K74" s="22">
        <v>425</v>
      </c>
      <c r="L74" s="22">
        <v>224.41</v>
      </c>
      <c r="M74" s="22">
        <v>78.081999999999994</v>
      </c>
      <c r="N74" s="22">
        <v>-9.8640000000000008</v>
      </c>
      <c r="O74" s="22">
        <v>45.752000000000002</v>
      </c>
      <c r="P74" s="22">
        <v>273.20600000000002</v>
      </c>
      <c r="Q74" s="22">
        <v>697.04200000000003</v>
      </c>
      <c r="R74" s="22">
        <v>-11.377000000000001</v>
      </c>
      <c r="S74" s="22">
        <v>1231.1110000000001</v>
      </c>
      <c r="T74" s="22">
        <v>32.847000000000001</v>
      </c>
      <c r="U74" s="22">
        <v>-792.09</v>
      </c>
      <c r="V74" s="22">
        <v>-272.24599999999998</v>
      </c>
      <c r="W74" s="22">
        <v>205.01599999999999</v>
      </c>
      <c r="X74" s="22"/>
      <c r="Y74" s="22"/>
    </row>
    <row r="75" spans="1:25" x14ac:dyDescent="0.2">
      <c r="A75" s="20" t="s">
        <v>160</v>
      </c>
      <c r="B75" s="14">
        <v>3572.8850000000002</v>
      </c>
      <c r="C75" s="14">
        <v>4124.2309999999998</v>
      </c>
      <c r="D75" s="14">
        <v>5058.9809999999998</v>
      </c>
      <c r="E75" s="14">
        <v>4499.4070000000002</v>
      </c>
      <c r="F75" s="14">
        <v>5350.0659999999998</v>
      </c>
      <c r="G75" s="14">
        <v>6131.0039999999999</v>
      </c>
      <c r="H75" s="14">
        <v>1244.595</v>
      </c>
      <c r="I75" s="14">
        <v>421.28300000000002</v>
      </c>
      <c r="J75" s="14">
        <v>6760.5820000000003</v>
      </c>
      <c r="K75" s="14">
        <v>10585.526</v>
      </c>
      <c r="L75" s="14">
        <v>10880.576999999999</v>
      </c>
      <c r="M75" s="14">
        <v>10895.89</v>
      </c>
      <c r="N75" s="14">
        <v>11246.609</v>
      </c>
      <c r="O75" s="14">
        <v>10301.743</v>
      </c>
      <c r="P75" s="14">
        <v>9814.3459999999995</v>
      </c>
      <c r="Q75" s="14">
        <v>11602.367</v>
      </c>
      <c r="R75" s="14">
        <v>10034.129999999999</v>
      </c>
      <c r="S75" s="14">
        <v>8431.1110000000008</v>
      </c>
      <c r="T75" s="14">
        <v>5790.7539999999999</v>
      </c>
      <c r="U75" s="14">
        <v>15202.26</v>
      </c>
      <c r="V75" s="14">
        <v>15051.906999999999</v>
      </c>
      <c r="W75" s="14">
        <v>20148.310000000001</v>
      </c>
      <c r="X75" s="14"/>
      <c r="Y75" s="14"/>
    </row>
    <row r="76" spans="1:25" x14ac:dyDescent="0.2">
      <c r="A76" s="14"/>
      <c r="B76" s="14"/>
      <c r="C76" s="14"/>
      <c r="D76" s="14"/>
      <c r="E76" s="14"/>
      <c r="F76" s="14"/>
      <c r="G76" s="14"/>
      <c r="H76" s="14"/>
      <c r="I76" s="14"/>
      <c r="J76" s="14"/>
      <c r="K76" s="14"/>
      <c r="L76" s="14"/>
      <c r="M76" s="14"/>
      <c r="N76" s="14"/>
      <c r="O76" s="14"/>
      <c r="P76" s="14"/>
      <c r="Q76" s="14"/>
      <c r="R76" s="14"/>
      <c r="S76" s="14"/>
      <c r="T76" s="14"/>
      <c r="U76" s="14"/>
      <c r="V76" s="14"/>
      <c r="W76" s="14"/>
      <c r="X76" s="14"/>
      <c r="Y76" s="14"/>
    </row>
    <row r="77" spans="1:25" x14ac:dyDescent="0.2">
      <c r="A77" s="14" t="s">
        <v>161</v>
      </c>
      <c r="B77" s="14">
        <v>-212.029</v>
      </c>
      <c r="C77" s="14">
        <v>-182.042</v>
      </c>
      <c r="D77" s="14">
        <v>-256.03199999999998</v>
      </c>
      <c r="E77" s="14">
        <v>-287.07</v>
      </c>
      <c r="F77" s="14">
        <v>-373.84399999999999</v>
      </c>
      <c r="G77" s="14">
        <v>-509.46100000000001</v>
      </c>
      <c r="H77" s="14">
        <v>-805.40499999999997</v>
      </c>
      <c r="I77" s="14">
        <v>128.28</v>
      </c>
      <c r="J77" s="14">
        <v>-470.899</v>
      </c>
      <c r="K77" s="14">
        <v>-930.26300000000003</v>
      </c>
      <c r="L77" s="14">
        <v>-198.16300000000001</v>
      </c>
      <c r="M77" s="14">
        <v>-382.19200000000001</v>
      </c>
      <c r="N77" s="14">
        <v>-393.34199999999998</v>
      </c>
      <c r="O77" s="14">
        <v>-471.678</v>
      </c>
      <c r="P77" s="14">
        <v>-309.072</v>
      </c>
      <c r="Q77" s="14">
        <v>-249.70400000000001</v>
      </c>
      <c r="R77" s="14">
        <v>12.513999999999999</v>
      </c>
      <c r="S77" s="14">
        <v>-355.55599999999998</v>
      </c>
      <c r="T77" s="14">
        <v>-416.05799999999999</v>
      </c>
      <c r="U77" s="14">
        <v>-33.898000000000003</v>
      </c>
      <c r="V77" s="14">
        <v>712.92399999999998</v>
      </c>
      <c r="W77" s="14">
        <v>49.073</v>
      </c>
      <c r="X77" s="14"/>
      <c r="Y77" s="14"/>
    </row>
    <row r="78" spans="1:25" x14ac:dyDescent="0.2">
      <c r="A78" s="14" t="s">
        <v>162</v>
      </c>
      <c r="B78" s="22"/>
      <c r="C78" s="22"/>
      <c r="D78" s="22"/>
      <c r="E78" s="22">
        <v>-313.16699999999997</v>
      </c>
      <c r="F78" s="22">
        <v>471.59800000000001</v>
      </c>
      <c r="G78" s="22">
        <v>16.012</v>
      </c>
      <c r="H78" s="22">
        <v>35.134</v>
      </c>
      <c r="I78" s="22">
        <v>52.478000000000002</v>
      </c>
      <c r="J78" s="22">
        <v>129.62899999999999</v>
      </c>
      <c r="K78" s="22">
        <v>59.210999999999999</v>
      </c>
      <c r="L78" s="22">
        <v>-442.25700000000001</v>
      </c>
      <c r="M78" s="22">
        <v>298.63099999999997</v>
      </c>
      <c r="N78" s="22">
        <v>-117.139</v>
      </c>
      <c r="O78" s="22">
        <v>217.86500000000001</v>
      </c>
      <c r="P78" s="22">
        <v>689.87400000000002</v>
      </c>
      <c r="Q78" s="22">
        <v>1280.473</v>
      </c>
      <c r="R78" s="22">
        <v>905.57399999999996</v>
      </c>
      <c r="S78" s="22">
        <v>-166.666</v>
      </c>
      <c r="T78" s="22">
        <v>978.10199999999998</v>
      </c>
      <c r="U78" s="22">
        <v>2978.5309999999999</v>
      </c>
      <c r="V78" s="22">
        <v>9138.7710000000006</v>
      </c>
      <c r="W78" s="22">
        <v>-1553.981</v>
      </c>
      <c r="X78" s="22"/>
      <c r="Y78" s="22"/>
    </row>
    <row r="79" spans="1:25" x14ac:dyDescent="0.2">
      <c r="A79" s="14" t="s">
        <v>163</v>
      </c>
      <c r="B79" s="20">
        <v>3360.8560000000002</v>
      </c>
      <c r="C79" s="20">
        <v>3942.1889999999999</v>
      </c>
      <c r="D79" s="20">
        <v>4802.9489999999996</v>
      </c>
      <c r="E79" s="20">
        <v>3899.17</v>
      </c>
      <c r="F79" s="20">
        <v>5447.82</v>
      </c>
      <c r="G79" s="20">
        <v>5637.5550000000003</v>
      </c>
      <c r="H79" s="20">
        <v>474.32400000000001</v>
      </c>
      <c r="I79" s="20">
        <v>602.04100000000005</v>
      </c>
      <c r="J79" s="20">
        <v>6419.3119999999999</v>
      </c>
      <c r="K79" s="20">
        <v>9714.4740000000002</v>
      </c>
      <c r="L79" s="20">
        <v>10240.156999999999</v>
      </c>
      <c r="M79" s="20">
        <v>10812.329</v>
      </c>
      <c r="N79" s="20">
        <v>10736.128000000001</v>
      </c>
      <c r="O79" s="20">
        <v>10047.93</v>
      </c>
      <c r="P79" s="20">
        <v>10195.147999999999</v>
      </c>
      <c r="Q79" s="20">
        <v>12633.136</v>
      </c>
      <c r="R79" s="20">
        <v>10952.218000000001</v>
      </c>
      <c r="S79" s="20">
        <v>7908.8890000000001</v>
      </c>
      <c r="T79" s="20">
        <v>6352.7979999999998</v>
      </c>
      <c r="U79" s="20">
        <v>18146.893</v>
      </c>
      <c r="V79" s="20">
        <v>24903.601999999999</v>
      </c>
      <c r="W79" s="20">
        <v>18643.401999999998</v>
      </c>
      <c r="X79" s="20"/>
      <c r="Y79" s="20"/>
    </row>
    <row r="80" spans="1:25" x14ac:dyDescent="0.2">
      <c r="A80" s="14"/>
      <c r="B80" s="20"/>
      <c r="C80" s="20"/>
      <c r="D80" s="20"/>
      <c r="E80" s="20"/>
      <c r="F80" s="20"/>
      <c r="G80" s="20"/>
      <c r="H80" s="20"/>
      <c r="I80" s="20"/>
      <c r="J80" s="20"/>
      <c r="K80" s="20"/>
      <c r="L80" s="20"/>
      <c r="M80" s="20"/>
      <c r="N80" s="20"/>
      <c r="O80" s="20"/>
      <c r="P80" s="20"/>
      <c r="Q80" s="20"/>
      <c r="R80" s="20"/>
      <c r="S80" s="20"/>
      <c r="T80" s="20"/>
      <c r="U80" s="20"/>
      <c r="V80" s="20"/>
      <c r="W80" s="20"/>
      <c r="X80" s="20"/>
      <c r="Y80" s="20"/>
    </row>
    <row r="81" spans="1:27" x14ac:dyDescent="0.2">
      <c r="A81" s="14" t="s">
        <v>164</v>
      </c>
      <c r="B81" s="22">
        <v>-1301.7329999999999</v>
      </c>
      <c r="C81" s="22">
        <v>-1547.355</v>
      </c>
      <c r="D81" s="22">
        <v>-1797.587</v>
      </c>
      <c r="E81" s="22">
        <v>-1243.1790000000001</v>
      </c>
      <c r="F81" s="22">
        <v>-1651.2550000000001</v>
      </c>
      <c r="G81" s="22">
        <v>-1075.691</v>
      </c>
      <c r="H81" s="22">
        <v>-28.378</v>
      </c>
      <c r="I81" s="22">
        <v>-295.91800000000001</v>
      </c>
      <c r="J81" s="22">
        <v>-2129.63</v>
      </c>
      <c r="K81" s="22">
        <v>-3257.895</v>
      </c>
      <c r="L81" s="22">
        <v>-3532.808</v>
      </c>
      <c r="M81" s="22">
        <v>-3512.3290000000002</v>
      </c>
      <c r="N81" s="22">
        <v>-3563.502</v>
      </c>
      <c r="O81" s="22">
        <v>-3080.61</v>
      </c>
      <c r="P81" s="22">
        <v>-2906.1179999999999</v>
      </c>
      <c r="Q81" s="22">
        <v>-2366.864</v>
      </c>
      <c r="R81" s="22">
        <v>-2878.2710000000002</v>
      </c>
      <c r="S81" s="22">
        <v>-2377.7779999999998</v>
      </c>
      <c r="T81" s="22">
        <v>-1660.5840000000001</v>
      </c>
      <c r="U81" s="22">
        <v>-4064.4070000000002</v>
      </c>
      <c r="V81" s="22">
        <v>-5219.28</v>
      </c>
      <c r="W81" s="22">
        <v>-5377.317</v>
      </c>
      <c r="X81" s="22"/>
      <c r="Y81" s="22"/>
    </row>
    <row r="82" spans="1:27" x14ac:dyDescent="0.2">
      <c r="A82" s="14" t="s">
        <v>165</v>
      </c>
      <c r="B82" s="20">
        <v>2059.123</v>
      </c>
      <c r="C82" s="20">
        <v>2394.8339999999998</v>
      </c>
      <c r="D82" s="20">
        <v>3005.3620000000001</v>
      </c>
      <c r="E82" s="20">
        <v>2655.991</v>
      </c>
      <c r="F82" s="20">
        <v>3796.5650000000001</v>
      </c>
      <c r="G82" s="20">
        <v>4561.8639999999996</v>
      </c>
      <c r="H82" s="20">
        <v>445.94600000000003</v>
      </c>
      <c r="I82" s="20">
        <v>306.12299999999999</v>
      </c>
      <c r="J82" s="20">
        <v>4289.6819999999998</v>
      </c>
      <c r="K82" s="20">
        <v>6456.5789999999997</v>
      </c>
      <c r="L82" s="20">
        <v>6707.3490000000002</v>
      </c>
      <c r="M82" s="20">
        <v>7300</v>
      </c>
      <c r="N82" s="20">
        <v>7172.6260000000002</v>
      </c>
      <c r="O82" s="20">
        <v>6967.32</v>
      </c>
      <c r="P82" s="20">
        <v>7289.03</v>
      </c>
      <c r="Q82" s="20">
        <v>10266.272000000001</v>
      </c>
      <c r="R82" s="20">
        <v>8073.9470000000001</v>
      </c>
      <c r="S82" s="20">
        <v>5531.1109999999999</v>
      </c>
      <c r="T82" s="20">
        <v>4692.2139999999999</v>
      </c>
      <c r="U82" s="20">
        <v>14082.486000000001</v>
      </c>
      <c r="V82" s="20">
        <v>19684.322</v>
      </c>
      <c r="W82" s="20">
        <v>13266.084999999999</v>
      </c>
      <c r="X82" s="20"/>
      <c r="Y82" s="20"/>
    </row>
    <row r="83" spans="1:27" x14ac:dyDescent="0.2">
      <c r="A83" s="14"/>
      <c r="B83" s="20"/>
      <c r="C83" s="20"/>
      <c r="D83" s="20"/>
      <c r="E83" s="20"/>
      <c r="F83" s="20"/>
      <c r="G83" s="20"/>
      <c r="H83" s="20"/>
      <c r="I83" s="20"/>
      <c r="J83" s="20"/>
      <c r="K83" s="20"/>
      <c r="L83" s="20"/>
      <c r="M83" s="20"/>
      <c r="N83" s="20"/>
      <c r="O83" s="20"/>
      <c r="P83" s="20"/>
      <c r="Q83" s="20"/>
      <c r="R83" s="20"/>
      <c r="S83" s="20"/>
      <c r="T83" s="20"/>
      <c r="U83" s="20"/>
      <c r="V83" s="20"/>
      <c r="W83" s="20"/>
      <c r="X83" s="20"/>
      <c r="Y83" s="20"/>
    </row>
    <row r="84" spans="1:27" x14ac:dyDescent="0.2">
      <c r="A84" s="14" t="s">
        <v>166</v>
      </c>
      <c r="B84" s="14"/>
      <c r="C84" s="14"/>
      <c r="D84" s="14"/>
      <c r="E84" s="14"/>
      <c r="F84" s="14"/>
      <c r="G84" s="14"/>
      <c r="H84" s="14"/>
      <c r="I84" s="14"/>
      <c r="J84" s="14"/>
      <c r="K84" s="14"/>
      <c r="L84" s="14"/>
      <c r="M84" s="14"/>
      <c r="N84" s="14"/>
      <c r="O84" s="14"/>
      <c r="P84" s="14"/>
      <c r="Q84" s="14"/>
      <c r="R84" s="14">
        <v>-37.542999999999999</v>
      </c>
      <c r="S84" s="14">
        <v>48.889000000000003</v>
      </c>
      <c r="T84" s="14"/>
      <c r="U84" s="14"/>
      <c r="V84" s="14"/>
      <c r="W84" s="14"/>
      <c r="X84" s="14"/>
      <c r="Y84" s="14"/>
    </row>
    <row r="85" spans="1:27" x14ac:dyDescent="0.2">
      <c r="A85" s="14" t="s">
        <v>139</v>
      </c>
      <c r="B85" s="14"/>
      <c r="C85" s="14"/>
      <c r="D85" s="14"/>
      <c r="E85" s="14"/>
      <c r="F85" s="14">
        <v>-7.9260000000000002</v>
      </c>
      <c r="G85" s="14">
        <v>11.645</v>
      </c>
      <c r="H85" s="14">
        <v>8.1080000000000005</v>
      </c>
      <c r="I85" s="14">
        <v>8.7460000000000004</v>
      </c>
      <c r="J85" s="14">
        <v>21.164000000000001</v>
      </c>
      <c r="K85" s="14">
        <v>-34.210999999999999</v>
      </c>
      <c r="L85" s="14">
        <v>-34.121000000000002</v>
      </c>
      <c r="M85" s="14">
        <v>-35.616</v>
      </c>
      <c r="N85" s="14">
        <v>-23.428000000000001</v>
      </c>
      <c r="O85" s="14">
        <v>-29.411999999999999</v>
      </c>
      <c r="P85" s="14">
        <v>-49.578000000000003</v>
      </c>
      <c r="Q85" s="14">
        <v>-101.77500000000001</v>
      </c>
      <c r="R85" s="14">
        <v>-102.389</v>
      </c>
      <c r="S85" s="14">
        <v>-118.889</v>
      </c>
      <c r="T85" s="14">
        <v>-99.757000000000005</v>
      </c>
      <c r="U85" s="14">
        <v>-91.525000000000006</v>
      </c>
      <c r="V85" s="14">
        <v>-679.02499999999998</v>
      </c>
      <c r="W85" s="14">
        <v>-954.19799999999998</v>
      </c>
      <c r="X85" s="14"/>
      <c r="Y85" s="14"/>
    </row>
    <row r="86" spans="1:27" x14ac:dyDescent="0.2">
      <c r="A86" s="14" t="s">
        <v>167</v>
      </c>
      <c r="B86" s="14">
        <v>-4.5474735088645998E-13</v>
      </c>
      <c r="C86" s="14"/>
      <c r="D86" s="14">
        <v>4.5474735088645998E-13</v>
      </c>
      <c r="E86" s="14"/>
      <c r="F86" s="14">
        <v>4.5474735088645998E-13</v>
      </c>
      <c r="G86" s="14">
        <v>-11.646000000001001</v>
      </c>
      <c r="H86" s="14">
        <v>-8.1080000000000005</v>
      </c>
      <c r="I86" s="14">
        <v>-8.7469999999999999</v>
      </c>
      <c r="J86" s="14">
        <v>-21.163</v>
      </c>
      <c r="K86" s="14">
        <v>9.0949470177293006E-13</v>
      </c>
      <c r="L86" s="14">
        <v>9.0949470177293006E-13</v>
      </c>
      <c r="M86" s="14"/>
      <c r="N86" s="14">
        <v>9.9999999929422994E-4</v>
      </c>
      <c r="O86" s="14">
        <v>9.0949470177293006E-13</v>
      </c>
      <c r="P86" s="14">
        <v>-9.9999999838474001E-4</v>
      </c>
      <c r="Q86" s="14">
        <v>-1.8189894035459001E-12</v>
      </c>
      <c r="R86" s="14">
        <v>9.9999999929422994E-4</v>
      </c>
      <c r="S86" s="14">
        <v>-9.0949470177293006E-13</v>
      </c>
      <c r="T86" s="14"/>
      <c r="U86" s="14">
        <v>-1.0000000020227E-3</v>
      </c>
      <c r="V86" s="14"/>
      <c r="W86" s="14">
        <v>1.8189894035459001E-12</v>
      </c>
      <c r="X86" s="14"/>
      <c r="Y86" s="14"/>
    </row>
    <row r="87" spans="1:27" ht="17" thickBot="1" x14ac:dyDescent="0.25">
      <c r="A87" s="20" t="s">
        <v>168</v>
      </c>
      <c r="B87" s="26">
        <v>2059.123</v>
      </c>
      <c r="C87" s="26">
        <v>2394.8339999999998</v>
      </c>
      <c r="D87" s="26">
        <v>3005.3620000000001</v>
      </c>
      <c r="E87" s="26">
        <v>2655.991</v>
      </c>
      <c r="F87" s="26">
        <v>3788.6390000000001</v>
      </c>
      <c r="G87" s="26">
        <v>4561.8630000000003</v>
      </c>
      <c r="H87" s="26">
        <v>445.94600000000003</v>
      </c>
      <c r="I87" s="26">
        <v>306.12200000000001</v>
      </c>
      <c r="J87" s="26">
        <v>4289.683</v>
      </c>
      <c r="K87" s="26">
        <v>6422.3680000000004</v>
      </c>
      <c r="L87" s="26">
        <v>6673.2280000000001</v>
      </c>
      <c r="M87" s="26">
        <v>7264.384</v>
      </c>
      <c r="N87" s="26">
        <v>7149.1989999999996</v>
      </c>
      <c r="O87" s="26">
        <v>6937.9080000000004</v>
      </c>
      <c r="P87" s="26">
        <v>7239.451</v>
      </c>
      <c r="Q87" s="26">
        <v>10164.496999999999</v>
      </c>
      <c r="R87" s="26">
        <v>7934.0159999999996</v>
      </c>
      <c r="S87" s="26">
        <v>5461.1109999999999</v>
      </c>
      <c r="T87" s="26">
        <v>4592.4570000000003</v>
      </c>
      <c r="U87" s="26">
        <v>13990.96</v>
      </c>
      <c r="V87" s="26">
        <v>19005.296999999999</v>
      </c>
      <c r="W87" s="26">
        <v>12311.887000000001</v>
      </c>
      <c r="X87" s="26"/>
      <c r="Y87" s="26"/>
    </row>
    <row r="88" spans="1:27" ht="17" thickTop="1" x14ac:dyDescent="0.2">
      <c r="A88" s="14"/>
      <c r="B88" s="20"/>
      <c r="C88" s="20"/>
      <c r="D88" s="20"/>
      <c r="E88" s="20"/>
      <c r="F88" s="20"/>
      <c r="G88" s="20"/>
      <c r="H88" s="20"/>
      <c r="I88" s="20"/>
      <c r="J88" s="20"/>
      <c r="K88" s="20"/>
      <c r="L88" s="20"/>
      <c r="M88" s="20"/>
      <c r="N88" s="20"/>
      <c r="O88" s="20"/>
      <c r="P88" s="20"/>
      <c r="Q88" s="20"/>
      <c r="R88" s="20"/>
      <c r="S88" s="20"/>
      <c r="T88" s="20"/>
      <c r="U88" s="20"/>
      <c r="V88" s="20"/>
      <c r="W88" s="20"/>
      <c r="X88" s="20"/>
      <c r="Y88" s="20"/>
    </row>
    <row r="89" spans="1:27" x14ac:dyDescent="0.2">
      <c r="A89" s="14"/>
      <c r="B89" s="14"/>
      <c r="C89" s="14"/>
      <c r="D89" s="14"/>
      <c r="E89" s="14"/>
      <c r="F89" s="14"/>
      <c r="G89" s="14"/>
      <c r="H89" s="14"/>
      <c r="I89" s="14"/>
      <c r="J89" s="14"/>
      <c r="K89" s="14"/>
      <c r="L89" s="14"/>
      <c r="M89" s="14"/>
      <c r="N89" s="14"/>
      <c r="O89" s="14"/>
      <c r="P89" s="14"/>
      <c r="Q89" s="14"/>
      <c r="R89" s="14"/>
      <c r="S89" s="14"/>
      <c r="T89" s="14"/>
      <c r="U89" s="14"/>
      <c r="V89" s="14"/>
      <c r="W89" s="14"/>
      <c r="X89" s="14"/>
      <c r="Y89" s="14"/>
    </row>
    <row r="90" spans="1:27" x14ac:dyDescent="0.2">
      <c r="A90" s="17" t="s">
        <v>169</v>
      </c>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4"/>
    </row>
    <row r="91" spans="1:27" x14ac:dyDescent="0.2">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row>
    <row r="92" spans="1:27" x14ac:dyDescent="0.2">
      <c r="A92" s="14"/>
      <c r="B92" s="19" t="s">
        <v>196</v>
      </c>
      <c r="C92" s="19" t="s">
        <v>197</v>
      </c>
      <c r="D92" s="19" t="s">
        <v>198</v>
      </c>
      <c r="E92" s="19" t="s">
        <v>199</v>
      </c>
      <c r="F92" s="19" t="s">
        <v>200</v>
      </c>
      <c r="G92" s="19" t="s">
        <v>36</v>
      </c>
      <c r="H92" s="19" t="s">
        <v>38</v>
      </c>
      <c r="I92" s="19" t="s">
        <v>42</v>
      </c>
      <c r="J92" s="19" t="s">
        <v>46</v>
      </c>
      <c r="K92" s="19" t="s">
        <v>50</v>
      </c>
      <c r="L92" s="19" t="s">
        <v>54</v>
      </c>
      <c r="M92" s="19" t="s">
        <v>58</v>
      </c>
      <c r="N92" s="19" t="s">
        <v>62</v>
      </c>
      <c r="O92" s="19" t="s">
        <v>66</v>
      </c>
      <c r="P92" s="19" t="s">
        <v>70</v>
      </c>
      <c r="Q92" s="19" t="s">
        <v>74</v>
      </c>
      <c r="R92" s="19" t="s">
        <v>78</v>
      </c>
      <c r="S92" s="19" t="s">
        <v>82</v>
      </c>
      <c r="T92" s="19" t="s">
        <v>86</v>
      </c>
      <c r="U92" s="19" t="s">
        <v>90</v>
      </c>
      <c r="V92" s="19" t="s">
        <v>94</v>
      </c>
      <c r="W92" s="19" t="s">
        <v>98</v>
      </c>
      <c r="X92" s="19"/>
      <c r="Y92" s="19"/>
      <c r="Z92" s="19"/>
      <c r="AA92" s="14"/>
    </row>
    <row r="93" spans="1:27" x14ac:dyDescent="0.2">
      <c r="A93" s="14"/>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14"/>
    </row>
    <row r="94" spans="1:27" x14ac:dyDescent="0.2">
      <c r="A94" s="20" t="s">
        <v>168</v>
      </c>
      <c r="B94" s="20">
        <v>2059.123</v>
      </c>
      <c r="C94" s="20">
        <v>2394.8339999999998</v>
      </c>
      <c r="D94" s="20">
        <v>3005.3620000000001</v>
      </c>
      <c r="E94" s="20">
        <v>2655.991</v>
      </c>
      <c r="F94" s="20">
        <v>3796.5650000000001</v>
      </c>
      <c r="G94" s="20">
        <v>4561.8630000000003</v>
      </c>
      <c r="H94" s="20">
        <v>445.94600000000003</v>
      </c>
      <c r="I94" s="20">
        <v>306.12200000000001</v>
      </c>
      <c r="J94" s="20">
        <v>4289.683</v>
      </c>
      <c r="K94" s="20">
        <v>6456.5789999999997</v>
      </c>
      <c r="L94" s="20">
        <v>6707.3490000000002</v>
      </c>
      <c r="M94" s="20">
        <v>7300</v>
      </c>
      <c r="N94" s="20">
        <v>7172.6260000000002</v>
      </c>
      <c r="O94" s="20">
        <v>6967.32</v>
      </c>
      <c r="P94" s="20">
        <v>7289.03</v>
      </c>
      <c r="Q94" s="20">
        <v>10266.272000000001</v>
      </c>
      <c r="R94" s="20">
        <v>8073.9480000000003</v>
      </c>
      <c r="S94" s="20">
        <v>7908.8890000000001</v>
      </c>
      <c r="T94" s="20">
        <v>6352.7979999999998</v>
      </c>
      <c r="U94" s="20">
        <v>18146.893</v>
      </c>
      <c r="V94" s="20">
        <v>24903.601999999999</v>
      </c>
      <c r="W94" s="20">
        <v>18643.401999999998</v>
      </c>
      <c r="X94" s="20"/>
      <c r="Y94" s="20"/>
      <c r="Z94" s="20"/>
      <c r="AA94" s="14"/>
    </row>
    <row r="95" spans="1:27" x14ac:dyDescent="0.2">
      <c r="A95" s="14"/>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14"/>
    </row>
    <row r="96" spans="1:27" x14ac:dyDescent="0.2">
      <c r="A96" s="14" t="s">
        <v>170</v>
      </c>
      <c r="B96" s="14">
        <v>4399.5919999999996</v>
      </c>
      <c r="C96" s="14">
        <v>6028.29</v>
      </c>
      <c r="D96" s="14">
        <v>7431.6350000000002</v>
      </c>
      <c r="E96" s="14">
        <v>7670.2250000000004</v>
      </c>
      <c r="F96" s="14">
        <v>9442.5360000000001</v>
      </c>
      <c r="G96" s="14">
        <v>12208.151</v>
      </c>
      <c r="H96" s="14">
        <v>14106.757</v>
      </c>
      <c r="I96" s="14">
        <v>13234.694</v>
      </c>
      <c r="J96" s="14">
        <v>5107.143</v>
      </c>
      <c r="K96" s="14">
        <v>4807.8950000000004</v>
      </c>
      <c r="L96" s="14">
        <v>4646.982</v>
      </c>
      <c r="M96" s="14">
        <v>5124.6580000000004</v>
      </c>
      <c r="N96" s="14">
        <v>5141.8</v>
      </c>
      <c r="O96" s="14">
        <v>5075.1629999999996</v>
      </c>
      <c r="P96" s="14">
        <v>5069.62</v>
      </c>
      <c r="Q96" s="14">
        <v>5706.509</v>
      </c>
      <c r="R96" s="14">
        <v>5816.8370000000004</v>
      </c>
      <c r="S96" s="14">
        <v>6685.5559999999996</v>
      </c>
      <c r="T96" s="14">
        <v>7468.37</v>
      </c>
      <c r="U96" s="14">
        <v>7338.9830000000002</v>
      </c>
      <c r="V96" s="14">
        <v>9074.1530000000002</v>
      </c>
      <c r="W96" s="14">
        <v>9786.26</v>
      </c>
      <c r="X96" s="14"/>
      <c r="Y96" s="14"/>
      <c r="Z96" s="14"/>
      <c r="AA96" s="14"/>
    </row>
    <row r="97" spans="1:27" x14ac:dyDescent="0.2">
      <c r="A97" s="14" t="s">
        <v>171</v>
      </c>
      <c r="B97" s="14">
        <v>-763.50699999999995</v>
      </c>
      <c r="C97" s="14">
        <v>-1078.721</v>
      </c>
      <c r="D97" s="14">
        <v>292.22500000000002</v>
      </c>
      <c r="E97" s="14">
        <v>-283.51100000000002</v>
      </c>
      <c r="F97" s="14">
        <v>-487.45</v>
      </c>
      <c r="G97" s="14">
        <v>579.33000000000004</v>
      </c>
      <c r="H97" s="14">
        <v>520.27</v>
      </c>
      <c r="I97" s="14">
        <v>737.60900000000004</v>
      </c>
      <c r="J97" s="14">
        <v>-564.81500000000005</v>
      </c>
      <c r="K97" s="14">
        <v>-4785.5259999999998</v>
      </c>
      <c r="L97" s="14">
        <v>-4257.2179999999998</v>
      </c>
      <c r="M97" s="14">
        <v>-6135.616</v>
      </c>
      <c r="N97" s="14">
        <v>-4339.0879999999997</v>
      </c>
      <c r="O97" s="14">
        <v>-7846.4049999999997</v>
      </c>
      <c r="P97" s="14">
        <v>-8925.1049999999996</v>
      </c>
      <c r="Q97" s="14">
        <v>-8751.4789999999994</v>
      </c>
      <c r="R97" s="14">
        <v>-6384.5280000000002</v>
      </c>
      <c r="S97" s="14">
        <v>-3940</v>
      </c>
      <c r="T97" s="14">
        <v>5294.4040000000005</v>
      </c>
      <c r="U97" s="14">
        <v>1224.8589999999999</v>
      </c>
      <c r="V97" s="14">
        <v>1005.297</v>
      </c>
      <c r="W97" s="14">
        <v>-4153.7619999999997</v>
      </c>
      <c r="X97" s="14"/>
      <c r="Y97" s="14"/>
      <c r="Z97" s="14"/>
      <c r="AA97" s="14"/>
    </row>
    <row r="98" spans="1:27" x14ac:dyDescent="0.2">
      <c r="A98" s="14" t="s">
        <v>172</v>
      </c>
      <c r="B98" s="14">
        <v>-825.68799999999999</v>
      </c>
      <c r="C98" s="14">
        <v>-787.20799999999997</v>
      </c>
      <c r="D98" s="14">
        <v>-1159.5170000000001</v>
      </c>
      <c r="E98" s="14">
        <v>221.827</v>
      </c>
      <c r="F98" s="14">
        <v>-350.06599999999997</v>
      </c>
      <c r="G98" s="14">
        <v>-1018.923</v>
      </c>
      <c r="H98" s="14">
        <v>50</v>
      </c>
      <c r="I98" s="14">
        <v>1246.356</v>
      </c>
      <c r="J98" s="14">
        <v>-1547.6189999999999</v>
      </c>
      <c r="K98" s="14">
        <v>-2256.5790000000002</v>
      </c>
      <c r="L98" s="14">
        <v>-141.732</v>
      </c>
      <c r="M98" s="14">
        <v>-267.12299999999999</v>
      </c>
      <c r="N98" s="14">
        <v>-1197.287</v>
      </c>
      <c r="O98" s="14">
        <v>324.61900000000003</v>
      </c>
      <c r="P98" s="14">
        <v>-790.08399999999995</v>
      </c>
      <c r="Q98" s="14">
        <v>-1530.1780000000001</v>
      </c>
      <c r="R98" s="14">
        <v>-458.476</v>
      </c>
      <c r="S98" s="14">
        <v>-1733.3330000000001</v>
      </c>
      <c r="T98" s="14">
        <v>450.12200000000001</v>
      </c>
      <c r="U98" s="14">
        <v>-636.15800000000002</v>
      </c>
      <c r="V98" s="14">
        <v>-121.822</v>
      </c>
      <c r="W98" s="14">
        <v>-4509.2690000000002</v>
      </c>
      <c r="X98" s="14"/>
      <c r="Y98" s="14"/>
      <c r="Z98" s="14"/>
      <c r="AA98" s="14"/>
    </row>
    <row r="99" spans="1:27" x14ac:dyDescent="0.2">
      <c r="A99" s="14" t="s">
        <v>173</v>
      </c>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row>
    <row r="100" spans="1:27" x14ac:dyDescent="0.2">
      <c r="A100" s="14" t="s">
        <v>174</v>
      </c>
      <c r="B100" s="22">
        <v>404.68900000000002</v>
      </c>
      <c r="C100" s="22">
        <v>760.14800000000002</v>
      </c>
      <c r="D100" s="22">
        <v>1164.8789999999999</v>
      </c>
      <c r="E100" s="22">
        <v>2062.87</v>
      </c>
      <c r="F100" s="22">
        <v>929.98599999999999</v>
      </c>
      <c r="G100" s="22">
        <v>831.15</v>
      </c>
      <c r="H100" s="22">
        <v>-14.865</v>
      </c>
      <c r="I100" s="22">
        <v>-660.35</v>
      </c>
      <c r="J100" s="22">
        <v>1579.365</v>
      </c>
      <c r="K100" s="22">
        <v>2811.8420000000001</v>
      </c>
      <c r="L100" s="22">
        <v>-1496.0630000000001</v>
      </c>
      <c r="M100" s="22">
        <v>743.83500000000004</v>
      </c>
      <c r="N100" s="22">
        <v>-1401.973</v>
      </c>
      <c r="O100" s="22">
        <v>-2615.4690000000001</v>
      </c>
      <c r="P100" s="22">
        <v>431.43400000000003</v>
      </c>
      <c r="Q100" s="22">
        <v>1992.9</v>
      </c>
      <c r="R100" s="22">
        <v>-916.95</v>
      </c>
      <c r="S100" s="22">
        <v>-875.55600000000004</v>
      </c>
      <c r="T100" s="22">
        <v>-818.73500000000001</v>
      </c>
      <c r="U100" s="22">
        <v>-2169.4920000000002</v>
      </c>
      <c r="V100" s="22">
        <v>2299.788</v>
      </c>
      <c r="W100" s="22">
        <v>4317.3389999999999</v>
      </c>
      <c r="X100" s="22"/>
      <c r="Y100" s="22"/>
      <c r="Z100" s="22"/>
      <c r="AA100" s="14"/>
    </row>
    <row r="101" spans="1:27" x14ac:dyDescent="0.2">
      <c r="A101" s="14" t="s">
        <v>175</v>
      </c>
      <c r="B101" s="14">
        <v>-1184.5060000000001</v>
      </c>
      <c r="C101" s="14">
        <v>-1105.7809999999999</v>
      </c>
      <c r="D101" s="14">
        <v>297.58699999999999</v>
      </c>
      <c r="E101" s="14">
        <v>2001.1859999999999</v>
      </c>
      <c r="F101" s="14">
        <v>92.47</v>
      </c>
      <c r="G101" s="14">
        <v>391.55700000000002</v>
      </c>
      <c r="H101" s="14">
        <v>555.40499999999997</v>
      </c>
      <c r="I101" s="14">
        <v>1323.615</v>
      </c>
      <c r="J101" s="14">
        <v>-533.06899999999996</v>
      </c>
      <c r="K101" s="14">
        <v>-4230.2629999999999</v>
      </c>
      <c r="L101" s="14">
        <v>-5895.0129999999999</v>
      </c>
      <c r="M101" s="14">
        <v>-5658.9040000000005</v>
      </c>
      <c r="N101" s="14">
        <v>-6938.348</v>
      </c>
      <c r="O101" s="14">
        <v>-10137.254999999999</v>
      </c>
      <c r="P101" s="14">
        <v>-9283.7549999999992</v>
      </c>
      <c r="Q101" s="14">
        <v>-8288.7569999999996</v>
      </c>
      <c r="R101" s="14">
        <v>-7759.9539999999997</v>
      </c>
      <c r="S101" s="14">
        <v>-6548.8890000000001</v>
      </c>
      <c r="T101" s="14">
        <v>4925.7910000000002</v>
      </c>
      <c r="U101" s="14">
        <v>-1580.7909999999999</v>
      </c>
      <c r="V101" s="14">
        <v>3183.2629999999999</v>
      </c>
      <c r="W101" s="14">
        <v>-4345.692</v>
      </c>
      <c r="X101" s="14"/>
      <c r="Y101" s="14"/>
      <c r="Z101" s="14"/>
      <c r="AA101" s="14"/>
    </row>
    <row r="102" spans="1:27" x14ac:dyDescent="0.2">
      <c r="A102" s="14" t="s">
        <v>176</v>
      </c>
      <c r="B102" s="14">
        <v>1012.232</v>
      </c>
      <c r="C102" s="14">
        <v>1049.2</v>
      </c>
      <c r="D102" s="14">
        <v>626.005</v>
      </c>
      <c r="E102" s="14">
        <v>279.95299999999997</v>
      </c>
      <c r="F102" s="14">
        <v>1311.7570000000001</v>
      </c>
      <c r="G102" s="14">
        <v>-372.63499999999999</v>
      </c>
      <c r="H102" s="14">
        <v>-68.918999999999997</v>
      </c>
      <c r="I102" s="14">
        <v>-138.48400000000001</v>
      </c>
      <c r="J102" s="14">
        <v>460.31700000000001</v>
      </c>
      <c r="K102" s="14">
        <v>3773.6840000000002</v>
      </c>
      <c r="L102" s="14">
        <v>3816.2730000000001</v>
      </c>
      <c r="M102" s="14">
        <v>3535.616</v>
      </c>
      <c r="N102" s="14">
        <v>3420.4690000000001</v>
      </c>
      <c r="O102" s="14">
        <v>2996.732</v>
      </c>
      <c r="P102" s="14">
        <v>2816.4560000000001</v>
      </c>
      <c r="Q102" s="14">
        <v>3027.2190000000001</v>
      </c>
      <c r="R102" s="14">
        <v>2523.3220000000001</v>
      </c>
      <c r="S102" s="14">
        <v>3684.444</v>
      </c>
      <c r="T102" s="14"/>
      <c r="U102" s="14"/>
      <c r="V102" s="14"/>
      <c r="W102" s="14"/>
      <c r="X102" s="14"/>
      <c r="Y102" s="14"/>
      <c r="Z102" s="14"/>
      <c r="AA102" s="14"/>
    </row>
    <row r="103" spans="1:27" x14ac:dyDescent="0.2">
      <c r="A103" s="14" t="s">
        <v>177</v>
      </c>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row>
    <row r="104" spans="1:27" x14ac:dyDescent="0.2">
      <c r="A104" s="14" t="s">
        <v>178</v>
      </c>
      <c r="B104" s="22">
        <v>1103.9770000000001</v>
      </c>
      <c r="C104" s="22">
        <v>1314.884</v>
      </c>
      <c r="D104" s="22">
        <v>1120.644</v>
      </c>
      <c r="E104" s="22">
        <v>74.733000000000004</v>
      </c>
      <c r="F104" s="22">
        <v>-1459.7080000000001</v>
      </c>
      <c r="G104" s="22">
        <v>944.68799999999999</v>
      </c>
      <c r="H104" s="22">
        <v>-347.29700000000003</v>
      </c>
      <c r="I104" s="22">
        <v>246.35599999999999</v>
      </c>
      <c r="J104" s="22">
        <v>-3611.1109999999999</v>
      </c>
      <c r="K104" s="22">
        <v>-3290.79</v>
      </c>
      <c r="L104" s="22">
        <v>-2614.174</v>
      </c>
      <c r="M104" s="22">
        <v>-4647.9449999999997</v>
      </c>
      <c r="N104" s="22">
        <v>-5205.9179999999997</v>
      </c>
      <c r="O104" s="22">
        <v>-3856.2080000000001</v>
      </c>
      <c r="P104" s="22">
        <v>-2544.3049999999998</v>
      </c>
      <c r="Q104" s="22">
        <v>-3718.3440000000001</v>
      </c>
      <c r="R104" s="22">
        <v>-2907.85</v>
      </c>
      <c r="S104" s="22">
        <v>-7661.1109999999999</v>
      </c>
      <c r="T104" s="22">
        <v>-2626.5210000000002</v>
      </c>
      <c r="U104" s="22">
        <v>-5923.1639999999998</v>
      </c>
      <c r="V104" s="22">
        <v>-12242.585999999999</v>
      </c>
      <c r="W104" s="22">
        <v>-4954.1989999999996</v>
      </c>
      <c r="X104" s="22"/>
      <c r="Y104" s="22"/>
      <c r="Z104" s="22"/>
      <c r="AA104" s="14"/>
    </row>
    <row r="105" spans="1:27" x14ac:dyDescent="0.2">
      <c r="A105" s="20" t="s">
        <v>179</v>
      </c>
      <c r="B105" s="20">
        <v>7390.4179999999997</v>
      </c>
      <c r="C105" s="20">
        <v>9681.4269999999997</v>
      </c>
      <c r="D105" s="20">
        <v>12481.233</v>
      </c>
      <c r="E105" s="20">
        <v>12682.088</v>
      </c>
      <c r="F105" s="20">
        <v>13183.62</v>
      </c>
      <c r="G105" s="20">
        <v>17733.624</v>
      </c>
      <c r="H105" s="20">
        <v>14691.892</v>
      </c>
      <c r="I105" s="20">
        <v>14972.303</v>
      </c>
      <c r="J105" s="20">
        <v>5712.9629999999997</v>
      </c>
      <c r="K105" s="20">
        <v>7517.1049999999996</v>
      </c>
      <c r="L105" s="20">
        <v>6661.4170000000004</v>
      </c>
      <c r="M105" s="20">
        <v>5653.4250000000002</v>
      </c>
      <c r="N105" s="20">
        <v>3590.6289999999999</v>
      </c>
      <c r="O105" s="20">
        <v>1045.752</v>
      </c>
      <c r="P105" s="20">
        <v>3347.0459999999998</v>
      </c>
      <c r="Q105" s="20">
        <v>6992.8990000000003</v>
      </c>
      <c r="R105" s="20">
        <v>5746.3029999999999</v>
      </c>
      <c r="S105" s="20">
        <v>4068.8890000000001</v>
      </c>
      <c r="T105" s="20">
        <v>16120.438</v>
      </c>
      <c r="U105" s="20">
        <v>17981.920999999998</v>
      </c>
      <c r="V105" s="20">
        <v>24918.432000000001</v>
      </c>
      <c r="W105" s="20">
        <v>19129.771000000001</v>
      </c>
      <c r="X105" s="20"/>
      <c r="Y105" s="20"/>
      <c r="Z105" s="20"/>
      <c r="AA105" s="14"/>
    </row>
    <row r="106" spans="1:27" x14ac:dyDescent="0.2">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row>
    <row r="107" spans="1:27" x14ac:dyDescent="0.2">
      <c r="A107" s="14" t="s">
        <v>180</v>
      </c>
      <c r="B107" s="14">
        <v>-6404.69</v>
      </c>
      <c r="C107" s="14">
        <v>-8701.107</v>
      </c>
      <c r="D107" s="14">
        <v>-11167.56</v>
      </c>
      <c r="E107" s="14">
        <v>-6244.3649999999998</v>
      </c>
      <c r="F107" s="14">
        <v>-9293.2630000000008</v>
      </c>
      <c r="G107" s="14">
        <v>-17960.698</v>
      </c>
      <c r="H107" s="14">
        <v>-25933.784</v>
      </c>
      <c r="I107" s="14">
        <v>-20021.866000000002</v>
      </c>
      <c r="J107" s="14">
        <v>-19981.482</v>
      </c>
      <c r="K107" s="14"/>
      <c r="L107" s="14"/>
      <c r="M107" s="14"/>
      <c r="N107" s="14"/>
      <c r="O107" s="14"/>
      <c r="P107" s="14"/>
      <c r="Q107" s="14"/>
      <c r="R107" s="14"/>
      <c r="S107" s="14"/>
      <c r="T107" s="14"/>
      <c r="U107" s="14"/>
      <c r="V107" s="14"/>
      <c r="W107" s="14"/>
      <c r="X107" s="14"/>
      <c r="Y107" s="14"/>
      <c r="Z107" s="14"/>
      <c r="AA107" s="14"/>
    </row>
    <row r="108" spans="1:27" x14ac:dyDescent="0.2">
      <c r="A108" s="14" t="s">
        <v>181</v>
      </c>
      <c r="B108" s="14"/>
      <c r="C108" s="14"/>
      <c r="D108" s="14"/>
      <c r="E108" s="14">
        <v>1186.24</v>
      </c>
      <c r="F108" s="14"/>
      <c r="G108" s="14"/>
      <c r="H108" s="14"/>
      <c r="I108" s="14"/>
      <c r="J108" s="14"/>
      <c r="K108" s="14">
        <v>-782.89499999999998</v>
      </c>
      <c r="L108" s="14"/>
      <c r="M108" s="14"/>
      <c r="N108" s="14"/>
      <c r="O108" s="14"/>
      <c r="P108" s="14"/>
      <c r="Q108" s="14">
        <v>1146.7460000000001</v>
      </c>
      <c r="R108" s="14">
        <v>-237.77</v>
      </c>
      <c r="S108" s="14"/>
      <c r="T108" s="14"/>
      <c r="U108" s="14"/>
      <c r="V108" s="14">
        <v>3799.788</v>
      </c>
      <c r="W108" s="14"/>
      <c r="X108" s="14"/>
      <c r="Y108" s="14"/>
      <c r="Z108" s="14"/>
      <c r="AA108" s="14"/>
    </row>
    <row r="109" spans="1:27" x14ac:dyDescent="0.2">
      <c r="A109" s="14" t="s">
        <v>182</v>
      </c>
      <c r="B109" s="14">
        <v>-295.61700000000002</v>
      </c>
      <c r="C109" s="14">
        <v>-936.03899999999999</v>
      </c>
      <c r="D109" s="14">
        <v>87.131</v>
      </c>
      <c r="E109" s="14">
        <v>-160.143</v>
      </c>
      <c r="F109" s="14">
        <v>137.38399999999999</v>
      </c>
      <c r="G109" s="14">
        <v>-216.88499999999999</v>
      </c>
      <c r="H109" s="14">
        <v>-314.86399999999998</v>
      </c>
      <c r="I109" s="14">
        <v>-3390.6709999999998</v>
      </c>
      <c r="J109" s="14">
        <v>-2621.6930000000002</v>
      </c>
      <c r="K109" s="14">
        <v>-1681.579</v>
      </c>
      <c r="L109" s="14">
        <v>-313.64800000000002</v>
      </c>
      <c r="M109" s="14">
        <v>-1123.288</v>
      </c>
      <c r="N109" s="14">
        <v>-65.352000000000004</v>
      </c>
      <c r="O109" s="14">
        <v>-1908.4970000000001</v>
      </c>
      <c r="P109" s="14">
        <v>-52.742999999999</v>
      </c>
      <c r="Q109" s="14">
        <v>-59.171999999999997</v>
      </c>
      <c r="R109" s="14">
        <v>563.14</v>
      </c>
      <c r="S109" s="14">
        <v>-515.55600000000004</v>
      </c>
      <c r="T109" s="14">
        <v>2952.5549999999998</v>
      </c>
      <c r="U109" s="14">
        <v>153.672</v>
      </c>
      <c r="V109" s="14">
        <v>514.83000000000004</v>
      </c>
      <c r="W109" s="14">
        <v>1327.153</v>
      </c>
      <c r="X109" s="14"/>
      <c r="Y109" s="14"/>
      <c r="Z109" s="14"/>
      <c r="AA109" s="14"/>
    </row>
    <row r="110" spans="1:27" x14ac:dyDescent="0.2">
      <c r="A110" s="14" t="s">
        <v>183</v>
      </c>
      <c r="B110" s="14"/>
      <c r="C110" s="14"/>
      <c r="D110" s="14"/>
      <c r="E110" s="14">
        <v>-4546.8559999999998</v>
      </c>
      <c r="F110" s="14">
        <v>-5645.9709999999995</v>
      </c>
      <c r="G110" s="14">
        <v>-5815.1379999999999</v>
      </c>
      <c r="H110" s="14"/>
      <c r="I110" s="14"/>
      <c r="J110" s="14">
        <v>-4243.3860000000004</v>
      </c>
      <c r="K110" s="14">
        <v>-4771.0529999999999</v>
      </c>
      <c r="L110" s="14">
        <v>-6816.2730000000001</v>
      </c>
      <c r="M110" s="14">
        <v>-9138.3559999999998</v>
      </c>
      <c r="N110" s="14">
        <v>-7475.9560000000001</v>
      </c>
      <c r="O110" s="14">
        <v>-6373.6379999999999</v>
      </c>
      <c r="P110" s="14">
        <v>-6131.857</v>
      </c>
      <c r="Q110" s="14">
        <v>-8381.0650000000005</v>
      </c>
      <c r="R110" s="14">
        <v>-8725.8250000000007</v>
      </c>
      <c r="S110" s="14">
        <v>-7633.3329999999996</v>
      </c>
      <c r="T110" s="14">
        <v>-7440.3890000000001</v>
      </c>
      <c r="U110" s="14">
        <v>-7433.8980000000001</v>
      </c>
      <c r="V110" s="14">
        <v>-9477.7540000000008</v>
      </c>
      <c r="W110" s="14">
        <v>-11739.368</v>
      </c>
      <c r="X110" s="14"/>
      <c r="Y110" s="14"/>
      <c r="Z110" s="14"/>
      <c r="AA110" s="14"/>
    </row>
    <row r="111" spans="1:27" x14ac:dyDescent="0.2">
      <c r="A111" s="14" t="s">
        <v>184</v>
      </c>
      <c r="B111" s="22">
        <v>-3202.8530000000001</v>
      </c>
      <c r="C111" s="22">
        <v>-4177.1220000000003</v>
      </c>
      <c r="D111" s="22">
        <v>-4947.7209999999995</v>
      </c>
      <c r="E111" s="22">
        <v>-4425.8609999999999</v>
      </c>
      <c r="F111" s="22">
        <v>-3256.2739999999999</v>
      </c>
      <c r="G111" s="22">
        <v>-1113.538</v>
      </c>
      <c r="H111" s="22">
        <v>1043.2429999999999</v>
      </c>
      <c r="I111" s="22">
        <v>6899.4170000000004</v>
      </c>
      <c r="J111" s="22">
        <v>19981.482</v>
      </c>
      <c r="K111" s="22">
        <v>1.0000000002036999E-3</v>
      </c>
      <c r="L111" s="22"/>
      <c r="M111" s="22"/>
      <c r="N111" s="22">
        <v>1.0000000002036999E-3</v>
      </c>
      <c r="O111" s="22"/>
      <c r="P111" s="22">
        <v>9.9999999929422994E-4</v>
      </c>
      <c r="Q111" s="22">
        <v>9.0949470177293006E-13</v>
      </c>
      <c r="R111" s="22">
        <v>23.890999999999998</v>
      </c>
      <c r="S111" s="22">
        <v>55.555999999999997</v>
      </c>
      <c r="T111" s="22">
        <v>64.476000000000994</v>
      </c>
      <c r="U111" s="22">
        <v>48.588000000001003</v>
      </c>
      <c r="V111" s="22">
        <v>108.051</v>
      </c>
      <c r="W111" s="22">
        <v>1.0000000002036999E-3</v>
      </c>
      <c r="X111" s="22"/>
      <c r="Y111" s="22"/>
      <c r="Z111" s="22"/>
      <c r="AA111" s="14"/>
    </row>
    <row r="112" spans="1:27" x14ac:dyDescent="0.2">
      <c r="A112" s="20" t="s">
        <v>185</v>
      </c>
      <c r="B112" s="20">
        <v>-9903.16</v>
      </c>
      <c r="C112" s="20">
        <v>-13814.268</v>
      </c>
      <c r="D112" s="20">
        <v>-16028.15</v>
      </c>
      <c r="E112" s="20">
        <v>-14190.985000000001</v>
      </c>
      <c r="F112" s="20">
        <v>-18058.124</v>
      </c>
      <c r="G112" s="20">
        <v>-25106.258999999998</v>
      </c>
      <c r="H112" s="20">
        <v>-25205.404999999999</v>
      </c>
      <c r="I112" s="20">
        <v>-16513.12</v>
      </c>
      <c r="J112" s="20">
        <v>-6865.0789999999997</v>
      </c>
      <c r="K112" s="20">
        <v>-7235.5259999999998</v>
      </c>
      <c r="L112" s="20">
        <v>-7129.9210000000003</v>
      </c>
      <c r="M112" s="20">
        <v>-10261.644</v>
      </c>
      <c r="N112" s="20">
        <v>-7541.3069999999998</v>
      </c>
      <c r="O112" s="20">
        <v>-8282.1350000000002</v>
      </c>
      <c r="P112" s="20">
        <v>-6184.5990000000002</v>
      </c>
      <c r="Q112" s="20">
        <v>-7293.491</v>
      </c>
      <c r="R112" s="20">
        <v>-8376.5640000000003</v>
      </c>
      <c r="S112" s="20">
        <v>-8093.3329999999996</v>
      </c>
      <c r="T112" s="20">
        <v>-4423.3580000000002</v>
      </c>
      <c r="U112" s="20">
        <v>-7231.6379999999999</v>
      </c>
      <c r="V112" s="20">
        <v>-5055.085</v>
      </c>
      <c r="W112" s="20">
        <v>-10412.214</v>
      </c>
      <c r="X112" s="20"/>
      <c r="Y112" s="20"/>
      <c r="Z112" s="20"/>
      <c r="AA112" s="14"/>
    </row>
    <row r="113" spans="1:27" x14ac:dyDescent="0.2">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row>
    <row r="114" spans="1:27" x14ac:dyDescent="0.2">
      <c r="A114" s="14" t="s">
        <v>186</v>
      </c>
      <c r="B114" s="14">
        <v>18.349</v>
      </c>
      <c r="C114" s="14">
        <v>20.91</v>
      </c>
      <c r="D114" s="14"/>
      <c r="E114" s="14">
        <v>-600.23699999999997</v>
      </c>
      <c r="F114" s="14">
        <v>-334.214</v>
      </c>
      <c r="G114" s="14"/>
      <c r="H114" s="14">
        <v>-13.513999999999999</v>
      </c>
      <c r="I114" s="14">
        <v>18.95</v>
      </c>
      <c r="J114" s="14">
        <v>23.81</v>
      </c>
      <c r="K114" s="14">
        <v>21.053000000000001</v>
      </c>
      <c r="L114" s="14">
        <v>24.934000000000001</v>
      </c>
      <c r="M114" s="14">
        <v>23.288</v>
      </c>
      <c r="N114" s="14">
        <v>18.495999999999999</v>
      </c>
      <c r="O114" s="14">
        <v>25.053999999999998</v>
      </c>
      <c r="P114" s="14">
        <v>21.097000000000001</v>
      </c>
      <c r="Q114" s="14">
        <v>44.97</v>
      </c>
      <c r="R114" s="14">
        <v>28.440999999999999</v>
      </c>
      <c r="S114" s="14">
        <v>36.667000000000002</v>
      </c>
      <c r="T114" s="14">
        <v>34.063000000000002</v>
      </c>
      <c r="U114" s="14">
        <v>116.384</v>
      </c>
      <c r="V114" s="14">
        <v>-1263.7719999999999</v>
      </c>
      <c r="W114" s="14">
        <v>-1354.4169999999999</v>
      </c>
      <c r="X114" s="14"/>
      <c r="Y114" s="14"/>
      <c r="Z114" s="14"/>
      <c r="AA114" s="14"/>
    </row>
    <row r="115" spans="1:27" x14ac:dyDescent="0.2">
      <c r="A115" s="14" t="s">
        <v>187</v>
      </c>
      <c r="B115" s="14">
        <v>2589.1950000000002</v>
      </c>
      <c r="C115" s="14">
        <v>1677.7370000000001</v>
      </c>
      <c r="D115" s="14">
        <v>1159.5170000000001</v>
      </c>
      <c r="E115" s="14"/>
      <c r="F115" s="14"/>
      <c r="G115" s="14">
        <v>2221.252</v>
      </c>
      <c r="H115" s="14"/>
      <c r="I115" s="14"/>
      <c r="J115" s="14"/>
      <c r="K115" s="14"/>
      <c r="L115" s="14"/>
      <c r="M115" s="14"/>
      <c r="N115" s="14"/>
      <c r="O115" s="14"/>
      <c r="P115" s="14"/>
      <c r="Q115" s="14"/>
      <c r="R115" s="14"/>
      <c r="S115" s="14"/>
      <c r="T115" s="14"/>
      <c r="U115" s="14"/>
      <c r="V115" s="14"/>
      <c r="W115" s="14"/>
      <c r="X115" s="14"/>
      <c r="Y115" s="14"/>
      <c r="Z115" s="14"/>
      <c r="AA115" s="14"/>
    </row>
    <row r="116" spans="1:27" x14ac:dyDescent="0.2">
      <c r="A116" s="14" t="s">
        <v>188</v>
      </c>
      <c r="B116" s="14">
        <v>256.88099999999997</v>
      </c>
      <c r="C116" s="14">
        <v>2137.761</v>
      </c>
      <c r="D116" s="14">
        <v>3571.0459999999998</v>
      </c>
      <c r="E116" s="14">
        <v>1926.453</v>
      </c>
      <c r="F116" s="14">
        <v>5277.4110000000001</v>
      </c>
      <c r="G116" s="14">
        <v>7989.8109999999997</v>
      </c>
      <c r="H116" s="14">
        <v>18810.811000000002</v>
      </c>
      <c r="I116" s="14">
        <v>2565.598</v>
      </c>
      <c r="J116" s="14">
        <v>1206.3489999999999</v>
      </c>
      <c r="K116" s="14">
        <v>1071.0530000000001</v>
      </c>
      <c r="L116" s="14">
        <v>3045.9319999999998</v>
      </c>
      <c r="M116" s="14">
        <v>7098.63</v>
      </c>
      <c r="N116" s="14">
        <v>3494.451</v>
      </c>
      <c r="O116" s="14">
        <v>4917.2110000000002</v>
      </c>
      <c r="P116" s="14">
        <v>2612.8690000000001</v>
      </c>
      <c r="Q116" s="14">
        <v>8466.2720000000008</v>
      </c>
      <c r="R116" s="14">
        <v>9326.5069999999996</v>
      </c>
      <c r="S116" s="14">
        <v>7796.6670000000004</v>
      </c>
      <c r="T116" s="14">
        <v>-8581.509</v>
      </c>
      <c r="U116" s="14">
        <v>-8613.5589999999993</v>
      </c>
      <c r="V116" s="14">
        <v>-10648.305</v>
      </c>
      <c r="W116" s="14">
        <v>-1959.6510000000001</v>
      </c>
      <c r="X116" s="14"/>
      <c r="Y116" s="14"/>
      <c r="Z116" s="14"/>
      <c r="AA116" s="14"/>
    </row>
    <row r="117" spans="1:27" x14ac:dyDescent="0.2">
      <c r="A117" s="14" t="s">
        <v>189</v>
      </c>
      <c r="B117" s="14">
        <v>-356.779</v>
      </c>
      <c r="C117" s="14">
        <v>-431.73399999999998</v>
      </c>
      <c r="D117" s="14">
        <v>-525.46900000000005</v>
      </c>
      <c r="E117" s="14">
        <v>-497.03399999999999</v>
      </c>
      <c r="F117" s="14">
        <v>-553.50099999999998</v>
      </c>
      <c r="G117" s="14">
        <v>-666.66700000000003</v>
      </c>
      <c r="H117" s="14">
        <v>-937.83799999999997</v>
      </c>
      <c r="I117" s="14">
        <v>-287.17200000000003</v>
      </c>
      <c r="J117" s="14">
        <v>-260.58199999999999</v>
      </c>
      <c r="K117" s="14">
        <v>-1121.0530000000001</v>
      </c>
      <c r="L117" s="14">
        <v>-1989.501</v>
      </c>
      <c r="M117" s="14">
        <v>-2264.384</v>
      </c>
      <c r="N117" s="14">
        <v>-2114.6729999999998</v>
      </c>
      <c r="O117" s="14">
        <v>-2088.2350000000001</v>
      </c>
      <c r="P117" s="14">
        <v>-2237.3420000000001</v>
      </c>
      <c r="Q117" s="14">
        <v>-2750.2959999999998</v>
      </c>
      <c r="R117" s="14">
        <v>-2992.0360000000001</v>
      </c>
      <c r="S117" s="14">
        <v>-2558.8890000000001</v>
      </c>
      <c r="T117" s="14">
        <v>-2002.433</v>
      </c>
      <c r="U117" s="14">
        <v>-1415.819</v>
      </c>
      <c r="V117" s="14">
        <v>-4054.0250000000001</v>
      </c>
      <c r="W117" s="14">
        <v>-5921.4830000000002</v>
      </c>
      <c r="X117" s="14"/>
      <c r="Y117" s="14"/>
      <c r="Z117" s="14"/>
      <c r="AA117" s="14"/>
    </row>
    <row r="118" spans="1:27" x14ac:dyDescent="0.2">
      <c r="A118" s="14" t="s">
        <v>190</v>
      </c>
      <c r="B118" s="22">
        <v>-1.0000000002036999E-3</v>
      </c>
      <c r="C118" s="22">
        <v>-4.5474735088645998E-13</v>
      </c>
      <c r="D118" s="22"/>
      <c r="E118" s="22">
        <v>-9.9999999986266999E-4</v>
      </c>
      <c r="F118" s="22"/>
      <c r="G118" s="22">
        <v>-566.23</v>
      </c>
      <c r="H118" s="22">
        <v>-421.62099999999998</v>
      </c>
      <c r="I118" s="22">
        <v>-326.53100000000001</v>
      </c>
      <c r="J118" s="22">
        <v>-294.97399999999999</v>
      </c>
      <c r="K118" s="22">
        <v>143.42099999999999</v>
      </c>
      <c r="L118" s="22">
        <v>167.97900000000001</v>
      </c>
      <c r="M118" s="22">
        <v>-1154.7940000000001</v>
      </c>
      <c r="N118" s="22">
        <v>2464.8580000000002</v>
      </c>
      <c r="O118" s="22">
        <v>2596.9499999999998</v>
      </c>
      <c r="P118" s="22">
        <v>4237.3419999999996</v>
      </c>
      <c r="Q118" s="22">
        <v>-3900.5909999999999</v>
      </c>
      <c r="R118" s="22">
        <v>-1475.54</v>
      </c>
      <c r="S118" s="22">
        <v>47.776999999998999</v>
      </c>
      <c r="T118" s="22">
        <v>508.51600000000002</v>
      </c>
      <c r="U118" s="22">
        <v>2302.8249999999998</v>
      </c>
      <c r="V118" s="22">
        <v>-3084.7449999999999</v>
      </c>
      <c r="W118" s="22">
        <v>1755.7249999999999</v>
      </c>
      <c r="X118" s="22"/>
      <c r="Y118" s="22"/>
      <c r="Z118" s="22"/>
      <c r="AA118" s="14"/>
    </row>
    <row r="119" spans="1:27" x14ac:dyDescent="0.2">
      <c r="A119" s="20" t="s">
        <v>191</v>
      </c>
      <c r="B119" s="20">
        <v>2507.645</v>
      </c>
      <c r="C119" s="20">
        <v>3404.674</v>
      </c>
      <c r="D119" s="20">
        <v>4205.0940000000001</v>
      </c>
      <c r="E119" s="20">
        <v>829.18100000000004</v>
      </c>
      <c r="F119" s="20">
        <v>4389.6959999999999</v>
      </c>
      <c r="G119" s="20">
        <v>8978.1659999999993</v>
      </c>
      <c r="H119" s="20">
        <v>17437.838</v>
      </c>
      <c r="I119" s="20">
        <v>1970.845</v>
      </c>
      <c r="J119" s="20">
        <v>674.60299999999995</v>
      </c>
      <c r="K119" s="20">
        <v>114.474</v>
      </c>
      <c r="L119" s="20">
        <v>1249.3440000000001</v>
      </c>
      <c r="M119" s="20">
        <v>3702.74</v>
      </c>
      <c r="N119" s="20">
        <v>3863.1320000000001</v>
      </c>
      <c r="O119" s="20">
        <v>5450.98</v>
      </c>
      <c r="P119" s="20">
        <v>4633.9660000000003</v>
      </c>
      <c r="Q119" s="20">
        <v>1860.355</v>
      </c>
      <c r="R119" s="20">
        <v>4887.3720000000003</v>
      </c>
      <c r="S119" s="20">
        <v>5322.2219999999998</v>
      </c>
      <c r="T119" s="20">
        <v>-10041.362999999999</v>
      </c>
      <c r="U119" s="20">
        <v>-7610.1689999999999</v>
      </c>
      <c r="V119" s="20">
        <v>-19050.847000000002</v>
      </c>
      <c r="W119" s="20">
        <v>-7479.826</v>
      </c>
      <c r="X119" s="20"/>
      <c r="Y119" s="20"/>
      <c r="Z119" s="20"/>
      <c r="AA119" s="14"/>
    </row>
    <row r="120" spans="1:27" x14ac:dyDescent="0.2">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row>
    <row r="121" spans="1:27" x14ac:dyDescent="0.2">
      <c r="A121" s="20" t="s">
        <v>192</v>
      </c>
      <c r="B121" s="14"/>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14"/>
    </row>
    <row r="122" spans="1:27" x14ac:dyDescent="0.2">
      <c r="A122" s="14" t="s">
        <v>193</v>
      </c>
      <c r="B122" s="24">
        <f t="shared" ref="B122:W122" si="13">B105</f>
        <v>7390.4179999999997</v>
      </c>
      <c r="C122" s="24">
        <f t="shared" si="13"/>
        <v>9681.4269999999997</v>
      </c>
      <c r="D122" s="24">
        <f t="shared" si="13"/>
        <v>12481.233</v>
      </c>
      <c r="E122" s="24">
        <f t="shared" si="13"/>
        <v>12682.088</v>
      </c>
      <c r="F122" s="24">
        <f t="shared" si="13"/>
        <v>13183.62</v>
      </c>
      <c r="G122" s="24">
        <f t="shared" si="13"/>
        <v>17733.624</v>
      </c>
      <c r="H122" s="24">
        <f t="shared" si="13"/>
        <v>14691.892</v>
      </c>
      <c r="I122" s="24">
        <f t="shared" si="13"/>
        <v>14972.303</v>
      </c>
      <c r="J122" s="24">
        <f t="shared" si="13"/>
        <v>5712.9629999999997</v>
      </c>
      <c r="K122" s="24">
        <f t="shared" si="13"/>
        <v>7517.1049999999996</v>
      </c>
      <c r="L122" s="24">
        <f t="shared" si="13"/>
        <v>6661.4170000000004</v>
      </c>
      <c r="M122" s="24">
        <f t="shared" si="13"/>
        <v>5653.4250000000002</v>
      </c>
      <c r="N122" s="24">
        <f t="shared" si="13"/>
        <v>3590.6289999999999</v>
      </c>
      <c r="O122" s="24">
        <f t="shared" si="13"/>
        <v>1045.752</v>
      </c>
      <c r="P122" s="24">
        <f t="shared" si="13"/>
        <v>3347.0459999999998</v>
      </c>
      <c r="Q122" s="24">
        <f t="shared" si="13"/>
        <v>6992.8990000000003</v>
      </c>
      <c r="R122" s="24">
        <f t="shared" si="13"/>
        <v>5746.3029999999999</v>
      </c>
      <c r="S122" s="24">
        <f t="shared" si="13"/>
        <v>4068.8890000000001</v>
      </c>
      <c r="T122" s="24">
        <f t="shared" si="13"/>
        <v>16120.438</v>
      </c>
      <c r="U122" s="24">
        <f t="shared" si="13"/>
        <v>17981.920999999998</v>
      </c>
      <c r="V122" s="24">
        <f t="shared" si="13"/>
        <v>24918.432000000001</v>
      </c>
      <c r="W122" s="24">
        <f t="shared" si="13"/>
        <v>19129.771000000001</v>
      </c>
      <c r="X122" s="24"/>
      <c r="Y122" s="24"/>
      <c r="Z122" s="24"/>
      <c r="AA122" s="14"/>
    </row>
    <row r="123" spans="1:27" x14ac:dyDescent="0.2">
      <c r="A123" s="14" t="s">
        <v>194</v>
      </c>
      <c r="B123" s="25">
        <f t="shared" ref="B123:W123" si="14">B107</f>
        <v>-6404.69</v>
      </c>
      <c r="C123" s="25">
        <f t="shared" si="14"/>
        <v>-8701.107</v>
      </c>
      <c r="D123" s="25">
        <f t="shared" si="14"/>
        <v>-11167.56</v>
      </c>
      <c r="E123" s="25">
        <f t="shared" si="14"/>
        <v>-6244.3649999999998</v>
      </c>
      <c r="F123" s="25">
        <f t="shared" si="14"/>
        <v>-9293.2630000000008</v>
      </c>
      <c r="G123" s="25">
        <f t="shared" si="14"/>
        <v>-17960.698</v>
      </c>
      <c r="H123" s="25">
        <f t="shared" si="14"/>
        <v>-25933.784</v>
      </c>
      <c r="I123" s="25">
        <f t="shared" si="14"/>
        <v>-20021.866000000002</v>
      </c>
      <c r="J123" s="25">
        <f t="shared" si="14"/>
        <v>-19981.482</v>
      </c>
      <c r="K123" s="25">
        <f t="shared" si="14"/>
        <v>0</v>
      </c>
      <c r="L123" s="25">
        <f t="shared" si="14"/>
        <v>0</v>
      </c>
      <c r="M123" s="25">
        <f t="shared" si="14"/>
        <v>0</v>
      </c>
      <c r="N123" s="25">
        <f t="shared" si="14"/>
        <v>0</v>
      </c>
      <c r="O123" s="25">
        <f t="shared" si="14"/>
        <v>0</v>
      </c>
      <c r="P123" s="25">
        <f t="shared" si="14"/>
        <v>0</v>
      </c>
      <c r="Q123" s="25">
        <f t="shared" si="14"/>
        <v>0</v>
      </c>
      <c r="R123" s="25">
        <f t="shared" si="14"/>
        <v>0</v>
      </c>
      <c r="S123" s="25">
        <f t="shared" si="14"/>
        <v>0</v>
      </c>
      <c r="T123" s="25">
        <f t="shared" si="14"/>
        <v>0</v>
      </c>
      <c r="U123" s="25">
        <f t="shared" si="14"/>
        <v>0</v>
      </c>
      <c r="V123" s="25">
        <f t="shared" si="14"/>
        <v>0</v>
      </c>
      <c r="W123" s="25">
        <f t="shared" si="14"/>
        <v>0</v>
      </c>
      <c r="X123" s="25"/>
      <c r="Y123" s="25"/>
      <c r="Z123" s="25"/>
      <c r="AA123" s="14"/>
    </row>
    <row r="124" spans="1:27" x14ac:dyDescent="0.2">
      <c r="A124" s="14" t="s">
        <v>195</v>
      </c>
      <c r="B124" s="14">
        <f t="shared" ref="B124:W124" si="15">B122+B123</f>
        <v>985.72800000000007</v>
      </c>
      <c r="C124" s="14">
        <f t="shared" si="15"/>
        <v>980.31999999999971</v>
      </c>
      <c r="D124" s="14">
        <f t="shared" si="15"/>
        <v>1313.6730000000007</v>
      </c>
      <c r="E124" s="14">
        <f t="shared" si="15"/>
        <v>6437.723</v>
      </c>
      <c r="F124" s="14">
        <f t="shared" si="15"/>
        <v>3890.357</v>
      </c>
      <c r="G124" s="14">
        <f t="shared" si="15"/>
        <v>-227.07400000000052</v>
      </c>
      <c r="H124" s="14">
        <f t="shared" si="15"/>
        <v>-11241.892</v>
      </c>
      <c r="I124" s="14">
        <f t="shared" si="15"/>
        <v>-5049.5630000000019</v>
      </c>
      <c r="J124" s="14">
        <f t="shared" si="15"/>
        <v>-14268.519</v>
      </c>
      <c r="K124" s="14">
        <f t="shared" si="15"/>
        <v>7517.1049999999996</v>
      </c>
      <c r="L124" s="14">
        <f t="shared" si="15"/>
        <v>6661.4170000000004</v>
      </c>
      <c r="M124" s="14">
        <f t="shared" si="15"/>
        <v>5653.4250000000002</v>
      </c>
      <c r="N124" s="14">
        <f t="shared" si="15"/>
        <v>3590.6289999999999</v>
      </c>
      <c r="O124" s="14">
        <f t="shared" si="15"/>
        <v>1045.752</v>
      </c>
      <c r="P124" s="14">
        <f t="shared" si="15"/>
        <v>3347.0459999999998</v>
      </c>
      <c r="Q124" s="14">
        <f t="shared" si="15"/>
        <v>6992.8990000000003</v>
      </c>
      <c r="R124" s="14">
        <f t="shared" si="15"/>
        <v>5746.3029999999999</v>
      </c>
      <c r="S124" s="14">
        <f t="shared" si="15"/>
        <v>4068.8890000000001</v>
      </c>
      <c r="T124" s="14">
        <f t="shared" si="15"/>
        <v>16120.438</v>
      </c>
      <c r="U124" s="14">
        <f t="shared" si="15"/>
        <v>17981.920999999998</v>
      </c>
      <c r="V124" s="14">
        <f t="shared" si="15"/>
        <v>24918.432000000001</v>
      </c>
      <c r="W124" s="14">
        <f t="shared" si="15"/>
        <v>19129.771000000001</v>
      </c>
      <c r="X124" s="14"/>
      <c r="Y124" s="14"/>
      <c r="Z124" s="14"/>
      <c r="AA124" s="14"/>
    </row>
    <row r="125" spans="1:27" x14ac:dyDescent="0.2">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row>
    <row r="126" spans="1:27" x14ac:dyDescent="0.2">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row>
    <row r="127" spans="1:27" x14ac:dyDescent="0.2">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3E81A-5671-E84B-8CFB-AF27707A95EB}">
  <dimension ref="A1:CS129"/>
  <sheetViews>
    <sheetView topLeftCell="A70" zoomScale="132" zoomScaleNormal="132" workbookViewId="0">
      <pane xSplit="1" topLeftCell="G1" activePane="topRight" state="frozen"/>
      <selection pane="topRight" activeCell="BQ22" sqref="BQ22"/>
    </sheetView>
  </sheetViews>
  <sheetFormatPr baseColWidth="10" defaultRowHeight="16" x14ac:dyDescent="0.2"/>
  <cols>
    <col min="1" max="1" width="35.83203125" bestFit="1" customWidth="1"/>
  </cols>
  <sheetData>
    <row r="1" spans="1:97" x14ac:dyDescent="0.2">
      <c r="A1" s="17" t="s">
        <v>35</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4"/>
    </row>
    <row r="2" spans="1:97" x14ac:dyDescent="0.2">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row>
    <row r="3" spans="1:97" x14ac:dyDescent="0.2">
      <c r="A3" s="14"/>
      <c r="B3" s="19" t="s">
        <v>201</v>
      </c>
      <c r="C3" s="19" t="s">
        <v>202</v>
      </c>
      <c r="D3" s="19" t="s">
        <v>203</v>
      </c>
      <c r="E3" s="19" t="s">
        <v>204</v>
      </c>
      <c r="F3" s="19" t="s">
        <v>205</v>
      </c>
      <c r="G3" s="19" t="s">
        <v>206</v>
      </c>
      <c r="H3" s="19" t="s">
        <v>207</v>
      </c>
      <c r="I3" s="19" t="s">
        <v>196</v>
      </c>
      <c r="J3" s="19" t="s">
        <v>208</v>
      </c>
      <c r="K3" s="19" t="s">
        <v>209</v>
      </c>
      <c r="L3" s="19" t="s">
        <v>210</v>
      </c>
      <c r="M3" s="19" t="s">
        <v>197</v>
      </c>
      <c r="N3" s="19" t="s">
        <v>211</v>
      </c>
      <c r="O3" s="19" t="s">
        <v>212</v>
      </c>
      <c r="P3" s="19" t="s">
        <v>213</v>
      </c>
      <c r="Q3" s="19" t="s">
        <v>198</v>
      </c>
      <c r="R3" s="19" t="s">
        <v>214</v>
      </c>
      <c r="S3" s="19" t="s">
        <v>215</v>
      </c>
      <c r="T3" s="19" t="s">
        <v>216</v>
      </c>
      <c r="U3" s="19" t="s">
        <v>199</v>
      </c>
      <c r="V3" s="19" t="s">
        <v>217</v>
      </c>
      <c r="W3" s="19" t="s">
        <v>218</v>
      </c>
      <c r="X3" s="19" t="s">
        <v>219</v>
      </c>
      <c r="Y3" s="19" t="s">
        <v>200</v>
      </c>
      <c r="Z3" s="19" t="s">
        <v>220</v>
      </c>
      <c r="AA3" s="19" t="s">
        <v>221</v>
      </c>
      <c r="AB3" s="19" t="s">
        <v>222</v>
      </c>
      <c r="AC3" s="19" t="s">
        <v>36</v>
      </c>
      <c r="AD3" s="19" t="s">
        <v>223</v>
      </c>
      <c r="AE3" s="19" t="s">
        <v>224</v>
      </c>
      <c r="AF3" s="19" t="s">
        <v>37</v>
      </c>
      <c r="AG3" s="19" t="s">
        <v>38</v>
      </c>
      <c r="AH3" s="19" t="s">
        <v>39</v>
      </c>
      <c r="AI3" s="19" t="s">
        <v>40</v>
      </c>
      <c r="AJ3" s="19" t="s">
        <v>41</v>
      </c>
      <c r="AK3" s="19" t="s">
        <v>42</v>
      </c>
      <c r="AL3" s="19" t="s">
        <v>43</v>
      </c>
      <c r="AM3" s="19" t="s">
        <v>44</v>
      </c>
      <c r="AN3" s="19" t="s">
        <v>45</v>
      </c>
      <c r="AO3" s="19" t="s">
        <v>46</v>
      </c>
      <c r="AP3" s="19" t="s">
        <v>47</v>
      </c>
      <c r="AQ3" s="19" t="s">
        <v>48</v>
      </c>
      <c r="AR3" s="19" t="s">
        <v>49</v>
      </c>
      <c r="AS3" s="19" t="s">
        <v>50</v>
      </c>
      <c r="AT3" s="19" t="s">
        <v>51</v>
      </c>
      <c r="AU3" s="19" t="s">
        <v>52</v>
      </c>
      <c r="AV3" s="19" t="s">
        <v>53</v>
      </c>
      <c r="AW3" s="19" t="s">
        <v>54</v>
      </c>
      <c r="AX3" s="19" t="s">
        <v>55</v>
      </c>
      <c r="AY3" s="19" t="s">
        <v>56</v>
      </c>
      <c r="AZ3" s="19" t="s">
        <v>57</v>
      </c>
      <c r="BA3" s="19" t="s">
        <v>58</v>
      </c>
      <c r="BB3" s="19" t="s">
        <v>59</v>
      </c>
      <c r="BC3" s="19" t="s">
        <v>60</v>
      </c>
      <c r="BD3" s="19" t="s">
        <v>61</v>
      </c>
      <c r="BE3" s="19" t="s">
        <v>62</v>
      </c>
      <c r="BF3" s="19" t="s">
        <v>63</v>
      </c>
      <c r="BG3" s="19" t="s">
        <v>64</v>
      </c>
      <c r="BH3" s="19" t="s">
        <v>65</v>
      </c>
      <c r="BI3" s="19" t="s">
        <v>66</v>
      </c>
      <c r="BJ3" s="19" t="s">
        <v>67</v>
      </c>
      <c r="BK3" s="19" t="s">
        <v>68</v>
      </c>
      <c r="BL3" s="19" t="s">
        <v>69</v>
      </c>
      <c r="BM3" s="19" t="s">
        <v>70</v>
      </c>
      <c r="BN3" s="19" t="s">
        <v>71</v>
      </c>
      <c r="BO3" s="19" t="s">
        <v>72</v>
      </c>
      <c r="BP3" s="19" t="s">
        <v>73</v>
      </c>
      <c r="BQ3" s="19" t="s">
        <v>74</v>
      </c>
      <c r="BR3" s="19" t="s">
        <v>75</v>
      </c>
      <c r="BS3" s="19" t="s">
        <v>76</v>
      </c>
      <c r="BT3" s="19" t="s">
        <v>77</v>
      </c>
      <c r="BU3" s="19" t="s">
        <v>78</v>
      </c>
      <c r="BV3" s="19" t="s">
        <v>79</v>
      </c>
      <c r="BW3" s="19" t="s">
        <v>80</v>
      </c>
      <c r="BX3" s="19" t="s">
        <v>81</v>
      </c>
      <c r="BY3" s="19" t="s">
        <v>82</v>
      </c>
      <c r="BZ3" s="19" t="s">
        <v>83</v>
      </c>
      <c r="CA3" s="19" t="s">
        <v>84</v>
      </c>
      <c r="CB3" s="19" t="s">
        <v>85</v>
      </c>
      <c r="CC3" s="19" t="s">
        <v>86</v>
      </c>
      <c r="CD3" s="19" t="s">
        <v>87</v>
      </c>
      <c r="CE3" s="19" t="s">
        <v>88</v>
      </c>
      <c r="CF3" s="19" t="s">
        <v>89</v>
      </c>
      <c r="CG3" s="19" t="s">
        <v>90</v>
      </c>
      <c r="CH3" s="19" t="s">
        <v>91</v>
      </c>
      <c r="CI3" s="19" t="s">
        <v>92</v>
      </c>
      <c r="CJ3" s="19" t="s">
        <v>93</v>
      </c>
      <c r="CK3" s="19" t="s">
        <v>94</v>
      </c>
      <c r="CL3" s="19" t="s">
        <v>95</v>
      </c>
      <c r="CM3" s="19" t="s">
        <v>96</v>
      </c>
      <c r="CN3" s="19" t="s">
        <v>97</v>
      </c>
      <c r="CO3" s="19" t="s">
        <v>98</v>
      </c>
      <c r="CP3" s="19" t="s">
        <v>99</v>
      </c>
      <c r="CQ3" s="19" t="s">
        <v>100</v>
      </c>
      <c r="CR3" s="19" t="s">
        <v>101</v>
      </c>
      <c r="CS3" s="30" t="s">
        <v>250</v>
      </c>
    </row>
    <row r="4" spans="1:97" x14ac:dyDescent="0.2">
      <c r="A4" s="20" t="s">
        <v>102</v>
      </c>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31"/>
    </row>
    <row r="5" spans="1:97" x14ac:dyDescent="0.2">
      <c r="A5" s="14" t="s">
        <v>103</v>
      </c>
      <c r="B5" s="14">
        <v>8728.0360000000001</v>
      </c>
      <c r="C5" s="14">
        <v>7727.21</v>
      </c>
      <c r="D5" s="14">
        <v>9350.9629999999997</v>
      </c>
      <c r="E5" s="14">
        <v>10203.34</v>
      </c>
      <c r="F5" s="14">
        <v>9396.598</v>
      </c>
      <c r="G5" s="14">
        <v>9086.3449999999993</v>
      </c>
      <c r="H5" s="14">
        <v>9391.9240000000009</v>
      </c>
      <c r="I5" s="14">
        <v>9315.0149999999994</v>
      </c>
      <c r="J5" s="14">
        <v>11944.705</v>
      </c>
      <c r="K5" s="14">
        <v>12035.703</v>
      </c>
      <c r="L5" s="14">
        <v>12711.251</v>
      </c>
      <c r="M5" s="14">
        <v>13527.811</v>
      </c>
      <c r="N5" s="14">
        <v>11596.989</v>
      </c>
      <c r="O5" s="14">
        <v>10384.972</v>
      </c>
      <c r="P5" s="14">
        <v>9098.6380000000008</v>
      </c>
      <c r="Q5" s="14">
        <v>10409.596</v>
      </c>
      <c r="R5" s="14">
        <v>12175.975</v>
      </c>
      <c r="S5" s="14">
        <v>9062.1479999999992</v>
      </c>
      <c r="T5" s="14">
        <v>7845.9459999999999</v>
      </c>
      <c r="U5" s="14">
        <v>9140.1820000000007</v>
      </c>
      <c r="V5" s="14">
        <v>7597.8360000000002</v>
      </c>
      <c r="W5" s="14">
        <v>6728.3789999999999</v>
      </c>
      <c r="X5" s="14">
        <v>6858.06</v>
      </c>
      <c r="Y5" s="14">
        <v>11108.116</v>
      </c>
      <c r="Z5" s="14">
        <v>12202.023999999999</v>
      </c>
      <c r="AA5" s="14">
        <v>9260.9030000000002</v>
      </c>
      <c r="AB5" s="14">
        <v>28233.526000000002</v>
      </c>
      <c r="AC5" s="14">
        <v>22788.455999999998</v>
      </c>
      <c r="AD5" s="14">
        <v>15873.995000000001</v>
      </c>
      <c r="AE5" s="14">
        <v>8702.6020000000008</v>
      </c>
      <c r="AF5" s="14">
        <v>11920.036</v>
      </c>
      <c r="AG5" s="14">
        <v>9340.5400000000009</v>
      </c>
      <c r="AH5" s="14">
        <v>17369.452000000001</v>
      </c>
      <c r="AI5" s="14">
        <v>19507.003000000001</v>
      </c>
      <c r="AJ5" s="14">
        <v>16760.933000000001</v>
      </c>
      <c r="AK5" s="14">
        <v>14285.714</v>
      </c>
      <c r="AL5" s="14">
        <v>12868.385</v>
      </c>
      <c r="AM5" s="14"/>
      <c r="AN5" s="14">
        <v>13986.894</v>
      </c>
      <c r="AO5" s="14">
        <v>14421.958000000001</v>
      </c>
      <c r="AP5" s="14">
        <v>12906.031000000001</v>
      </c>
      <c r="AQ5" s="14">
        <v>14180.115</v>
      </c>
      <c r="AR5" s="14">
        <v>13517.194</v>
      </c>
      <c r="AS5" s="14">
        <v>12600</v>
      </c>
      <c r="AT5" s="14">
        <v>15636.724</v>
      </c>
      <c r="AU5" s="14">
        <v>15174.404</v>
      </c>
      <c r="AV5" s="14">
        <v>15823.454</v>
      </c>
      <c r="AW5" s="14">
        <v>14430.446</v>
      </c>
      <c r="AX5" s="14">
        <v>14708.55</v>
      </c>
      <c r="AY5" s="14">
        <v>15312.665000000001</v>
      </c>
      <c r="AZ5" s="14">
        <v>14191.177</v>
      </c>
      <c r="BA5" s="14">
        <v>15141.096</v>
      </c>
      <c r="BB5" s="14">
        <v>16347.164000000001</v>
      </c>
      <c r="BC5" s="14">
        <v>14665.761</v>
      </c>
      <c r="BD5" s="14">
        <v>16250</v>
      </c>
      <c r="BE5" s="14">
        <v>11919.852000000001</v>
      </c>
      <c r="BF5" s="14">
        <v>13224.026</v>
      </c>
      <c r="BG5" s="14">
        <v>11047.138000000001</v>
      </c>
      <c r="BH5" s="14">
        <v>13531.986999999999</v>
      </c>
      <c r="BI5" s="14">
        <v>10823.53</v>
      </c>
      <c r="BJ5" s="14">
        <v>14168.152</v>
      </c>
      <c r="BK5" s="14">
        <v>15716.853999999999</v>
      </c>
      <c r="BL5" s="14">
        <v>15924.804</v>
      </c>
      <c r="BM5" s="14">
        <v>11583.334000000001</v>
      </c>
      <c r="BN5" s="14">
        <v>13867.38</v>
      </c>
      <c r="BO5" s="14">
        <v>14601.124</v>
      </c>
      <c r="BP5" s="14">
        <v>20740.167000000001</v>
      </c>
      <c r="BQ5" s="14">
        <v>14286.391</v>
      </c>
      <c r="BR5" s="14">
        <v>17334.154999999999</v>
      </c>
      <c r="BS5" s="14">
        <v>16745.327000000001</v>
      </c>
      <c r="BT5" s="14">
        <v>17519.253000000001</v>
      </c>
      <c r="BU5" s="14">
        <v>18035.268</v>
      </c>
      <c r="BV5" s="14">
        <v>18754.802</v>
      </c>
      <c r="BW5" s="14">
        <v>14145.763000000001</v>
      </c>
      <c r="BX5" s="14">
        <v>18710.351999999999</v>
      </c>
      <c r="BY5" s="14">
        <v>20981.111000000001</v>
      </c>
      <c r="BZ5" s="14">
        <v>17834.254000000001</v>
      </c>
      <c r="CA5" s="14">
        <v>24717.342000000001</v>
      </c>
      <c r="CB5" s="14">
        <v>28855.123</v>
      </c>
      <c r="CC5" s="14">
        <v>28038.929</v>
      </c>
      <c r="CD5" s="14">
        <v>30900</v>
      </c>
      <c r="CE5" s="14">
        <v>31542.169000000002</v>
      </c>
      <c r="CF5" s="14">
        <v>23476.471000000001</v>
      </c>
      <c r="CG5" s="14">
        <v>26124.294000000002</v>
      </c>
      <c r="CH5" s="14">
        <v>19770.924999999999</v>
      </c>
      <c r="CI5" s="14">
        <v>15133.191999999999</v>
      </c>
      <c r="CJ5" s="14">
        <v>15224.753000000001</v>
      </c>
      <c r="CK5" s="14">
        <v>18727.754000000001</v>
      </c>
      <c r="CL5" s="14">
        <v>18622.056</v>
      </c>
      <c r="CM5" s="14">
        <v>16715.059000000001</v>
      </c>
      <c r="CN5" s="14">
        <v>16155.816999999999</v>
      </c>
      <c r="CO5" s="14">
        <v>17406.760999999999</v>
      </c>
      <c r="CP5" s="14">
        <v>18683.696</v>
      </c>
      <c r="CQ5" s="14">
        <v>13833.154</v>
      </c>
      <c r="CR5" s="14">
        <v>15567.147000000001</v>
      </c>
      <c r="CS5" s="32"/>
    </row>
    <row r="6" spans="1:97" x14ac:dyDescent="0.2">
      <c r="A6" s="14" t="s">
        <v>104</v>
      </c>
      <c r="B6" s="14">
        <v>3715.9989999999998</v>
      </c>
      <c r="C6" s="14">
        <v>2971.6179999999999</v>
      </c>
      <c r="D6" s="14">
        <v>3279.0909999999999</v>
      </c>
      <c r="E6" s="14">
        <v>2747.6689999999999</v>
      </c>
      <c r="F6" s="14">
        <v>2570.1129999999998</v>
      </c>
      <c r="G6" s="14">
        <v>2844.6559999999999</v>
      </c>
      <c r="H6" s="14">
        <v>2833.4630000000002</v>
      </c>
      <c r="I6" s="14">
        <v>3360.1660000000002</v>
      </c>
      <c r="J6" s="14">
        <v>3661.9879999999998</v>
      </c>
      <c r="K6" s="14">
        <v>4137.6530000000002</v>
      </c>
      <c r="L6" s="14">
        <v>3810.09</v>
      </c>
      <c r="M6" s="14">
        <v>4013.123</v>
      </c>
      <c r="N6" s="14">
        <v>4650.1360000000004</v>
      </c>
      <c r="O6" s="14">
        <v>4437.8940000000002</v>
      </c>
      <c r="P6" s="14">
        <v>5017.7690000000002</v>
      </c>
      <c r="Q6" s="14">
        <v>5202.3239999999996</v>
      </c>
      <c r="R6" s="14">
        <v>4963.4089999999997</v>
      </c>
      <c r="S6" s="14">
        <v>6279.2759999999998</v>
      </c>
      <c r="T6" s="14">
        <v>6385.0039999999999</v>
      </c>
      <c r="U6" s="14">
        <v>5851.0780000000004</v>
      </c>
      <c r="V6" s="14">
        <v>5684.7259999999997</v>
      </c>
      <c r="W6" s="14">
        <v>5420.7430000000004</v>
      </c>
      <c r="X6" s="14">
        <v>6133.2560000000003</v>
      </c>
      <c r="Y6" s="14">
        <v>5391.91</v>
      </c>
      <c r="Z6" s="14"/>
      <c r="AA6" s="14"/>
      <c r="AB6" s="14"/>
      <c r="AC6" s="14">
        <v>3898.576</v>
      </c>
      <c r="AD6" s="14"/>
      <c r="AE6" s="14"/>
      <c r="AF6" s="14"/>
      <c r="AG6" s="14">
        <v>6375.6760000000004</v>
      </c>
      <c r="AH6" s="14">
        <v>8040.47</v>
      </c>
      <c r="AI6" s="14">
        <v>10740.896000000001</v>
      </c>
      <c r="AJ6" s="14">
        <v>11791.545</v>
      </c>
      <c r="AK6" s="14">
        <v>10874.636</v>
      </c>
      <c r="AL6" s="14">
        <v>9241.52</v>
      </c>
      <c r="AM6" s="14"/>
      <c r="AN6" s="14">
        <v>8668.4140000000007</v>
      </c>
      <c r="AO6" s="14">
        <v>4731.4809999999998</v>
      </c>
      <c r="AP6" s="14">
        <v>3556.8020000000001</v>
      </c>
      <c r="AQ6" s="14">
        <v>5538.9049999999997</v>
      </c>
      <c r="AR6" s="14">
        <v>3325.9969999999998</v>
      </c>
      <c r="AS6" s="14">
        <v>4396.0529999999999</v>
      </c>
      <c r="AT6" s="14">
        <v>3371.2020000000002</v>
      </c>
      <c r="AU6" s="14">
        <v>3555.8339999999998</v>
      </c>
      <c r="AV6" s="14">
        <v>5931.701</v>
      </c>
      <c r="AW6" s="14">
        <v>5461.942</v>
      </c>
      <c r="AX6" s="14">
        <v>8547.9269999999997</v>
      </c>
      <c r="AY6" s="14">
        <v>10478.892</v>
      </c>
      <c r="AZ6" s="14">
        <v>10800.802</v>
      </c>
      <c r="BA6" s="14">
        <v>7508.2190000000001</v>
      </c>
      <c r="BB6" s="14">
        <v>10503.458000000001</v>
      </c>
      <c r="BC6" s="14">
        <v>9756.7929999999997</v>
      </c>
      <c r="BD6" s="14">
        <v>9912.3709999999992</v>
      </c>
      <c r="BE6" s="14">
        <v>6537.6080000000002</v>
      </c>
      <c r="BF6" s="14">
        <v>8274.8919999999998</v>
      </c>
      <c r="BG6" s="14">
        <v>8098.7650000000003</v>
      </c>
      <c r="BH6" s="14">
        <v>9342.3119999999999</v>
      </c>
      <c r="BI6" s="14">
        <v>7940.0870000000004</v>
      </c>
      <c r="BJ6" s="14">
        <v>13837.415999999999</v>
      </c>
      <c r="BK6" s="14">
        <v>12535.955</v>
      </c>
      <c r="BL6" s="14">
        <v>13060.606</v>
      </c>
      <c r="BM6" s="14">
        <v>10262.657999999999</v>
      </c>
      <c r="BN6" s="14">
        <v>11897.325999999999</v>
      </c>
      <c r="BO6" s="14">
        <v>13335.955</v>
      </c>
      <c r="BP6" s="14">
        <v>14901.073</v>
      </c>
      <c r="BQ6" s="14">
        <v>10801.183000000001</v>
      </c>
      <c r="BR6" s="14">
        <v>16186.19</v>
      </c>
      <c r="BS6" s="14">
        <v>16061.915999999999</v>
      </c>
      <c r="BT6" s="14">
        <v>14968.495000000001</v>
      </c>
      <c r="BU6" s="14">
        <v>10177.474</v>
      </c>
      <c r="BV6" s="14">
        <v>13858.757</v>
      </c>
      <c r="BW6" s="14">
        <v>13794.35</v>
      </c>
      <c r="BX6" s="14">
        <v>12780.837</v>
      </c>
      <c r="BY6" s="14">
        <v>8768.8889999999992</v>
      </c>
      <c r="BZ6" s="14">
        <v>12090.608</v>
      </c>
      <c r="CA6" s="14">
        <v>12713.964</v>
      </c>
      <c r="CB6" s="14">
        <v>12257.950999999999</v>
      </c>
      <c r="CC6" s="14">
        <v>6572.9930000000004</v>
      </c>
      <c r="CD6" s="14">
        <v>10258.333000000001</v>
      </c>
      <c r="CE6" s="14">
        <v>9307.2289999999994</v>
      </c>
      <c r="CF6" s="14">
        <v>9308.2350000000006</v>
      </c>
      <c r="CG6" s="14">
        <v>7620.3389999999999</v>
      </c>
      <c r="CH6" s="14">
        <v>10657.489</v>
      </c>
      <c r="CI6" s="14">
        <v>8910.1479999999992</v>
      </c>
      <c r="CJ6" s="14">
        <v>8012.8710000000001</v>
      </c>
      <c r="CK6" s="14">
        <v>7075.2120000000004</v>
      </c>
      <c r="CL6" s="14">
        <v>12149.893</v>
      </c>
      <c r="CM6" s="14">
        <v>10927.411</v>
      </c>
      <c r="CN6" s="14">
        <v>10725.72</v>
      </c>
      <c r="CO6" s="14">
        <v>6969.4660000000003</v>
      </c>
      <c r="CP6" s="14">
        <v>11592.391</v>
      </c>
      <c r="CQ6" s="14">
        <v>10785.790999999999</v>
      </c>
      <c r="CR6" s="14">
        <v>10839.067999999999</v>
      </c>
      <c r="CS6" s="32"/>
    </row>
    <row r="7" spans="1:97" x14ac:dyDescent="0.2">
      <c r="A7" s="14" t="s">
        <v>105</v>
      </c>
      <c r="B7" s="14">
        <v>67269.539999999994</v>
      </c>
      <c r="C7" s="14">
        <v>66765.021999999997</v>
      </c>
      <c r="D7" s="14">
        <v>73985.179999999993</v>
      </c>
      <c r="E7" s="14">
        <v>64398.44</v>
      </c>
      <c r="F7" s="14">
        <v>66196.494999999995</v>
      </c>
      <c r="G7" s="14">
        <v>70757.436000000002</v>
      </c>
      <c r="H7" s="14">
        <v>74548.653999999995</v>
      </c>
      <c r="I7" s="14">
        <v>77499.483999999997</v>
      </c>
      <c r="J7" s="14">
        <v>80747.585000000006</v>
      </c>
      <c r="K7" s="14">
        <v>89889.501999999993</v>
      </c>
      <c r="L7" s="14">
        <v>85372.498000000007</v>
      </c>
      <c r="M7" s="14">
        <v>91558.592999999993</v>
      </c>
      <c r="N7" s="14">
        <v>93697.99</v>
      </c>
      <c r="O7" s="14">
        <v>95744.960000000006</v>
      </c>
      <c r="P7" s="14">
        <v>94469.521999999997</v>
      </c>
      <c r="Q7" s="14">
        <v>85374.099000000002</v>
      </c>
      <c r="R7" s="14">
        <v>84642.562000000005</v>
      </c>
      <c r="S7" s="14">
        <v>82433.433999999994</v>
      </c>
      <c r="T7" s="14">
        <v>82199.298999999999</v>
      </c>
      <c r="U7" s="14">
        <v>81428.342000000004</v>
      </c>
      <c r="V7" s="14">
        <v>81976.805999999997</v>
      </c>
      <c r="W7" s="14">
        <v>84027.464999999997</v>
      </c>
      <c r="X7" s="14">
        <v>81883.680999999997</v>
      </c>
      <c r="Y7" s="14">
        <v>63231.582999999999</v>
      </c>
      <c r="Z7" s="14">
        <v>54845.158000000003</v>
      </c>
      <c r="AA7" s="14">
        <v>28975.65</v>
      </c>
      <c r="AB7" s="14">
        <v>30303.672999999999</v>
      </c>
      <c r="AC7" s="14">
        <v>39565.813999999998</v>
      </c>
      <c r="AD7" s="14">
        <v>35866.673999999999</v>
      </c>
      <c r="AE7" s="14">
        <v>37706.002</v>
      </c>
      <c r="AF7" s="14">
        <v>35633.544000000002</v>
      </c>
      <c r="AG7" s="14">
        <v>32950</v>
      </c>
      <c r="AH7" s="14">
        <v>30326.370999999999</v>
      </c>
      <c r="AI7" s="14">
        <v>31648.458999999999</v>
      </c>
      <c r="AJ7" s="14">
        <v>32046.647000000001</v>
      </c>
      <c r="AK7" s="14">
        <v>31360.058000000001</v>
      </c>
      <c r="AL7" s="14">
        <v>9356.8520000000008</v>
      </c>
      <c r="AM7" s="14"/>
      <c r="AN7" s="14">
        <v>31933.159</v>
      </c>
      <c r="AO7" s="14">
        <v>33542.328000000001</v>
      </c>
      <c r="AP7" s="14">
        <v>35157.082999999999</v>
      </c>
      <c r="AQ7" s="14">
        <v>36759.366000000002</v>
      </c>
      <c r="AR7" s="14">
        <v>36337.000999999997</v>
      </c>
      <c r="AS7" s="14">
        <v>37380.262999999999</v>
      </c>
      <c r="AT7" s="14">
        <v>37780.713000000003</v>
      </c>
      <c r="AU7" s="14">
        <v>37139.271999999997</v>
      </c>
      <c r="AV7" s="14">
        <v>38579.896999999997</v>
      </c>
      <c r="AW7" s="14">
        <v>40947.506999999998</v>
      </c>
      <c r="AX7" s="14">
        <v>39427.461000000003</v>
      </c>
      <c r="AY7" s="14">
        <v>39583.112999999998</v>
      </c>
      <c r="AZ7" s="14">
        <v>39875.667999999998</v>
      </c>
      <c r="BA7" s="14">
        <v>38205.478999999999</v>
      </c>
      <c r="BB7" s="14">
        <v>42213.000999999997</v>
      </c>
      <c r="BC7" s="14">
        <v>42843.75</v>
      </c>
      <c r="BD7" s="14">
        <v>37219.072</v>
      </c>
      <c r="BE7" s="14">
        <v>39526.51</v>
      </c>
      <c r="BF7" s="14">
        <v>36242.423999999999</v>
      </c>
      <c r="BG7" s="14">
        <v>37760.942999999999</v>
      </c>
      <c r="BH7" s="14">
        <v>39626.262999999999</v>
      </c>
      <c r="BI7" s="14">
        <v>43603.485999999997</v>
      </c>
      <c r="BJ7" s="14">
        <v>41818.485999999997</v>
      </c>
      <c r="BK7" s="14">
        <v>43320.224999999999</v>
      </c>
      <c r="BL7" s="14">
        <v>43924.803999999996</v>
      </c>
      <c r="BM7" s="14">
        <v>45707.805999999997</v>
      </c>
      <c r="BN7" s="14">
        <v>43979.678999999996</v>
      </c>
      <c r="BO7" s="14">
        <v>45171.91</v>
      </c>
      <c r="BP7" s="14">
        <v>48811.680999999997</v>
      </c>
      <c r="BQ7" s="14">
        <v>54830.769</v>
      </c>
      <c r="BR7" s="14">
        <v>54527.743999999999</v>
      </c>
      <c r="BS7" s="14">
        <v>52116.822</v>
      </c>
      <c r="BT7" s="14">
        <v>54070.012000000002</v>
      </c>
      <c r="BU7" s="14">
        <v>58481.228999999999</v>
      </c>
      <c r="BV7" s="14">
        <v>56884.745999999999</v>
      </c>
      <c r="BW7" s="14">
        <v>55410.169000000002</v>
      </c>
      <c r="BX7" s="14">
        <v>55074.89</v>
      </c>
      <c r="BY7" s="14">
        <v>60217.777999999998</v>
      </c>
      <c r="BZ7" s="14">
        <v>52522.652000000002</v>
      </c>
      <c r="CA7" s="14">
        <v>49595.720999999998</v>
      </c>
      <c r="CB7" s="14">
        <v>48411.072</v>
      </c>
      <c r="CC7" s="14">
        <v>56941.606</v>
      </c>
      <c r="CD7" s="14">
        <v>53295.237999999998</v>
      </c>
      <c r="CE7" s="14">
        <v>52153.012000000002</v>
      </c>
      <c r="CF7" s="14">
        <v>37152.940999999999</v>
      </c>
      <c r="CG7" s="14">
        <v>41727.684000000001</v>
      </c>
      <c r="CH7" s="14">
        <v>38888.767</v>
      </c>
      <c r="CI7" s="14">
        <v>38735.728999999999</v>
      </c>
      <c r="CJ7" s="14">
        <v>37566.337</v>
      </c>
      <c r="CK7" s="14">
        <v>43375</v>
      </c>
      <c r="CL7" s="14">
        <v>41099.572</v>
      </c>
      <c r="CM7" s="14">
        <v>41648.970999999998</v>
      </c>
      <c r="CN7" s="14">
        <v>41657.417000000001</v>
      </c>
      <c r="CO7" s="14">
        <v>45076.336000000003</v>
      </c>
      <c r="CP7" s="14">
        <v>41510.870000000003</v>
      </c>
      <c r="CQ7" s="14">
        <v>42896.663</v>
      </c>
      <c r="CR7" s="14">
        <v>43766.925999999999</v>
      </c>
      <c r="CS7" s="32"/>
    </row>
    <row r="8" spans="1:97" x14ac:dyDescent="0.2">
      <c r="A8" s="14" t="s">
        <v>106</v>
      </c>
      <c r="B8" s="14">
        <v>16218.097</v>
      </c>
      <c r="C8" s="14">
        <v>15209.462</v>
      </c>
      <c r="D8" s="14">
        <v>18035.501</v>
      </c>
      <c r="E8" s="14">
        <v>14958.421</v>
      </c>
      <c r="F8" s="14">
        <v>15475.981</v>
      </c>
      <c r="G8" s="14">
        <v>15789.955</v>
      </c>
      <c r="H8" s="14">
        <v>16967.019</v>
      </c>
      <c r="I8" s="14">
        <v>15959.575999999999</v>
      </c>
      <c r="J8" s="14">
        <v>18525.411</v>
      </c>
      <c r="K8" s="14">
        <v>19384.095000000001</v>
      </c>
      <c r="L8" s="14">
        <v>18630.222000000002</v>
      </c>
      <c r="M8" s="14">
        <v>18354.496999999999</v>
      </c>
      <c r="N8" s="14">
        <v>21877.022000000001</v>
      </c>
      <c r="O8" s="14">
        <v>21536.988000000001</v>
      </c>
      <c r="P8" s="14">
        <v>22980.082999999999</v>
      </c>
      <c r="Q8" s="14">
        <v>22492.317999999999</v>
      </c>
      <c r="R8" s="14">
        <v>25380.861000000001</v>
      </c>
      <c r="S8" s="14">
        <v>24461.778999999999</v>
      </c>
      <c r="T8" s="14">
        <v>25945.947</v>
      </c>
      <c r="U8" s="14">
        <v>22686.199000000001</v>
      </c>
      <c r="V8" s="14">
        <v>24054.352999999999</v>
      </c>
      <c r="W8" s="14">
        <v>23916.850999999999</v>
      </c>
      <c r="X8" s="14">
        <v>25308.954000000002</v>
      </c>
      <c r="Y8" s="14">
        <v>24301.131000000001</v>
      </c>
      <c r="Z8" s="14">
        <v>26094.505000000001</v>
      </c>
      <c r="AA8" s="14">
        <v>19856.55</v>
      </c>
      <c r="AB8" s="14">
        <v>20759.946</v>
      </c>
      <c r="AC8" s="14">
        <v>20536.166000000001</v>
      </c>
      <c r="AD8" s="14">
        <v>23626.639999999999</v>
      </c>
      <c r="AE8" s="14">
        <v>25101.757000000001</v>
      </c>
      <c r="AF8" s="14">
        <v>25535.742999999999</v>
      </c>
      <c r="AG8" s="14">
        <v>22709.458999999999</v>
      </c>
      <c r="AH8" s="14">
        <v>20950.392</v>
      </c>
      <c r="AI8" s="14">
        <v>19072.829000000002</v>
      </c>
      <c r="AJ8" s="14">
        <v>19469.387999999999</v>
      </c>
      <c r="AK8" s="14">
        <v>18724.490000000002</v>
      </c>
      <c r="AL8" s="14">
        <v>19290.366000000002</v>
      </c>
      <c r="AM8" s="14"/>
      <c r="AN8" s="14">
        <v>18854.522000000001</v>
      </c>
      <c r="AO8" s="14">
        <v>19238.095000000001</v>
      </c>
      <c r="AP8" s="14">
        <v>22092.566999999999</v>
      </c>
      <c r="AQ8" s="14">
        <v>23080.691999999999</v>
      </c>
      <c r="AR8" s="14">
        <v>23639.615000000002</v>
      </c>
      <c r="AS8" s="14">
        <v>22475</v>
      </c>
      <c r="AT8" s="14">
        <v>24564.069</v>
      </c>
      <c r="AU8" s="14">
        <v>23791.719000000001</v>
      </c>
      <c r="AV8" s="14">
        <v>25369.845000000001</v>
      </c>
      <c r="AW8" s="14">
        <v>23181.101999999999</v>
      </c>
      <c r="AX8" s="14">
        <v>24487.046999999999</v>
      </c>
      <c r="AY8" s="14">
        <v>25248.021000000001</v>
      </c>
      <c r="AZ8" s="14">
        <v>25294.117999999999</v>
      </c>
      <c r="BA8" s="14">
        <v>23717.808000000001</v>
      </c>
      <c r="BB8" s="14">
        <v>26145.227999999999</v>
      </c>
      <c r="BC8" s="14">
        <v>26730.977999999999</v>
      </c>
      <c r="BD8" s="14">
        <v>27488.401999999998</v>
      </c>
      <c r="BE8" s="14">
        <v>25594.328000000001</v>
      </c>
      <c r="BF8" s="14">
        <v>25316.017</v>
      </c>
      <c r="BG8" s="14">
        <v>26590.348000000002</v>
      </c>
      <c r="BH8" s="14">
        <v>27695.847000000002</v>
      </c>
      <c r="BI8" s="14">
        <v>25733.115000000002</v>
      </c>
      <c r="BJ8" s="14">
        <v>27979.955000000002</v>
      </c>
      <c r="BK8" s="14">
        <v>29282.022000000001</v>
      </c>
      <c r="BL8" s="14">
        <v>30327.722000000002</v>
      </c>
      <c r="BM8" s="14">
        <v>26525.315999999999</v>
      </c>
      <c r="BN8" s="14">
        <v>28204.277999999998</v>
      </c>
      <c r="BO8" s="14">
        <v>29144.944</v>
      </c>
      <c r="BP8" s="14">
        <v>31817.64</v>
      </c>
      <c r="BQ8" s="14">
        <v>30046.153999999999</v>
      </c>
      <c r="BR8" s="14">
        <v>33672.01</v>
      </c>
      <c r="BS8" s="14">
        <v>33725.466999999997</v>
      </c>
      <c r="BT8" s="14">
        <v>37023.337</v>
      </c>
      <c r="BU8" s="14">
        <v>33168.373</v>
      </c>
      <c r="BV8" s="14">
        <v>37616.949000000001</v>
      </c>
      <c r="BW8" s="14">
        <v>37552.542000000001</v>
      </c>
      <c r="BX8" s="14">
        <v>38910.792999999998</v>
      </c>
      <c r="BY8" s="14">
        <v>32814.444000000003</v>
      </c>
      <c r="BZ8" s="14">
        <v>35365.745999999999</v>
      </c>
      <c r="CA8" s="14">
        <v>33697.072</v>
      </c>
      <c r="CB8" s="14">
        <v>34597.173000000003</v>
      </c>
      <c r="CC8" s="14">
        <v>32012.165000000001</v>
      </c>
      <c r="CD8" s="14">
        <v>34189.286</v>
      </c>
      <c r="CE8" s="14">
        <v>34698.794999999998</v>
      </c>
      <c r="CF8" s="14">
        <v>24231.764999999999</v>
      </c>
      <c r="CG8" s="14">
        <v>24051.976999999999</v>
      </c>
      <c r="CH8" s="14">
        <v>26302.863000000001</v>
      </c>
      <c r="CI8" s="14">
        <v>27580.338</v>
      </c>
      <c r="CJ8" s="14">
        <v>27996.04</v>
      </c>
      <c r="CK8" s="14">
        <v>26968.22</v>
      </c>
      <c r="CL8" s="14">
        <v>30442.184000000001</v>
      </c>
      <c r="CM8" s="14">
        <v>30847.237000000001</v>
      </c>
      <c r="CN8" s="14">
        <v>31524.012999999999</v>
      </c>
      <c r="CO8" s="14">
        <v>29375.135999999999</v>
      </c>
      <c r="CP8" s="14">
        <v>31352.173999999999</v>
      </c>
      <c r="CQ8" s="14">
        <v>31735.199000000001</v>
      </c>
      <c r="CR8" s="14">
        <v>32003.33</v>
      </c>
      <c r="CS8" s="32"/>
    </row>
    <row r="9" spans="1:97" x14ac:dyDescent="0.2">
      <c r="A9" s="14" t="s">
        <v>107</v>
      </c>
      <c r="B9" s="22">
        <v>1.0000000038417E-3</v>
      </c>
      <c r="C9" s="22">
        <v>-1.0029999999970001</v>
      </c>
      <c r="D9" s="22">
        <v>1.0019999999931</v>
      </c>
      <c r="E9" s="22">
        <v>-1.4551915228367E-11</v>
      </c>
      <c r="F9" s="22">
        <v>-1.0059999999939</v>
      </c>
      <c r="G9" s="22"/>
      <c r="H9" s="22"/>
      <c r="I9" s="22">
        <v>-0.97199999999429998</v>
      </c>
      <c r="J9" s="22">
        <v>-1.4551915228367E-11</v>
      </c>
      <c r="K9" s="22">
        <v>-9.9999998928978996E-4</v>
      </c>
      <c r="L9" s="22">
        <v>-1.4551915228367E-11</v>
      </c>
      <c r="M9" s="22">
        <v>-1.9539999999979001</v>
      </c>
      <c r="N9" s="22">
        <v>-0.99400000000604993</v>
      </c>
      <c r="O9" s="22"/>
      <c r="P9" s="22">
        <v>0.98200000001816001</v>
      </c>
      <c r="Q9" s="22">
        <v>17311.746999999999</v>
      </c>
      <c r="R9" s="22">
        <v>14545.221</v>
      </c>
      <c r="S9" s="22">
        <v>12335.76</v>
      </c>
      <c r="T9" s="22">
        <v>11173.755999999999</v>
      </c>
      <c r="U9" s="22">
        <v>10349.057000000001</v>
      </c>
      <c r="V9" s="22">
        <v>10095.699000000001</v>
      </c>
      <c r="W9" s="22">
        <v>12502.777</v>
      </c>
      <c r="X9" s="22">
        <v>12484.052</v>
      </c>
      <c r="Y9" s="22">
        <v>2217.018</v>
      </c>
      <c r="Z9" s="22">
        <v>14318.811</v>
      </c>
      <c r="AA9" s="22">
        <v>14361.888999999999</v>
      </c>
      <c r="AB9" s="22">
        <v>14347.753000000001</v>
      </c>
      <c r="AC9" s="22">
        <v>3937.5120000000002</v>
      </c>
      <c r="AD9" s="22">
        <v>14023.584000000001</v>
      </c>
      <c r="AE9" s="22">
        <v>14234.870999999999</v>
      </c>
      <c r="AF9" s="22">
        <v>12859.198</v>
      </c>
      <c r="AG9" s="22">
        <v>3474.3249999999998</v>
      </c>
      <c r="AH9" s="22">
        <v>3322.453</v>
      </c>
      <c r="AI9" s="22">
        <v>3341.7370000000001</v>
      </c>
      <c r="AJ9" s="22">
        <v>3150.1460000000002</v>
      </c>
      <c r="AK9" s="22">
        <v>3880.4659999999999</v>
      </c>
      <c r="AL9" s="22">
        <v>27325.645</v>
      </c>
      <c r="AM9" s="22"/>
      <c r="AN9" s="22">
        <v>2943.643</v>
      </c>
      <c r="AO9" s="22">
        <v>3466.9319999999998</v>
      </c>
      <c r="AP9" s="22">
        <v>5657.7830000000004</v>
      </c>
      <c r="AQ9" s="22">
        <v>3796.83</v>
      </c>
      <c r="AR9" s="22">
        <v>5613.48</v>
      </c>
      <c r="AS9" s="22">
        <v>3567.105</v>
      </c>
      <c r="AT9" s="22">
        <v>3714.663</v>
      </c>
      <c r="AU9" s="22">
        <v>3728.9839999999999</v>
      </c>
      <c r="AV9" s="22">
        <v>4286.0820000000003</v>
      </c>
      <c r="AW9" s="22">
        <v>4506.5619999999999</v>
      </c>
      <c r="AX9" s="22">
        <v>4379.5330000000004</v>
      </c>
      <c r="AY9" s="22">
        <v>4311.3459999999995</v>
      </c>
      <c r="AZ9" s="22">
        <v>4187.165</v>
      </c>
      <c r="BA9" s="22">
        <v>11921.919</v>
      </c>
      <c r="BB9" s="22">
        <v>6767.6360000000004</v>
      </c>
      <c r="BC9" s="22">
        <v>6668.4790000000003</v>
      </c>
      <c r="BD9" s="22">
        <v>10854.382</v>
      </c>
      <c r="BE9" s="22">
        <v>11545.007</v>
      </c>
      <c r="BF9" s="22">
        <v>10032.468000000001</v>
      </c>
      <c r="BG9" s="22">
        <v>10626.263000000001</v>
      </c>
      <c r="BH9" s="22">
        <v>10671.156000000001</v>
      </c>
      <c r="BI9" s="22">
        <v>11950.98</v>
      </c>
      <c r="BJ9" s="22">
        <v>11905.344999999999</v>
      </c>
      <c r="BK9" s="22">
        <v>12553.933000000001</v>
      </c>
      <c r="BL9" s="22">
        <v>13224.466</v>
      </c>
      <c r="BM9" s="22">
        <v>13570.674999999999</v>
      </c>
      <c r="BN9" s="22">
        <v>13078.075000000001</v>
      </c>
      <c r="BO9" s="22">
        <v>13876.404</v>
      </c>
      <c r="BP9" s="22">
        <v>14951.130999999999</v>
      </c>
      <c r="BQ9" s="22">
        <v>16539.645</v>
      </c>
      <c r="BR9" s="22">
        <v>16454.992999999999</v>
      </c>
      <c r="BS9" s="22">
        <v>16393.691999999999</v>
      </c>
      <c r="BT9" s="22">
        <v>18032.671999999999</v>
      </c>
      <c r="BU9" s="22">
        <v>18491.467000000001</v>
      </c>
      <c r="BV9" s="22">
        <v>17544.633000000002</v>
      </c>
      <c r="BW9" s="22">
        <v>17673.447</v>
      </c>
      <c r="BX9" s="22">
        <v>17632.159</v>
      </c>
      <c r="BY9" s="22">
        <v>19217.777999999998</v>
      </c>
      <c r="BZ9" s="22">
        <v>18662.983</v>
      </c>
      <c r="CA9" s="22">
        <v>18627.252</v>
      </c>
      <c r="CB9" s="22">
        <v>18939.93</v>
      </c>
      <c r="CC9" s="22">
        <v>16658.151000000002</v>
      </c>
      <c r="CD9" s="22">
        <v>17014.286</v>
      </c>
      <c r="CE9" s="22">
        <v>16210.843000000001</v>
      </c>
      <c r="CF9" s="22">
        <v>74836.47</v>
      </c>
      <c r="CG9" s="22">
        <v>16779.661</v>
      </c>
      <c r="CH9" s="22">
        <v>16153.084000000001</v>
      </c>
      <c r="CI9" s="22">
        <v>14091.967000000001</v>
      </c>
      <c r="CJ9" s="22">
        <v>12243.563</v>
      </c>
      <c r="CK9" s="22">
        <v>12830.509</v>
      </c>
      <c r="CL9" s="22">
        <v>12898.286</v>
      </c>
      <c r="CM9" s="22">
        <v>12044.421</v>
      </c>
      <c r="CN9" s="22">
        <v>12188.901</v>
      </c>
      <c r="CO9" s="22">
        <v>14620.502</v>
      </c>
      <c r="CP9" s="22">
        <v>12684.781999999999</v>
      </c>
      <c r="CQ9" s="22">
        <v>12554.36</v>
      </c>
      <c r="CR9" s="22">
        <v>12379.578</v>
      </c>
      <c r="CS9" s="33"/>
    </row>
    <row r="10" spans="1:97" x14ac:dyDescent="0.2">
      <c r="A10" s="14" t="s">
        <v>108</v>
      </c>
      <c r="B10" s="14">
        <v>95931.672999999995</v>
      </c>
      <c r="C10" s="14">
        <v>92672.308999999994</v>
      </c>
      <c r="D10" s="14">
        <v>104651.73699999999</v>
      </c>
      <c r="E10" s="14">
        <v>92307.87</v>
      </c>
      <c r="F10" s="14">
        <v>93638.180999999997</v>
      </c>
      <c r="G10" s="14">
        <v>98478.392000000007</v>
      </c>
      <c r="H10" s="14">
        <v>103741.06</v>
      </c>
      <c r="I10" s="14">
        <v>106133.269</v>
      </c>
      <c r="J10" s="14">
        <v>114879.689</v>
      </c>
      <c r="K10" s="14">
        <v>125446.952</v>
      </c>
      <c r="L10" s="14">
        <v>120524.061</v>
      </c>
      <c r="M10" s="14">
        <v>127452.07</v>
      </c>
      <c r="N10" s="14">
        <v>131821.14300000001</v>
      </c>
      <c r="O10" s="14">
        <v>132104.81400000001</v>
      </c>
      <c r="P10" s="14">
        <v>131566.99400000001</v>
      </c>
      <c r="Q10" s="14">
        <v>140790.084</v>
      </c>
      <c r="R10" s="14">
        <v>141708.02799999999</v>
      </c>
      <c r="S10" s="14">
        <v>134572.397</v>
      </c>
      <c r="T10" s="14">
        <v>133549.95199999999</v>
      </c>
      <c r="U10" s="14">
        <v>129454.85799999999</v>
      </c>
      <c r="V10" s="14">
        <v>129409.42</v>
      </c>
      <c r="W10" s="14">
        <v>132596.215</v>
      </c>
      <c r="X10" s="14">
        <v>132668.003</v>
      </c>
      <c r="Y10" s="14">
        <v>106249.758</v>
      </c>
      <c r="Z10" s="14">
        <v>107460.49800000001</v>
      </c>
      <c r="AA10" s="14">
        <v>72454.991999999998</v>
      </c>
      <c r="AB10" s="14">
        <v>93644.898000000001</v>
      </c>
      <c r="AC10" s="14">
        <v>90726.524000000005</v>
      </c>
      <c r="AD10" s="14">
        <v>89390.892999999996</v>
      </c>
      <c r="AE10" s="14">
        <v>85745.232000000004</v>
      </c>
      <c r="AF10" s="14">
        <v>85948.520999999993</v>
      </c>
      <c r="AG10" s="14">
        <v>74850</v>
      </c>
      <c r="AH10" s="14">
        <v>80009.138000000006</v>
      </c>
      <c r="AI10" s="14">
        <v>84310.923999999999</v>
      </c>
      <c r="AJ10" s="14">
        <v>83218.659</v>
      </c>
      <c r="AK10" s="14">
        <v>79125.364000000001</v>
      </c>
      <c r="AL10" s="14">
        <v>78082.767999999996</v>
      </c>
      <c r="AM10" s="14"/>
      <c r="AN10" s="14">
        <v>76386.631999999998</v>
      </c>
      <c r="AO10" s="14">
        <v>75400.793999999994</v>
      </c>
      <c r="AP10" s="14">
        <v>79370.266000000003</v>
      </c>
      <c r="AQ10" s="14">
        <v>83355.907999999996</v>
      </c>
      <c r="AR10" s="14">
        <v>82433.286999999997</v>
      </c>
      <c r="AS10" s="14">
        <v>80418.421000000002</v>
      </c>
      <c r="AT10" s="14">
        <v>85067.370999999999</v>
      </c>
      <c r="AU10" s="14">
        <v>83390.213000000003</v>
      </c>
      <c r="AV10" s="14">
        <v>89990.979000000007</v>
      </c>
      <c r="AW10" s="14">
        <v>88527.558999999994</v>
      </c>
      <c r="AX10" s="14">
        <v>91550.517999999996</v>
      </c>
      <c r="AY10" s="14">
        <v>94934.036999999997</v>
      </c>
      <c r="AZ10" s="14">
        <v>94348.93</v>
      </c>
      <c r="BA10" s="14">
        <v>96494.520999999993</v>
      </c>
      <c r="BB10" s="14">
        <v>101976.48699999999</v>
      </c>
      <c r="BC10" s="14">
        <v>100665.761</v>
      </c>
      <c r="BD10" s="14">
        <v>101724.227</v>
      </c>
      <c r="BE10" s="14">
        <v>95123.304999999993</v>
      </c>
      <c r="BF10" s="14">
        <v>93089.827000000005</v>
      </c>
      <c r="BG10" s="14">
        <v>94123.456999999995</v>
      </c>
      <c r="BH10" s="14">
        <v>100867.565</v>
      </c>
      <c r="BI10" s="14">
        <v>100051.198</v>
      </c>
      <c r="BJ10" s="14">
        <v>109709.35400000001</v>
      </c>
      <c r="BK10" s="14">
        <v>113408.989</v>
      </c>
      <c r="BL10" s="14">
        <v>116462.402</v>
      </c>
      <c r="BM10" s="14">
        <v>107649.789</v>
      </c>
      <c r="BN10" s="14">
        <v>111026.738</v>
      </c>
      <c r="BO10" s="14">
        <v>116130.337</v>
      </c>
      <c r="BP10" s="14">
        <v>131221.69200000001</v>
      </c>
      <c r="BQ10" s="14">
        <v>126504.14200000001</v>
      </c>
      <c r="BR10" s="14">
        <v>138175.092</v>
      </c>
      <c r="BS10" s="14">
        <v>135043.22399999999</v>
      </c>
      <c r="BT10" s="14">
        <v>141613.769</v>
      </c>
      <c r="BU10" s="14">
        <v>138353.81099999999</v>
      </c>
      <c r="BV10" s="14">
        <v>144659.88699999999</v>
      </c>
      <c r="BW10" s="14">
        <v>138576.27100000001</v>
      </c>
      <c r="BX10" s="14">
        <v>143109.03099999999</v>
      </c>
      <c r="BY10" s="14">
        <v>142000</v>
      </c>
      <c r="BZ10" s="14">
        <v>136476.24299999999</v>
      </c>
      <c r="CA10" s="14">
        <v>139351.351</v>
      </c>
      <c r="CB10" s="14">
        <v>143061.24900000001</v>
      </c>
      <c r="CC10" s="14">
        <v>140223.84400000001</v>
      </c>
      <c r="CD10" s="14">
        <v>145657.14300000001</v>
      </c>
      <c r="CE10" s="14">
        <v>143912.04800000001</v>
      </c>
      <c r="CF10" s="14">
        <v>169005.88200000001</v>
      </c>
      <c r="CG10" s="14">
        <v>116303.955</v>
      </c>
      <c r="CH10" s="14">
        <v>111773.128</v>
      </c>
      <c r="CI10" s="14">
        <v>104451.374</v>
      </c>
      <c r="CJ10" s="14">
        <v>101043.564</v>
      </c>
      <c r="CK10" s="14">
        <v>108976.69500000001</v>
      </c>
      <c r="CL10" s="14">
        <v>115211.99099999999</v>
      </c>
      <c r="CM10" s="14">
        <v>112183.099</v>
      </c>
      <c r="CN10" s="14">
        <v>112251.868</v>
      </c>
      <c r="CO10" s="14">
        <v>113448.201</v>
      </c>
      <c r="CP10" s="14">
        <v>115823.913</v>
      </c>
      <c r="CQ10" s="14">
        <v>111805.167</v>
      </c>
      <c r="CR10" s="14">
        <v>114556.049</v>
      </c>
      <c r="CS10" s="32"/>
    </row>
    <row r="11" spans="1:97" x14ac:dyDescent="0.2">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32"/>
    </row>
    <row r="12" spans="1:97" x14ac:dyDescent="0.2">
      <c r="A12" s="14" t="s">
        <v>109</v>
      </c>
      <c r="B12" s="14">
        <v>120259.856</v>
      </c>
      <c r="C12" s="14">
        <v>118054.54300000001</v>
      </c>
      <c r="D12" s="14">
        <v>123735.906</v>
      </c>
      <c r="E12" s="14">
        <v>121595.643</v>
      </c>
      <c r="F12" s="14">
        <v>120092.446</v>
      </c>
      <c r="G12" s="14">
        <v>116990.78599999999</v>
      </c>
      <c r="H12" s="14">
        <v>119041.162</v>
      </c>
      <c r="I12" s="14">
        <v>121516.789</v>
      </c>
      <c r="J12" s="14">
        <v>124098.41099999999</v>
      </c>
      <c r="K12" s="14">
        <v>129502.461</v>
      </c>
      <c r="L12" s="14">
        <v>123114.034</v>
      </c>
      <c r="M12" s="14">
        <v>133885.37400000001</v>
      </c>
      <c r="N12" s="14">
        <v>139884.03099999999</v>
      </c>
      <c r="O12" s="14">
        <v>141339.22099999999</v>
      </c>
      <c r="P12" s="14">
        <v>140778.68900000001</v>
      </c>
      <c r="Q12" s="14">
        <v>143715.09400000001</v>
      </c>
      <c r="R12" s="14">
        <v>147353.307</v>
      </c>
      <c r="S12" s="14">
        <v>146081.226</v>
      </c>
      <c r="T12" s="14">
        <v>148796.236</v>
      </c>
      <c r="U12" s="14">
        <v>146719.64499999999</v>
      </c>
      <c r="V12" s="14">
        <v>148382.66500000001</v>
      </c>
      <c r="W12" s="14">
        <v>152918.05799999999</v>
      </c>
      <c r="X12" s="14">
        <v>159076.693</v>
      </c>
      <c r="Y12" s="14">
        <v>173757.234</v>
      </c>
      <c r="Z12" s="14">
        <v>160915.61300000001</v>
      </c>
      <c r="AA12" s="14">
        <v>116446.019</v>
      </c>
      <c r="AB12" s="14">
        <v>122172.768</v>
      </c>
      <c r="AC12" s="14">
        <v>103932.766</v>
      </c>
      <c r="AD12" s="14">
        <v>109583.16499999999</v>
      </c>
      <c r="AE12" s="14">
        <v>110550.512</v>
      </c>
      <c r="AF12" s="14">
        <v>22334.246999999999</v>
      </c>
      <c r="AG12" s="14">
        <v>88901.350999999995</v>
      </c>
      <c r="AH12" s="14">
        <v>44878.59</v>
      </c>
      <c r="AI12" s="14">
        <v>46963.584999999999</v>
      </c>
      <c r="AJ12" s="14">
        <v>48080.175000000003</v>
      </c>
      <c r="AK12" s="14">
        <v>99329.445999999996</v>
      </c>
      <c r="AL12" s="14">
        <v>47715.061000000002</v>
      </c>
      <c r="AM12" s="14"/>
      <c r="AN12" s="14">
        <v>47269.987000000001</v>
      </c>
      <c r="AO12" s="14">
        <v>95980.159</v>
      </c>
      <c r="AP12" s="14">
        <v>51628.330999999998</v>
      </c>
      <c r="AQ12" s="14">
        <v>54260.807000000001</v>
      </c>
      <c r="AR12" s="14">
        <v>54312.241999999998</v>
      </c>
      <c r="AS12" s="14">
        <v>110697.368</v>
      </c>
      <c r="AT12" s="14">
        <v>55931.307999999997</v>
      </c>
      <c r="AU12" s="14">
        <v>25131.743999999999</v>
      </c>
      <c r="AV12" s="14">
        <v>26043.813999999998</v>
      </c>
      <c r="AW12" s="14">
        <v>118881.89</v>
      </c>
      <c r="AX12" s="14">
        <v>61637.305999999997</v>
      </c>
      <c r="AY12" s="14">
        <v>63323.218999999997</v>
      </c>
      <c r="AZ12" s="14">
        <v>64859.625999999997</v>
      </c>
      <c r="BA12" s="14">
        <v>130231.507</v>
      </c>
      <c r="BB12" s="14">
        <v>69709.543999999994</v>
      </c>
      <c r="BC12" s="14">
        <v>70296.195999999996</v>
      </c>
      <c r="BD12" s="14">
        <v>69809.278000000006</v>
      </c>
      <c r="BE12" s="14">
        <v>129235.512</v>
      </c>
      <c r="BF12" s="14">
        <v>64626.623</v>
      </c>
      <c r="BG12" s="14">
        <v>67619.528999999995</v>
      </c>
      <c r="BH12" s="14">
        <v>68356.902000000002</v>
      </c>
      <c r="BI12" s="14">
        <v>125763.617</v>
      </c>
      <c r="BJ12" s="14">
        <v>70031.179999999993</v>
      </c>
      <c r="BK12" s="14">
        <v>72970.786999999997</v>
      </c>
      <c r="BL12" s="14">
        <v>74134.679999999993</v>
      </c>
      <c r="BM12" s="14">
        <v>136652.954</v>
      </c>
      <c r="BN12" s="14">
        <v>79136.898000000001</v>
      </c>
      <c r="BO12" s="14">
        <v>82733.707999999999</v>
      </c>
      <c r="BP12" s="14">
        <v>88432.657999999996</v>
      </c>
      <c r="BQ12" s="14">
        <v>158126.62700000001</v>
      </c>
      <c r="BR12" s="14">
        <v>92692.971999999994</v>
      </c>
      <c r="BS12" s="14">
        <v>90531.542000000001</v>
      </c>
      <c r="BT12" s="14">
        <v>91758.46</v>
      </c>
      <c r="BU12" s="14">
        <v>164285.552</v>
      </c>
      <c r="BV12" s="14">
        <v>96441.808000000005</v>
      </c>
      <c r="BW12" s="14">
        <v>102517.514</v>
      </c>
      <c r="BX12" s="14">
        <v>104640.969</v>
      </c>
      <c r="BY12" s="14">
        <v>173748.889</v>
      </c>
      <c r="BZ12" s="14">
        <v>97044.198999999993</v>
      </c>
      <c r="CA12" s="14">
        <v>96010.134999999995</v>
      </c>
      <c r="CB12" s="14">
        <v>97521.79</v>
      </c>
      <c r="CC12" s="14">
        <v>186281.022</v>
      </c>
      <c r="CD12" s="14">
        <v>99410.714000000007</v>
      </c>
      <c r="CE12" s="14">
        <v>100148.193</v>
      </c>
      <c r="CF12" s="14">
        <v>83948.235000000001</v>
      </c>
      <c r="CG12" s="14">
        <v>145909.60500000001</v>
      </c>
      <c r="CH12" s="14">
        <v>78495.595000000001</v>
      </c>
      <c r="CI12" s="14">
        <v>75752.642999999996</v>
      </c>
      <c r="CJ12" s="14">
        <v>70746.535000000003</v>
      </c>
      <c r="CK12" s="14">
        <v>137988.34700000001</v>
      </c>
      <c r="CL12" s="14">
        <v>71899.357999999993</v>
      </c>
      <c r="CM12" s="14">
        <v>72944.744999999995</v>
      </c>
      <c r="CN12" s="14">
        <v>72372.464999999997</v>
      </c>
      <c r="CO12" s="14">
        <v>140850.6</v>
      </c>
      <c r="CP12" s="14">
        <v>74138.043000000005</v>
      </c>
      <c r="CQ12" s="14">
        <v>74152.853000000003</v>
      </c>
      <c r="CR12" s="14">
        <v>76670.365999999995</v>
      </c>
      <c r="CS12" s="32"/>
    </row>
    <row r="13" spans="1:97" x14ac:dyDescent="0.2">
      <c r="A13" s="14" t="s">
        <v>110</v>
      </c>
      <c r="B13" s="22">
        <v>-49946.182999999997</v>
      </c>
      <c r="C13" s="22">
        <v>-48361.071000000004</v>
      </c>
      <c r="D13" s="22">
        <v>-48202.737999999998</v>
      </c>
      <c r="E13" s="22">
        <v>-52699.559000000001</v>
      </c>
      <c r="F13" s="22">
        <v>-52900.485000000001</v>
      </c>
      <c r="G13" s="22">
        <v>-50628.322999999997</v>
      </c>
      <c r="H13" s="22">
        <v>-52231.415000000001</v>
      </c>
      <c r="I13" s="22">
        <v>-55696.773999999998</v>
      </c>
      <c r="J13" s="22">
        <v>-56669.394</v>
      </c>
      <c r="K13" s="22">
        <v>-58145.182999999997</v>
      </c>
      <c r="L13" s="22">
        <v>-55388.322</v>
      </c>
      <c r="M13" s="22">
        <v>-63526.305999999997</v>
      </c>
      <c r="N13" s="22">
        <v>-64698.055</v>
      </c>
      <c r="O13" s="22">
        <v>-64794.256000000001</v>
      </c>
      <c r="P13" s="22">
        <v>-63945.09</v>
      </c>
      <c r="Q13" s="22">
        <v>-62392.302000000003</v>
      </c>
      <c r="R13" s="22">
        <v>-64213.913999999997</v>
      </c>
      <c r="S13" s="22">
        <v>-63320.631000000001</v>
      </c>
      <c r="T13" s="22">
        <v>-64191.877999999997</v>
      </c>
      <c r="U13" s="22">
        <v>-62588.108999999997</v>
      </c>
      <c r="V13" s="22">
        <v>-62040.553999999996</v>
      </c>
      <c r="W13" s="22">
        <v>-61905.642</v>
      </c>
      <c r="X13" s="22">
        <v>-67108.929000000004</v>
      </c>
      <c r="Y13" s="22">
        <v>-81688.391000000003</v>
      </c>
      <c r="Z13" s="22">
        <v>-68283.543999999994</v>
      </c>
      <c r="AA13" s="22">
        <v>-69215.311000000002</v>
      </c>
      <c r="AB13" s="22">
        <v>-73575.975999999995</v>
      </c>
      <c r="AC13" s="22">
        <v>-53944.125</v>
      </c>
      <c r="AD13" s="22">
        <v>-57426.595999999998</v>
      </c>
      <c r="AE13" s="22">
        <v>-57596.673000000003</v>
      </c>
      <c r="AF13" s="22"/>
      <c r="AG13" s="22">
        <v>-43460.811000000002</v>
      </c>
      <c r="AH13" s="22"/>
      <c r="AI13" s="22"/>
      <c r="AJ13" s="22"/>
      <c r="AK13" s="22">
        <v>-49042.273999999998</v>
      </c>
      <c r="AL13" s="22"/>
      <c r="AM13" s="22"/>
      <c r="AN13" s="22"/>
      <c r="AO13" s="22">
        <v>-46353.175000000003</v>
      </c>
      <c r="AP13" s="22"/>
      <c r="AQ13" s="22"/>
      <c r="AR13" s="22"/>
      <c r="AS13" s="22">
        <v>-55446.053</v>
      </c>
      <c r="AT13" s="22"/>
      <c r="AU13" s="22"/>
      <c r="AV13" s="22"/>
      <c r="AW13" s="22">
        <v>-57652.231</v>
      </c>
      <c r="AX13" s="22"/>
      <c r="AY13" s="22"/>
      <c r="AZ13" s="22"/>
      <c r="BA13" s="22">
        <v>-61821.917999999998</v>
      </c>
      <c r="BB13" s="22"/>
      <c r="BC13" s="22"/>
      <c r="BD13" s="22"/>
      <c r="BE13" s="22">
        <v>-59898.89</v>
      </c>
      <c r="BF13" s="22"/>
      <c r="BG13" s="22"/>
      <c r="BH13" s="22"/>
      <c r="BI13" s="22">
        <v>-56848.584000000003</v>
      </c>
      <c r="BJ13" s="22"/>
      <c r="BK13" s="22"/>
      <c r="BL13" s="22"/>
      <c r="BM13" s="22">
        <v>-59308.017</v>
      </c>
      <c r="BN13" s="22"/>
      <c r="BO13" s="22"/>
      <c r="BP13" s="22"/>
      <c r="BQ13" s="22">
        <v>-69304.142000000007</v>
      </c>
      <c r="BR13" s="22"/>
      <c r="BS13" s="22"/>
      <c r="BT13" s="22"/>
      <c r="BU13" s="22">
        <v>-72790.671000000002</v>
      </c>
      <c r="BV13" s="22"/>
      <c r="BW13" s="22">
        <v>-5159.3220000000001</v>
      </c>
      <c r="BX13" s="22">
        <v>-7417.4009999999998</v>
      </c>
      <c r="BY13" s="22">
        <v>-75276.667000000001</v>
      </c>
      <c r="BZ13" s="22"/>
      <c r="CA13" s="22"/>
      <c r="CB13" s="22"/>
      <c r="CC13" s="22">
        <v>-85553.528000000006</v>
      </c>
      <c r="CD13" s="22"/>
      <c r="CE13" s="22"/>
      <c r="CF13" s="22"/>
      <c r="CG13" s="22">
        <v>-64180.790999999997</v>
      </c>
      <c r="CH13" s="22"/>
      <c r="CI13" s="22"/>
      <c r="CJ13" s="22"/>
      <c r="CK13" s="22">
        <v>-65104.873</v>
      </c>
      <c r="CL13" s="22"/>
      <c r="CM13" s="22"/>
      <c r="CN13" s="22"/>
      <c r="CO13" s="22">
        <v>-66911.668000000005</v>
      </c>
      <c r="CP13" s="22"/>
      <c r="CQ13" s="22"/>
      <c r="CR13" s="22"/>
      <c r="CS13" s="33"/>
    </row>
    <row r="14" spans="1:97" x14ac:dyDescent="0.2">
      <c r="A14" s="14" t="s">
        <v>111</v>
      </c>
      <c r="B14" s="14">
        <v>70313.673999999999</v>
      </c>
      <c r="C14" s="14">
        <v>69693.471999999994</v>
      </c>
      <c r="D14" s="14">
        <v>75533.168000000005</v>
      </c>
      <c r="E14" s="14">
        <v>68896.084000000003</v>
      </c>
      <c r="F14" s="14">
        <v>67191.960999999996</v>
      </c>
      <c r="G14" s="14">
        <v>66362.463000000003</v>
      </c>
      <c r="H14" s="14">
        <v>66809.747000000003</v>
      </c>
      <c r="I14" s="14">
        <v>65820.014999999999</v>
      </c>
      <c r="J14" s="14">
        <v>67429.017000000007</v>
      </c>
      <c r="K14" s="14">
        <v>71357.278000000006</v>
      </c>
      <c r="L14" s="14">
        <v>67725.712</v>
      </c>
      <c r="M14" s="14">
        <v>70359.066000000006</v>
      </c>
      <c r="N14" s="14">
        <v>75185.975000000006</v>
      </c>
      <c r="O14" s="14">
        <v>76544.964999999997</v>
      </c>
      <c r="P14" s="14">
        <v>76833.599000000002</v>
      </c>
      <c r="Q14" s="14">
        <v>81322.792000000001</v>
      </c>
      <c r="R14" s="14">
        <v>83139.392999999996</v>
      </c>
      <c r="S14" s="14">
        <v>82760.593999999997</v>
      </c>
      <c r="T14" s="14">
        <v>84604.357000000004</v>
      </c>
      <c r="U14" s="14">
        <v>84131.535000000003</v>
      </c>
      <c r="V14" s="14">
        <v>86342.111999999994</v>
      </c>
      <c r="W14" s="14">
        <v>91012.418000000005</v>
      </c>
      <c r="X14" s="14">
        <v>91967.763000000006</v>
      </c>
      <c r="Y14" s="14">
        <v>92068.843999999997</v>
      </c>
      <c r="Z14" s="14">
        <v>92632.069000000003</v>
      </c>
      <c r="AA14" s="14">
        <v>47230.705999999998</v>
      </c>
      <c r="AB14" s="14">
        <v>48596.790999999997</v>
      </c>
      <c r="AC14" s="14">
        <v>49988.642</v>
      </c>
      <c r="AD14" s="14">
        <v>52156.567999999999</v>
      </c>
      <c r="AE14" s="14">
        <v>52953.837</v>
      </c>
      <c r="AF14" s="14">
        <v>22334.246999999999</v>
      </c>
      <c r="AG14" s="14">
        <v>45440.540999999997</v>
      </c>
      <c r="AH14" s="14">
        <v>44878.59</v>
      </c>
      <c r="AI14" s="14">
        <v>46963.584999999999</v>
      </c>
      <c r="AJ14" s="14">
        <v>48080.175000000003</v>
      </c>
      <c r="AK14" s="14">
        <v>50287.171999999999</v>
      </c>
      <c r="AL14" s="14">
        <v>47715.061000000002</v>
      </c>
      <c r="AM14" s="14"/>
      <c r="AN14" s="14">
        <v>47269.987000000001</v>
      </c>
      <c r="AO14" s="14">
        <v>49626.983999999997</v>
      </c>
      <c r="AP14" s="14">
        <v>51628.330999999998</v>
      </c>
      <c r="AQ14" s="14">
        <v>54260.807000000001</v>
      </c>
      <c r="AR14" s="14">
        <v>54312.241999999998</v>
      </c>
      <c r="AS14" s="14">
        <v>55251.315999999999</v>
      </c>
      <c r="AT14" s="14">
        <v>55931.307999999997</v>
      </c>
      <c r="AU14" s="14">
        <v>25131.743999999999</v>
      </c>
      <c r="AV14" s="14">
        <v>26043.813999999998</v>
      </c>
      <c r="AW14" s="14">
        <v>61229.659</v>
      </c>
      <c r="AX14" s="14">
        <v>61637.305999999997</v>
      </c>
      <c r="AY14" s="14">
        <v>63323.218999999997</v>
      </c>
      <c r="AZ14" s="14">
        <v>64859.625999999997</v>
      </c>
      <c r="BA14" s="14">
        <v>68409.589000000007</v>
      </c>
      <c r="BB14" s="14">
        <v>69709.543999999994</v>
      </c>
      <c r="BC14" s="14">
        <v>70296.195999999996</v>
      </c>
      <c r="BD14" s="14">
        <v>69809.278000000006</v>
      </c>
      <c r="BE14" s="14">
        <v>69336.620999999999</v>
      </c>
      <c r="BF14" s="14">
        <v>64626.623</v>
      </c>
      <c r="BG14" s="14">
        <v>67619.528999999995</v>
      </c>
      <c r="BH14" s="14">
        <v>68356.902000000002</v>
      </c>
      <c r="BI14" s="14">
        <v>68915.032999999996</v>
      </c>
      <c r="BJ14" s="14">
        <v>70031.179999999993</v>
      </c>
      <c r="BK14" s="14">
        <v>72970.786999999997</v>
      </c>
      <c r="BL14" s="14">
        <v>74134.679999999993</v>
      </c>
      <c r="BM14" s="14">
        <v>77344.937000000005</v>
      </c>
      <c r="BN14" s="14">
        <v>79136.898000000001</v>
      </c>
      <c r="BO14" s="14">
        <v>82733.707999999999</v>
      </c>
      <c r="BP14" s="14">
        <v>88432.657999999996</v>
      </c>
      <c r="BQ14" s="14">
        <v>88822.485000000001</v>
      </c>
      <c r="BR14" s="14">
        <v>92692.971999999994</v>
      </c>
      <c r="BS14" s="14">
        <v>90531.542000000001</v>
      </c>
      <c r="BT14" s="14">
        <v>91758.46</v>
      </c>
      <c r="BU14" s="14">
        <v>91494.880999999994</v>
      </c>
      <c r="BV14" s="14">
        <v>96441.808000000005</v>
      </c>
      <c r="BW14" s="14">
        <v>97358.191999999995</v>
      </c>
      <c r="BX14" s="14">
        <v>97223.567999999999</v>
      </c>
      <c r="BY14" s="14">
        <v>98472.221999999994</v>
      </c>
      <c r="BZ14" s="14">
        <v>97044.198999999993</v>
      </c>
      <c r="CA14" s="14">
        <v>96010.134999999995</v>
      </c>
      <c r="CB14" s="14">
        <v>97521.79</v>
      </c>
      <c r="CC14" s="14">
        <v>100727.49400000001</v>
      </c>
      <c r="CD14" s="14">
        <v>99410.714000000007</v>
      </c>
      <c r="CE14" s="14">
        <v>100148.193</v>
      </c>
      <c r="CF14" s="14">
        <v>83948.235000000001</v>
      </c>
      <c r="CG14" s="14">
        <v>81728.813999999998</v>
      </c>
      <c r="CH14" s="14">
        <v>78495.595000000001</v>
      </c>
      <c r="CI14" s="14">
        <v>75752.642999999996</v>
      </c>
      <c r="CJ14" s="14">
        <v>70746.535000000003</v>
      </c>
      <c r="CK14" s="14">
        <v>72883.475000000006</v>
      </c>
      <c r="CL14" s="14">
        <v>71899.357999999993</v>
      </c>
      <c r="CM14" s="14">
        <v>72944.744999999995</v>
      </c>
      <c r="CN14" s="14">
        <v>72372.464999999997</v>
      </c>
      <c r="CO14" s="14">
        <v>73938.930999999997</v>
      </c>
      <c r="CP14" s="14">
        <v>74138.043000000005</v>
      </c>
      <c r="CQ14" s="14">
        <v>74152.853000000003</v>
      </c>
      <c r="CR14" s="14">
        <v>76670.365999999995</v>
      </c>
      <c r="CS14" s="32"/>
    </row>
    <row r="15" spans="1:97" x14ac:dyDescent="0.2">
      <c r="A15" s="14" t="s">
        <v>112</v>
      </c>
      <c r="B15" s="14"/>
      <c r="C15" s="14"/>
      <c r="D15" s="14"/>
      <c r="E15" s="14"/>
      <c r="F15" s="14"/>
      <c r="G15" s="14"/>
      <c r="H15" s="14"/>
      <c r="I15" s="14"/>
      <c r="J15" s="14"/>
      <c r="K15" s="14"/>
      <c r="L15" s="14"/>
      <c r="M15" s="14"/>
      <c r="N15" s="14"/>
      <c r="O15" s="14"/>
      <c r="P15" s="14"/>
      <c r="Q15" s="14"/>
      <c r="R15" s="14"/>
      <c r="S15" s="14"/>
      <c r="T15" s="14"/>
      <c r="U15" s="14"/>
      <c r="V15" s="14"/>
      <c r="W15" s="14">
        <v>2272.5059999999999</v>
      </c>
      <c r="X15" s="14">
        <v>2285.6869999999999</v>
      </c>
      <c r="Y15" s="14">
        <v>2231.0300000000002</v>
      </c>
      <c r="Z15" s="14">
        <v>2194.1190000000001</v>
      </c>
      <c r="AA15" s="14"/>
      <c r="AB15" s="14"/>
      <c r="AC15" s="14">
        <v>1010.335</v>
      </c>
      <c r="AD15" s="14"/>
      <c r="AE15" s="14"/>
      <c r="AF15" s="14"/>
      <c r="AG15" s="14"/>
      <c r="AH15" s="14"/>
      <c r="AI15" s="14"/>
      <c r="AJ15" s="14"/>
      <c r="AK15" s="14">
        <v>1348.3969999999999</v>
      </c>
      <c r="AL15" s="14"/>
      <c r="AM15" s="14"/>
      <c r="AN15" s="14"/>
      <c r="AO15" s="14"/>
      <c r="AP15" s="14"/>
      <c r="AQ15" s="14"/>
      <c r="AR15" s="14"/>
      <c r="AS15" s="14">
        <v>968.42100000000005</v>
      </c>
      <c r="AT15" s="14"/>
      <c r="AU15" s="14"/>
      <c r="AV15" s="14">
        <v>963.91800000000001</v>
      </c>
      <c r="AW15" s="14">
        <v>956.69299999999998</v>
      </c>
      <c r="AX15" s="14">
        <v>950.77700000000004</v>
      </c>
      <c r="AY15" s="14">
        <v>939.31399999999996</v>
      </c>
      <c r="AZ15" s="14">
        <v>938.50300000000004</v>
      </c>
      <c r="BA15" s="14">
        <v>932.87699999999995</v>
      </c>
      <c r="BB15" s="14">
        <v>932.22699999999998</v>
      </c>
      <c r="BC15" s="14">
        <v>933.42399999999998</v>
      </c>
      <c r="BD15" s="14">
        <v>917.52599999999995</v>
      </c>
      <c r="BE15" s="14">
        <v>912.45399999999995</v>
      </c>
      <c r="BF15" s="14">
        <v>814.93499999999995</v>
      </c>
      <c r="BG15" s="14">
        <v>831.65</v>
      </c>
      <c r="BH15" s="14">
        <v>809.20299999999997</v>
      </c>
      <c r="BI15" s="14">
        <v>791.93899999999996</v>
      </c>
      <c r="BJ15" s="14">
        <v>799.55499999999995</v>
      </c>
      <c r="BK15" s="14">
        <v>820.22500000000002</v>
      </c>
      <c r="BL15" s="14">
        <v>812.57</v>
      </c>
      <c r="BM15" s="14">
        <v>1253.165</v>
      </c>
      <c r="BN15" s="14">
        <v>1278.075</v>
      </c>
      <c r="BO15" s="14">
        <v>1308.989</v>
      </c>
      <c r="BP15" s="14">
        <v>1377.8309999999999</v>
      </c>
      <c r="BQ15" s="14">
        <v>1319.527</v>
      </c>
      <c r="BR15" s="14">
        <v>1334.155</v>
      </c>
      <c r="BS15" s="14">
        <v>1273.364</v>
      </c>
      <c r="BT15" s="14">
        <v>1278.8800000000001</v>
      </c>
      <c r="BU15" s="14">
        <v>1230.944</v>
      </c>
      <c r="BV15" s="14"/>
      <c r="BW15" s="14">
        <v>1235.028</v>
      </c>
      <c r="BX15" s="14">
        <v>1334.8019999999999</v>
      </c>
      <c r="BY15" s="14">
        <v>1352.222</v>
      </c>
      <c r="BZ15" s="14">
        <v>1337.0170000000001</v>
      </c>
      <c r="CA15" s="14">
        <v>1415.5409999999999</v>
      </c>
      <c r="CB15" s="14">
        <v>1452.297</v>
      </c>
      <c r="CC15" s="14">
        <v>1485.4010000000001</v>
      </c>
      <c r="CD15" s="14">
        <v>1489.2860000000001</v>
      </c>
      <c r="CE15" s="14">
        <v>1502.41</v>
      </c>
      <c r="CF15" s="14">
        <v>888.23500000000001</v>
      </c>
      <c r="CG15" s="14">
        <v>863.27700000000004</v>
      </c>
      <c r="CH15" s="14">
        <v>840.30799999999999</v>
      </c>
      <c r="CI15" s="14">
        <v>803.38300000000004</v>
      </c>
      <c r="CJ15" s="14">
        <v>744.55399999999997</v>
      </c>
      <c r="CK15" s="14">
        <v>793.43200000000002</v>
      </c>
      <c r="CL15" s="14">
        <v>801.92700000000002</v>
      </c>
      <c r="CM15" s="14">
        <v>816.90099999999995</v>
      </c>
      <c r="CN15" s="14">
        <v>803.62900000000002</v>
      </c>
      <c r="CO15" s="14">
        <v>812.43200000000002</v>
      </c>
      <c r="CP15" s="14">
        <v>813.04300000000001</v>
      </c>
      <c r="CQ15" s="14">
        <v>809.47299999999996</v>
      </c>
      <c r="CR15" s="14">
        <v>834.62800000000004</v>
      </c>
      <c r="CS15" s="32"/>
    </row>
    <row r="16" spans="1:97" x14ac:dyDescent="0.2">
      <c r="A16" s="14" t="s">
        <v>113</v>
      </c>
      <c r="B16" s="14">
        <v>2909.3449999999998</v>
      </c>
      <c r="C16" s="14">
        <v>2464.636</v>
      </c>
      <c r="D16" s="14">
        <v>2702.7240000000002</v>
      </c>
      <c r="E16" s="14">
        <v>2556.3440000000001</v>
      </c>
      <c r="F16" s="14">
        <v>2539.9470000000001</v>
      </c>
      <c r="G16" s="14">
        <v>2536.7089999999998</v>
      </c>
      <c r="H16" s="14">
        <v>2670.6419999999998</v>
      </c>
      <c r="I16" s="14">
        <v>5026.1639999999998</v>
      </c>
      <c r="J16" s="14">
        <v>5230.5649999999996</v>
      </c>
      <c r="K16" s="14">
        <v>5455.009</v>
      </c>
      <c r="L16" s="14">
        <v>5184.7759999999998</v>
      </c>
      <c r="M16" s="14">
        <v>5691.0370000000003</v>
      </c>
      <c r="N16" s="14">
        <v>6244.6090000000004</v>
      </c>
      <c r="O16" s="14">
        <v>6233.9719999999998</v>
      </c>
      <c r="P16" s="14">
        <v>6287.94</v>
      </c>
      <c r="Q16" s="14">
        <v>6260.3909999999996</v>
      </c>
      <c r="R16" s="14">
        <v>6231.4849999999997</v>
      </c>
      <c r="S16" s="14">
        <v>6131.7520000000004</v>
      </c>
      <c r="T16" s="14">
        <v>6535.5749999999998</v>
      </c>
      <c r="U16" s="14">
        <v>6012.3289999999997</v>
      </c>
      <c r="V16" s="14">
        <v>5983.5559999999996</v>
      </c>
      <c r="W16" s="14">
        <v>3791.1590000000001</v>
      </c>
      <c r="X16" s="14">
        <v>3787.42</v>
      </c>
      <c r="Y16" s="14">
        <v>7827.13</v>
      </c>
      <c r="Z16" s="14">
        <v>7696.7879999999996</v>
      </c>
      <c r="AA16" s="14">
        <v>6670.7460000000001</v>
      </c>
      <c r="AB16" s="14">
        <v>6997.9539999999997</v>
      </c>
      <c r="AC16" s="14">
        <v>6573.1719999999996</v>
      </c>
      <c r="AD16" s="14">
        <v>8200.991</v>
      </c>
      <c r="AE16" s="14">
        <v>8404.1479999999992</v>
      </c>
      <c r="AF16" s="14">
        <v>8113.0460000000003</v>
      </c>
      <c r="AG16" s="14">
        <v>8260.8109999999997</v>
      </c>
      <c r="AH16" s="14">
        <v>8104.4390000000003</v>
      </c>
      <c r="AI16" s="14">
        <v>8890.7559999999994</v>
      </c>
      <c r="AJ16" s="14">
        <v>9476.6759999999995</v>
      </c>
      <c r="AK16" s="14">
        <v>8495.6260000000002</v>
      </c>
      <c r="AL16" s="14">
        <v>9447.7610000000004</v>
      </c>
      <c r="AM16" s="14"/>
      <c r="AN16" s="14">
        <v>9652.6869999999999</v>
      </c>
      <c r="AO16" s="14">
        <v>9925.9259999999995</v>
      </c>
      <c r="AP16" s="14">
        <v>10631.136</v>
      </c>
      <c r="AQ16" s="14">
        <v>11152.737999999999</v>
      </c>
      <c r="AR16" s="14">
        <v>11011.004000000001</v>
      </c>
      <c r="AS16" s="14">
        <v>9898.6839999999993</v>
      </c>
      <c r="AT16" s="14">
        <v>10998.679</v>
      </c>
      <c r="AU16" s="14">
        <v>10731.493</v>
      </c>
      <c r="AV16" s="14">
        <v>10278.35</v>
      </c>
      <c r="AW16" s="14">
        <v>10703.412</v>
      </c>
      <c r="AX16" s="14">
        <v>10718.912</v>
      </c>
      <c r="AY16" s="14">
        <v>11212.401</v>
      </c>
      <c r="AZ16" s="14">
        <v>11395.722</v>
      </c>
      <c r="BA16" s="14">
        <v>11927.397000000001</v>
      </c>
      <c r="BB16" s="14">
        <v>12045.643</v>
      </c>
      <c r="BC16" s="14">
        <v>11672.554</v>
      </c>
      <c r="BD16" s="14">
        <v>11009.02</v>
      </c>
      <c r="BE16" s="14">
        <v>10637.484</v>
      </c>
      <c r="BF16" s="14">
        <v>9508.6579999999994</v>
      </c>
      <c r="BG16" s="14">
        <v>9987.6540000000005</v>
      </c>
      <c r="BH16" s="14">
        <v>10185.184999999999</v>
      </c>
      <c r="BI16" s="14">
        <v>10176.471</v>
      </c>
      <c r="BJ16" s="14">
        <v>10649.22</v>
      </c>
      <c r="BK16" s="14">
        <v>11151.684999999999</v>
      </c>
      <c r="BL16" s="14">
        <v>11540.965</v>
      </c>
      <c r="BM16" s="14">
        <v>11508.438</v>
      </c>
      <c r="BN16" s="14">
        <v>12136.897999999999</v>
      </c>
      <c r="BO16" s="14">
        <v>13224.718999999999</v>
      </c>
      <c r="BP16" s="14">
        <v>14460.071</v>
      </c>
      <c r="BQ16" s="14">
        <v>14934.911</v>
      </c>
      <c r="BR16" s="14">
        <v>15881.628000000001</v>
      </c>
      <c r="BS16" s="14">
        <v>15390.187</v>
      </c>
      <c r="BT16" s="14">
        <v>15675.611999999999</v>
      </c>
      <c r="BU16" s="14">
        <v>15607.509</v>
      </c>
      <c r="BV16" s="14">
        <v>16978.530999999999</v>
      </c>
      <c r="BW16" s="14">
        <v>16146.893</v>
      </c>
      <c r="BX16" s="14">
        <v>16147.576999999999</v>
      </c>
      <c r="BY16" s="14">
        <v>16401.111000000001</v>
      </c>
      <c r="BZ16" s="14">
        <v>16680.663</v>
      </c>
      <c r="CA16" s="14">
        <v>17263.512999999999</v>
      </c>
      <c r="CB16" s="14">
        <v>17899.882000000001</v>
      </c>
      <c r="CC16" s="14">
        <v>18464.721000000001</v>
      </c>
      <c r="CD16" s="14">
        <v>18171.428</v>
      </c>
      <c r="CE16" s="14">
        <v>18369.879000000001</v>
      </c>
      <c r="CF16" s="14">
        <v>16610.589</v>
      </c>
      <c r="CG16" s="14">
        <v>16091.525</v>
      </c>
      <c r="CH16" s="14">
        <v>15723.569</v>
      </c>
      <c r="CI16" s="14">
        <v>15228.329</v>
      </c>
      <c r="CJ16" s="14">
        <v>14537.624</v>
      </c>
      <c r="CK16" s="14">
        <v>16016.949000000001</v>
      </c>
      <c r="CL16" s="14">
        <v>16699.144</v>
      </c>
      <c r="CM16" s="14">
        <v>16980.499</v>
      </c>
      <c r="CN16" s="14">
        <v>17298.826000000001</v>
      </c>
      <c r="CO16" s="14">
        <v>18372.955000000002</v>
      </c>
      <c r="CP16" s="14">
        <v>18530.435000000001</v>
      </c>
      <c r="CQ16" s="14">
        <v>18526.371999999999</v>
      </c>
      <c r="CR16" s="14">
        <v>19796.893</v>
      </c>
      <c r="CS16" s="32"/>
    </row>
    <row r="17" spans="1:97" x14ac:dyDescent="0.2">
      <c r="A17" s="14" t="s">
        <v>114</v>
      </c>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32"/>
    </row>
    <row r="18" spans="1:97" x14ac:dyDescent="0.2">
      <c r="A18" s="14" t="s">
        <v>115</v>
      </c>
      <c r="B18" s="22">
        <v>20887.981</v>
      </c>
      <c r="C18" s="22">
        <v>20375.659</v>
      </c>
      <c r="D18" s="22">
        <v>22200.154999999999</v>
      </c>
      <c r="E18" s="22">
        <v>21419.401000000002</v>
      </c>
      <c r="F18" s="22">
        <v>18850.511999999999</v>
      </c>
      <c r="G18" s="22">
        <v>17987.922999999999</v>
      </c>
      <c r="H18" s="22">
        <v>19137.289000000001</v>
      </c>
      <c r="I18" s="22">
        <v>14147.866</v>
      </c>
      <c r="J18" s="22">
        <v>15831.058000000001</v>
      </c>
      <c r="K18" s="22">
        <v>18043.413</v>
      </c>
      <c r="L18" s="22">
        <v>15278.038</v>
      </c>
      <c r="M18" s="22">
        <v>15386.407999999999</v>
      </c>
      <c r="N18" s="22">
        <v>15825.382</v>
      </c>
      <c r="O18" s="22">
        <v>14969.300999999999</v>
      </c>
      <c r="P18" s="22">
        <v>13968.941000000001</v>
      </c>
      <c r="Q18" s="22">
        <v>16344.656999999999</v>
      </c>
      <c r="R18" s="22">
        <v>17600.409</v>
      </c>
      <c r="S18" s="22">
        <v>15934.53</v>
      </c>
      <c r="T18" s="22">
        <v>15938.094999999999</v>
      </c>
      <c r="U18" s="22">
        <v>19403.105</v>
      </c>
      <c r="V18" s="22">
        <v>18010.237000000001</v>
      </c>
      <c r="W18" s="22">
        <v>18142.45</v>
      </c>
      <c r="X18" s="22">
        <v>18905.025000000001</v>
      </c>
      <c r="Y18" s="22">
        <v>79118.048999999999</v>
      </c>
      <c r="Z18" s="22">
        <v>74713.228000000003</v>
      </c>
      <c r="AA18" s="22">
        <v>163212.63800000001</v>
      </c>
      <c r="AB18" s="22">
        <v>46769.332000000002</v>
      </c>
      <c r="AC18" s="22">
        <v>48654.838000000003</v>
      </c>
      <c r="AD18" s="22">
        <v>50492.968999999997</v>
      </c>
      <c r="AE18" s="22">
        <v>53547.78</v>
      </c>
      <c r="AF18" s="22">
        <v>79860.498999999996</v>
      </c>
      <c r="AG18" s="22">
        <v>50131.08</v>
      </c>
      <c r="AH18" s="22">
        <v>46819.843000000001</v>
      </c>
      <c r="AI18" s="22">
        <v>48899.161</v>
      </c>
      <c r="AJ18" s="22">
        <v>51655.976999999999</v>
      </c>
      <c r="AK18" s="22">
        <v>48529.154999999999</v>
      </c>
      <c r="AL18" s="22">
        <v>43877.883999999998</v>
      </c>
      <c r="AM18" s="22"/>
      <c r="AN18" s="22">
        <v>43505.896999999997</v>
      </c>
      <c r="AO18" s="22">
        <v>44715.608</v>
      </c>
      <c r="AP18" s="22">
        <v>45194.951000000001</v>
      </c>
      <c r="AQ18" s="22">
        <v>47404.898999999998</v>
      </c>
      <c r="AR18" s="22">
        <v>47214.580999999998</v>
      </c>
      <c r="AS18" s="22">
        <v>47918.421000000002</v>
      </c>
      <c r="AT18" s="22">
        <v>49702.773999999998</v>
      </c>
      <c r="AU18" s="22">
        <v>80683.815000000002</v>
      </c>
      <c r="AV18" s="22">
        <v>84005.154999999999</v>
      </c>
      <c r="AW18" s="22">
        <v>52574.803</v>
      </c>
      <c r="AX18" s="22">
        <v>53217.616999999998</v>
      </c>
      <c r="AY18" s="22">
        <v>50287.599000000002</v>
      </c>
      <c r="AZ18" s="22">
        <v>51394.385000000002</v>
      </c>
      <c r="BA18" s="22">
        <v>53082.190999999999</v>
      </c>
      <c r="BB18" s="22">
        <v>52775.932999999997</v>
      </c>
      <c r="BC18" s="22">
        <v>55582.879999999997</v>
      </c>
      <c r="BD18" s="22">
        <v>57775.773999999998</v>
      </c>
      <c r="BE18" s="22">
        <v>57818.743000000002</v>
      </c>
      <c r="BF18" s="22">
        <v>58441.559000000001</v>
      </c>
      <c r="BG18" s="22">
        <v>59273.849000000002</v>
      </c>
      <c r="BH18" s="22">
        <v>56653.199000000001</v>
      </c>
      <c r="BI18" s="22">
        <v>56629.629000000001</v>
      </c>
      <c r="BJ18" s="22">
        <v>58143.652999999998</v>
      </c>
      <c r="BK18" s="22">
        <v>60231.46</v>
      </c>
      <c r="BL18" s="22">
        <v>60930.415999999997</v>
      </c>
      <c r="BM18" s="22">
        <v>58560.127</v>
      </c>
      <c r="BN18" s="22">
        <v>61519.786999999997</v>
      </c>
      <c r="BO18" s="22">
        <v>63676.404000000002</v>
      </c>
      <c r="BP18" s="22">
        <v>69174.017000000007</v>
      </c>
      <c r="BQ18" s="22">
        <v>70602.366999999998</v>
      </c>
      <c r="BR18" s="22">
        <v>75944.513000000006</v>
      </c>
      <c r="BS18" s="22">
        <v>73260.514999999999</v>
      </c>
      <c r="BT18" s="22">
        <v>72401.399999999994</v>
      </c>
      <c r="BU18" s="22">
        <v>73698.520999999993</v>
      </c>
      <c r="BV18" s="22">
        <v>78074.576000000001</v>
      </c>
      <c r="BW18" s="22">
        <v>79092.656000000003</v>
      </c>
      <c r="BX18" s="22">
        <v>78505.506999999998</v>
      </c>
      <c r="BY18" s="22">
        <v>77816.667000000001</v>
      </c>
      <c r="BZ18" s="22">
        <v>77371.27</v>
      </c>
      <c r="CA18" s="22">
        <v>77902.028000000006</v>
      </c>
      <c r="CB18" s="22">
        <v>82412.25</v>
      </c>
      <c r="CC18" s="22">
        <v>86710.462</v>
      </c>
      <c r="CD18" s="22">
        <v>86864.285999999993</v>
      </c>
      <c r="CE18" s="22">
        <v>88756.626999999993</v>
      </c>
      <c r="CF18" s="22">
        <v>70270.588000000003</v>
      </c>
      <c r="CG18" s="22">
        <v>78606.778999999995</v>
      </c>
      <c r="CH18" s="22">
        <v>77388.766000000003</v>
      </c>
      <c r="CI18" s="22">
        <v>75920.718999999997</v>
      </c>
      <c r="CJ18" s="22">
        <v>72467.327000000005</v>
      </c>
      <c r="CK18" s="22">
        <v>76769.067999999999</v>
      </c>
      <c r="CL18" s="22">
        <v>77233.403999999995</v>
      </c>
      <c r="CM18" s="22">
        <v>77497.290999999997</v>
      </c>
      <c r="CN18" s="22">
        <v>78692.635999999999</v>
      </c>
      <c r="CO18" s="22">
        <v>80256.270999999993</v>
      </c>
      <c r="CP18" s="22">
        <v>81073.914000000004</v>
      </c>
      <c r="CQ18" s="22">
        <v>77992.464000000007</v>
      </c>
      <c r="CR18" s="22">
        <v>78948.945000000007</v>
      </c>
      <c r="CS18" s="33"/>
    </row>
    <row r="19" spans="1:97" ht="17" thickBot="1" x14ac:dyDescent="0.25">
      <c r="A19" s="20" t="s">
        <v>116</v>
      </c>
      <c r="B19" s="23">
        <v>190042.67300000001</v>
      </c>
      <c r="C19" s="23">
        <v>185206.076</v>
      </c>
      <c r="D19" s="23">
        <v>205087.78400000001</v>
      </c>
      <c r="E19" s="23">
        <v>185179.69899999999</v>
      </c>
      <c r="F19" s="23">
        <v>182220.601</v>
      </c>
      <c r="G19" s="23">
        <v>185365.48699999999</v>
      </c>
      <c r="H19" s="23">
        <v>192358.73800000001</v>
      </c>
      <c r="I19" s="23">
        <v>191127.31400000001</v>
      </c>
      <c r="J19" s="23">
        <v>203370.329</v>
      </c>
      <c r="K19" s="23">
        <v>220302.652</v>
      </c>
      <c r="L19" s="23">
        <v>208712.587</v>
      </c>
      <c r="M19" s="23">
        <v>218888.58100000001</v>
      </c>
      <c r="N19" s="23">
        <v>229077.109</v>
      </c>
      <c r="O19" s="23">
        <v>229853.052</v>
      </c>
      <c r="P19" s="23">
        <v>228657.47399999999</v>
      </c>
      <c r="Q19" s="23">
        <v>244717.924</v>
      </c>
      <c r="R19" s="23">
        <v>248679.315</v>
      </c>
      <c r="S19" s="23">
        <v>239399.27299999999</v>
      </c>
      <c r="T19" s="23">
        <v>240627.97899999999</v>
      </c>
      <c r="U19" s="23">
        <v>239001.82699999999</v>
      </c>
      <c r="V19" s="23">
        <v>239745.32500000001</v>
      </c>
      <c r="W19" s="23">
        <v>247814.74799999999</v>
      </c>
      <c r="X19" s="23">
        <v>249613.89799999999</v>
      </c>
      <c r="Y19" s="23">
        <v>287494.81099999999</v>
      </c>
      <c r="Z19" s="23">
        <v>284696.70199999999</v>
      </c>
      <c r="AA19" s="23">
        <v>289569.08199999999</v>
      </c>
      <c r="AB19" s="23">
        <v>196008.97500000001</v>
      </c>
      <c r="AC19" s="23">
        <v>196953.511</v>
      </c>
      <c r="AD19" s="23">
        <v>200241.421</v>
      </c>
      <c r="AE19" s="23">
        <v>200650.997</v>
      </c>
      <c r="AF19" s="23">
        <v>196256.31299999999</v>
      </c>
      <c r="AG19" s="23">
        <v>178682.432</v>
      </c>
      <c r="AH19" s="23">
        <v>179812.01</v>
      </c>
      <c r="AI19" s="23">
        <v>189064.42600000001</v>
      </c>
      <c r="AJ19" s="23">
        <v>192431.48699999999</v>
      </c>
      <c r="AK19" s="23">
        <v>187785.71400000001</v>
      </c>
      <c r="AL19" s="23">
        <v>179123.47399999999</v>
      </c>
      <c r="AM19" s="23"/>
      <c r="AN19" s="23">
        <v>176815.20300000001</v>
      </c>
      <c r="AO19" s="23">
        <v>179669.31200000001</v>
      </c>
      <c r="AP19" s="23">
        <v>186824.68400000001</v>
      </c>
      <c r="AQ19" s="23">
        <v>196174.35200000001</v>
      </c>
      <c r="AR19" s="23">
        <v>194971.114</v>
      </c>
      <c r="AS19" s="23">
        <v>194455.26300000001</v>
      </c>
      <c r="AT19" s="23">
        <v>201700.13200000001</v>
      </c>
      <c r="AU19" s="23">
        <v>199937.26500000001</v>
      </c>
      <c r="AV19" s="23">
        <v>211282.21599999999</v>
      </c>
      <c r="AW19" s="23">
        <v>213992.12599999999</v>
      </c>
      <c r="AX19" s="23">
        <v>218075.13</v>
      </c>
      <c r="AY19" s="23">
        <v>220696.57</v>
      </c>
      <c r="AZ19" s="23">
        <v>222937.166</v>
      </c>
      <c r="BA19" s="23">
        <v>230846.57500000001</v>
      </c>
      <c r="BB19" s="23">
        <v>237439.834</v>
      </c>
      <c r="BC19" s="23">
        <v>239150.815</v>
      </c>
      <c r="BD19" s="23">
        <v>241235.82500000001</v>
      </c>
      <c r="BE19" s="23">
        <v>233828.60699999999</v>
      </c>
      <c r="BF19" s="23">
        <v>226481.60200000001</v>
      </c>
      <c r="BG19" s="23">
        <v>231836.139</v>
      </c>
      <c r="BH19" s="23">
        <v>236872.054</v>
      </c>
      <c r="BI19" s="23">
        <v>236564.27</v>
      </c>
      <c r="BJ19" s="23">
        <v>249332.962</v>
      </c>
      <c r="BK19" s="23">
        <v>258583.14600000001</v>
      </c>
      <c r="BL19" s="23">
        <v>263881.033</v>
      </c>
      <c r="BM19" s="23">
        <v>256316.45600000001</v>
      </c>
      <c r="BN19" s="23">
        <v>265098.39600000001</v>
      </c>
      <c r="BO19" s="23">
        <v>277074.15700000001</v>
      </c>
      <c r="BP19" s="23">
        <v>304666.26899999997</v>
      </c>
      <c r="BQ19" s="23">
        <v>302183.43199999997</v>
      </c>
      <c r="BR19" s="23">
        <v>324028.36</v>
      </c>
      <c r="BS19" s="23">
        <v>315498.83199999999</v>
      </c>
      <c r="BT19" s="23">
        <v>322728.12099999998</v>
      </c>
      <c r="BU19" s="23">
        <v>320385.66600000003</v>
      </c>
      <c r="BV19" s="23">
        <v>336154.80200000003</v>
      </c>
      <c r="BW19" s="23">
        <v>332409.03999999998</v>
      </c>
      <c r="BX19" s="23">
        <v>336320.48499999999</v>
      </c>
      <c r="BY19" s="23">
        <v>336042.22200000001</v>
      </c>
      <c r="BZ19" s="23">
        <v>328909.39199999999</v>
      </c>
      <c r="CA19" s="23">
        <v>331942.56800000003</v>
      </c>
      <c r="CB19" s="23">
        <v>342347.46799999999</v>
      </c>
      <c r="CC19" s="23">
        <v>347611.92200000002</v>
      </c>
      <c r="CD19" s="23">
        <v>351592.85700000002</v>
      </c>
      <c r="CE19" s="23">
        <v>352689.15700000001</v>
      </c>
      <c r="CF19" s="23">
        <v>340723.52899999998</v>
      </c>
      <c r="CG19" s="23">
        <v>293594.34999999998</v>
      </c>
      <c r="CH19" s="23">
        <v>284221.36599999998</v>
      </c>
      <c r="CI19" s="23">
        <v>272156.44799999997</v>
      </c>
      <c r="CJ19" s="23">
        <v>259539.60399999999</v>
      </c>
      <c r="CK19" s="23">
        <v>275439.61900000001</v>
      </c>
      <c r="CL19" s="23">
        <v>281845.82400000002</v>
      </c>
      <c r="CM19" s="23">
        <v>280422.53499999997</v>
      </c>
      <c r="CN19" s="23">
        <v>281419.424</v>
      </c>
      <c r="CO19" s="23">
        <v>286828.78999999998</v>
      </c>
      <c r="CP19" s="23">
        <v>290379.348</v>
      </c>
      <c r="CQ19" s="23">
        <v>283286.32900000003</v>
      </c>
      <c r="CR19" s="23">
        <v>290806.88099999999</v>
      </c>
      <c r="CS19" s="34"/>
    </row>
    <row r="20" spans="1:97" ht="17" thickTop="1" x14ac:dyDescent="0.2">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32"/>
    </row>
    <row r="21" spans="1:97" x14ac:dyDescent="0.2">
      <c r="A21" s="20" t="s">
        <v>117</v>
      </c>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32"/>
    </row>
    <row r="22" spans="1:97" x14ac:dyDescent="0.2">
      <c r="A22" s="14" t="s">
        <v>118</v>
      </c>
      <c r="B22" s="14"/>
      <c r="C22" s="14"/>
      <c r="D22" s="14"/>
      <c r="E22" s="14">
        <v>12628.460999999999</v>
      </c>
      <c r="F22" s="14">
        <v>13775.644</v>
      </c>
      <c r="G22" s="14">
        <v>13756.546</v>
      </c>
      <c r="H22" s="14">
        <v>14229.859</v>
      </c>
      <c r="I22" s="14">
        <v>12590.666999999999</v>
      </c>
      <c r="J22" s="14">
        <v>15201.451999999999</v>
      </c>
      <c r="K22" s="14">
        <v>16699.689999999999</v>
      </c>
      <c r="L22" s="14">
        <v>16156.174999999999</v>
      </c>
      <c r="M22" s="14">
        <v>14222.22</v>
      </c>
      <c r="N22" s="14">
        <v>18198.689999999999</v>
      </c>
      <c r="O22" s="14">
        <v>17808.36</v>
      </c>
      <c r="P22" s="14">
        <v>17536.63</v>
      </c>
      <c r="Q22" s="14">
        <v>17297.902999999998</v>
      </c>
      <c r="R22" s="14">
        <v>19941.16</v>
      </c>
      <c r="S22" s="14">
        <v>19888.555</v>
      </c>
      <c r="T22" s="14">
        <v>20025.88</v>
      </c>
      <c r="U22" s="14">
        <v>17294.833999999999</v>
      </c>
      <c r="V22" s="14">
        <v>19334.620999999999</v>
      </c>
      <c r="W22" s="14">
        <v>19480.795999999998</v>
      </c>
      <c r="X22" s="14">
        <v>18787.733</v>
      </c>
      <c r="Y22" s="14">
        <v>18118.499</v>
      </c>
      <c r="Z22" s="14">
        <v>19366.386999999999</v>
      </c>
      <c r="AA22" s="14">
        <v>10136.519</v>
      </c>
      <c r="AB22" s="14">
        <v>10887.763999999999</v>
      </c>
      <c r="AC22" s="14">
        <v>10116.333000000001</v>
      </c>
      <c r="AD22" s="14">
        <v>12038.475</v>
      </c>
      <c r="AE22" s="14">
        <v>12780.154</v>
      </c>
      <c r="AF22" s="14">
        <v>12347.189</v>
      </c>
      <c r="AG22" s="14">
        <v>8754.0540000000001</v>
      </c>
      <c r="AH22" s="14">
        <v>7954.308</v>
      </c>
      <c r="AI22" s="14">
        <v>8266.1059999999998</v>
      </c>
      <c r="AJ22" s="14">
        <v>9981.0499999999993</v>
      </c>
      <c r="AK22" s="14">
        <v>8195.3349999999991</v>
      </c>
      <c r="AL22" s="14">
        <v>10248.304</v>
      </c>
      <c r="AM22" s="14"/>
      <c r="AN22" s="14">
        <v>11330.275</v>
      </c>
      <c r="AO22" s="14">
        <v>10128.307000000001</v>
      </c>
      <c r="AP22" s="14">
        <v>11716.69</v>
      </c>
      <c r="AQ22" s="14">
        <v>12353.026</v>
      </c>
      <c r="AR22" s="14">
        <v>13708.391</v>
      </c>
      <c r="AS22" s="14">
        <v>12519.736999999999</v>
      </c>
      <c r="AT22" s="14">
        <v>13416.116</v>
      </c>
      <c r="AU22" s="14">
        <v>13041.405000000001</v>
      </c>
      <c r="AV22" s="14">
        <v>13355.67</v>
      </c>
      <c r="AW22" s="14">
        <v>11590.550999999999</v>
      </c>
      <c r="AX22" s="14">
        <v>13161.916999999999</v>
      </c>
      <c r="AY22" s="14">
        <v>13695.251</v>
      </c>
      <c r="AZ22" s="14">
        <v>13754.011</v>
      </c>
      <c r="BA22" s="14">
        <v>12446.575000000001</v>
      </c>
      <c r="BB22" s="14">
        <v>14662.517</v>
      </c>
      <c r="BC22" s="14">
        <v>14134.511</v>
      </c>
      <c r="BD22" s="14">
        <v>15372.423000000001</v>
      </c>
      <c r="BE22" s="14">
        <v>12549.938</v>
      </c>
      <c r="BF22" s="14">
        <v>13304.112999999999</v>
      </c>
      <c r="BG22" s="14">
        <v>13632.996999999999</v>
      </c>
      <c r="BH22" s="14">
        <v>14135.802</v>
      </c>
      <c r="BI22" s="14">
        <v>11490.196</v>
      </c>
      <c r="BJ22" s="14">
        <v>13587.973</v>
      </c>
      <c r="BK22" s="14">
        <v>14961.798000000001</v>
      </c>
      <c r="BL22" s="14">
        <v>15552.189</v>
      </c>
      <c r="BM22" s="14">
        <v>12201.477000000001</v>
      </c>
      <c r="BN22" s="14">
        <v>14819.251</v>
      </c>
      <c r="BO22" s="14">
        <v>15700</v>
      </c>
      <c r="BP22" s="14">
        <v>18116.806</v>
      </c>
      <c r="BQ22" s="14">
        <v>14734.911</v>
      </c>
      <c r="BR22" s="14">
        <v>18329.223000000002</v>
      </c>
      <c r="BS22" s="14">
        <v>18359.812999999998</v>
      </c>
      <c r="BT22" s="14">
        <v>19155.192999999999</v>
      </c>
      <c r="BU22" s="14">
        <v>16137.656000000001</v>
      </c>
      <c r="BV22" s="14">
        <v>17810.169000000002</v>
      </c>
      <c r="BW22" s="14">
        <v>17168.362000000001</v>
      </c>
      <c r="BX22" s="14">
        <v>17807.269</v>
      </c>
      <c r="BY22" s="14">
        <v>14118.888999999999</v>
      </c>
      <c r="BZ22" s="14">
        <v>15665.192999999999</v>
      </c>
      <c r="CA22" s="14">
        <v>15388.513999999999</v>
      </c>
      <c r="CB22" s="14">
        <v>17522.968000000001</v>
      </c>
      <c r="CC22" s="14">
        <v>15058.394</v>
      </c>
      <c r="CD22" s="14">
        <v>18395.238000000001</v>
      </c>
      <c r="CE22" s="14">
        <v>18427.710999999999</v>
      </c>
      <c r="CF22" s="14">
        <v>13340</v>
      </c>
      <c r="CG22" s="14">
        <v>12039.548000000001</v>
      </c>
      <c r="CH22" s="14">
        <v>13872.246999999999</v>
      </c>
      <c r="CI22" s="14">
        <v>14093.022999999999</v>
      </c>
      <c r="CJ22" s="14">
        <v>14401.98</v>
      </c>
      <c r="CK22" s="14">
        <v>12927.966</v>
      </c>
      <c r="CL22" s="14">
        <v>15311.563</v>
      </c>
      <c r="CM22" s="14">
        <v>15053.088</v>
      </c>
      <c r="CN22" s="14">
        <v>15465.315000000001</v>
      </c>
      <c r="CO22" s="14">
        <v>13989.094999999999</v>
      </c>
      <c r="CP22" s="14">
        <v>15530.434999999999</v>
      </c>
      <c r="CQ22" s="14">
        <v>14765.339</v>
      </c>
      <c r="CR22" s="14">
        <v>15804.661</v>
      </c>
      <c r="CS22" s="32"/>
    </row>
    <row r="23" spans="1:97" x14ac:dyDescent="0.2">
      <c r="A23" s="14" t="s">
        <v>119</v>
      </c>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v>1084.0650000000001</v>
      </c>
      <c r="AV23" s="14"/>
      <c r="AW23" s="14">
        <v>1330.7090000000001</v>
      </c>
      <c r="AX23" s="14"/>
      <c r="AY23" s="14"/>
      <c r="AZ23" s="14"/>
      <c r="BA23" s="14">
        <v>1632.877</v>
      </c>
      <c r="BB23" s="14"/>
      <c r="BC23" s="14"/>
      <c r="BD23" s="14"/>
      <c r="BE23" s="14">
        <v>2099.877</v>
      </c>
      <c r="BF23" s="14"/>
      <c r="BG23" s="14"/>
      <c r="BH23" s="14"/>
      <c r="BI23" s="14">
        <v>2180.828</v>
      </c>
      <c r="BJ23" s="14"/>
      <c r="BK23" s="14"/>
      <c r="BL23" s="14"/>
      <c r="BM23" s="14">
        <v>2210.9699999999998</v>
      </c>
      <c r="BN23" s="14"/>
      <c r="BO23" s="14"/>
      <c r="BP23" s="14"/>
      <c r="BQ23" s="14">
        <v>2702.9589999999998</v>
      </c>
      <c r="BR23" s="14"/>
      <c r="BS23" s="14"/>
      <c r="BT23" s="14"/>
      <c r="BU23" s="14">
        <v>3412.9690000000001</v>
      </c>
      <c r="BV23" s="14"/>
      <c r="BW23" s="14"/>
      <c r="BX23" s="14"/>
      <c r="BY23" s="14">
        <v>3374.444</v>
      </c>
      <c r="BZ23" s="14"/>
      <c r="CA23" s="14"/>
      <c r="CB23" s="14"/>
      <c r="CC23" s="14">
        <v>3911.192</v>
      </c>
      <c r="CD23" s="14"/>
      <c r="CE23" s="14"/>
      <c r="CF23" s="14"/>
      <c r="CG23" s="14">
        <v>3310.7339999999999</v>
      </c>
      <c r="CH23" s="14"/>
      <c r="CI23" s="14"/>
      <c r="CJ23" s="14"/>
      <c r="CK23" s="14">
        <v>3156.78</v>
      </c>
      <c r="CL23" s="14"/>
      <c r="CM23" s="14"/>
      <c r="CN23" s="14"/>
      <c r="CO23" s="14">
        <v>2740.4580000000001</v>
      </c>
      <c r="CP23" s="14"/>
      <c r="CQ23" s="14"/>
      <c r="CR23" s="14"/>
      <c r="CS23" s="32"/>
    </row>
    <row r="24" spans="1:97" x14ac:dyDescent="0.2">
      <c r="A24" s="14" t="s">
        <v>120</v>
      </c>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32"/>
    </row>
    <row r="25" spans="1:97" x14ac:dyDescent="0.2">
      <c r="A25" s="14" t="s">
        <v>121</v>
      </c>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32"/>
    </row>
    <row r="26" spans="1:97" x14ac:dyDescent="0.2">
      <c r="A26" s="14" t="s">
        <v>122</v>
      </c>
      <c r="B26" s="14"/>
      <c r="C26" s="14"/>
      <c r="D26" s="14"/>
      <c r="E26" s="14">
        <v>30304.5</v>
      </c>
      <c r="F26" s="14"/>
      <c r="G26" s="14"/>
      <c r="H26" s="14"/>
      <c r="I26" s="14">
        <v>30942.866999999998</v>
      </c>
      <c r="J26" s="14"/>
      <c r="K26" s="14"/>
      <c r="L26" s="14"/>
      <c r="M26" s="14">
        <v>34693.154000000002</v>
      </c>
      <c r="N26" s="14"/>
      <c r="O26" s="14"/>
      <c r="P26" s="14"/>
      <c r="Q26" s="14">
        <v>45714.404999999999</v>
      </c>
      <c r="R26" s="14"/>
      <c r="S26" s="14"/>
      <c r="T26" s="14"/>
      <c r="U26" s="14">
        <v>43244.095999999998</v>
      </c>
      <c r="V26" s="14"/>
      <c r="W26" s="14">
        <v>43019.224999999999</v>
      </c>
      <c r="X26" s="14">
        <v>76147.411999999997</v>
      </c>
      <c r="Y26" s="14">
        <v>56892.81</v>
      </c>
      <c r="Z26" s="14">
        <v>65274.432000000001</v>
      </c>
      <c r="AA26" s="14">
        <v>51877.521000000001</v>
      </c>
      <c r="AB26" s="14">
        <v>43324.934999999998</v>
      </c>
      <c r="AC26" s="14">
        <v>19106.521000000001</v>
      </c>
      <c r="AD26" s="14"/>
      <c r="AE26" s="14"/>
      <c r="AF26" s="14"/>
      <c r="AG26" s="14"/>
      <c r="AH26" s="14"/>
      <c r="AI26" s="14"/>
      <c r="AJ26" s="14"/>
      <c r="AK26" s="14">
        <v>36495.627</v>
      </c>
      <c r="AL26" s="14"/>
      <c r="AM26" s="14"/>
      <c r="AN26" s="14">
        <v>10466.579</v>
      </c>
      <c r="AO26" s="14">
        <v>22870.37</v>
      </c>
      <c r="AP26" s="14">
        <v>9071.5290000000005</v>
      </c>
      <c r="AQ26" s="14">
        <v>45582.133000000002</v>
      </c>
      <c r="AR26" s="14">
        <v>9429.1610000000001</v>
      </c>
      <c r="AS26" s="14"/>
      <c r="AT26" s="14">
        <v>8878.4680000000008</v>
      </c>
      <c r="AU26" s="14"/>
      <c r="AV26" s="14"/>
      <c r="AW26" s="14">
        <v>28700.787</v>
      </c>
      <c r="AX26" s="14">
        <v>29908.030999999999</v>
      </c>
      <c r="AY26" s="14">
        <v>31312.665000000001</v>
      </c>
      <c r="AZ26" s="14">
        <v>30077.54</v>
      </c>
      <c r="BA26" s="14">
        <v>28679.452000000001</v>
      </c>
      <c r="BB26" s="14">
        <v>26475.794999999998</v>
      </c>
      <c r="BC26" s="14">
        <v>28832.880000000001</v>
      </c>
      <c r="BD26" s="14">
        <v>27202.32</v>
      </c>
      <c r="BE26" s="14">
        <v>29329.223000000002</v>
      </c>
      <c r="BF26" s="14">
        <v>28764.069</v>
      </c>
      <c r="BG26" s="14">
        <v>27886.644</v>
      </c>
      <c r="BH26" s="14">
        <v>27838.383999999998</v>
      </c>
      <c r="BI26" s="14">
        <v>31880.173999999999</v>
      </c>
      <c r="BJ26" s="14">
        <v>34236.080000000002</v>
      </c>
      <c r="BK26" s="14">
        <v>36960.673999999999</v>
      </c>
      <c r="BL26" s="14">
        <v>35420.875</v>
      </c>
      <c r="BM26" s="14">
        <v>34344.936999999998</v>
      </c>
      <c r="BN26" s="14">
        <v>32452.405999999999</v>
      </c>
      <c r="BO26" s="14">
        <v>33943.82</v>
      </c>
      <c r="BP26" s="14">
        <v>36289.631000000001</v>
      </c>
      <c r="BQ26" s="14">
        <v>39118.343000000001</v>
      </c>
      <c r="BR26" s="14">
        <v>41422.934999999998</v>
      </c>
      <c r="BS26" s="14">
        <v>41786.214999999997</v>
      </c>
      <c r="BT26" s="14">
        <v>43485.413999999997</v>
      </c>
      <c r="BU26" s="14">
        <v>45226.394</v>
      </c>
      <c r="BV26" s="14">
        <v>48105.084999999999</v>
      </c>
      <c r="BW26" s="14">
        <v>53727.684000000001</v>
      </c>
      <c r="BX26" s="14">
        <v>48492.290999999997</v>
      </c>
      <c r="BY26" s="14">
        <v>50304.444000000003</v>
      </c>
      <c r="BZ26" s="14">
        <v>48022.099000000002</v>
      </c>
      <c r="CA26" s="14">
        <v>46555.18</v>
      </c>
      <c r="CB26" s="14">
        <v>47758.538999999997</v>
      </c>
      <c r="CC26" s="14">
        <v>47369.83</v>
      </c>
      <c r="CD26" s="14">
        <v>47453.571000000004</v>
      </c>
      <c r="CE26" s="14">
        <v>45874.699000000001</v>
      </c>
      <c r="CF26" s="14">
        <v>39224.705999999998</v>
      </c>
      <c r="CG26" s="14">
        <v>34658.756999999998</v>
      </c>
      <c r="CH26" s="14">
        <v>33164.097000000002</v>
      </c>
      <c r="CI26" s="14">
        <v>31469.345000000001</v>
      </c>
      <c r="CJ26" s="14">
        <v>30919.802</v>
      </c>
      <c r="CK26" s="14">
        <v>34137.712</v>
      </c>
      <c r="CL26" s="14">
        <v>34290.15</v>
      </c>
      <c r="CM26" s="14">
        <v>35569.881000000001</v>
      </c>
      <c r="CN26" s="14">
        <v>33489.860999999997</v>
      </c>
      <c r="CO26" s="14">
        <v>34529.989000000001</v>
      </c>
      <c r="CP26" s="14">
        <v>29447.826000000001</v>
      </c>
      <c r="CQ26" s="14">
        <v>32311.087</v>
      </c>
      <c r="CR26" s="14">
        <v>32330.743999999999</v>
      </c>
      <c r="CS26" s="32"/>
    </row>
    <row r="27" spans="1:97" x14ac:dyDescent="0.2">
      <c r="A27" s="14" t="s">
        <v>123</v>
      </c>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v>1355.2629999999999</v>
      </c>
      <c r="AT27" s="14"/>
      <c r="AU27" s="14"/>
      <c r="AV27" s="14"/>
      <c r="AW27" s="14">
        <v>1320.21</v>
      </c>
      <c r="AX27" s="14">
        <v>1292.7460000000001</v>
      </c>
      <c r="AY27" s="14">
        <v>1146.4380000000001</v>
      </c>
      <c r="AZ27" s="14">
        <v>816.84500000000003</v>
      </c>
      <c r="BA27" s="14">
        <v>708.21900000000005</v>
      </c>
      <c r="BB27" s="14">
        <v>1034.578</v>
      </c>
      <c r="BC27" s="14">
        <v>546.19600000000003</v>
      </c>
      <c r="BD27" s="14">
        <v>643.04100000000005</v>
      </c>
      <c r="BE27" s="14">
        <v>933.41600000000005</v>
      </c>
      <c r="BF27" s="14">
        <v>1031.385</v>
      </c>
      <c r="BG27" s="14">
        <v>830.52700000000004</v>
      </c>
      <c r="BH27" s="14">
        <v>876.54300000000001</v>
      </c>
      <c r="BI27" s="14">
        <v>846.40499999999997</v>
      </c>
      <c r="BJ27" s="14">
        <v>837.41600000000005</v>
      </c>
      <c r="BK27" s="14">
        <v>905.61800000000005</v>
      </c>
      <c r="BL27" s="14">
        <v>977.553</v>
      </c>
      <c r="BM27" s="14">
        <v>792.19399999999996</v>
      </c>
      <c r="BN27" s="14">
        <v>894.11800000000005</v>
      </c>
      <c r="BO27" s="14">
        <v>567.41600000000005</v>
      </c>
      <c r="BP27" s="14">
        <v>611.44200000000001</v>
      </c>
      <c r="BQ27" s="14">
        <v>662.72199999999998</v>
      </c>
      <c r="BR27" s="14">
        <v>889.02599999999995</v>
      </c>
      <c r="BS27" s="14">
        <v>677.57</v>
      </c>
      <c r="BT27" s="14">
        <v>417.73599999999999</v>
      </c>
      <c r="BU27" s="14"/>
      <c r="BV27" s="14">
        <v>971.75099999999998</v>
      </c>
      <c r="BW27" s="14">
        <v>840.678</v>
      </c>
      <c r="BX27" s="14">
        <v>894.27300000000002</v>
      </c>
      <c r="BY27" s="14"/>
      <c r="BZ27" s="14"/>
      <c r="CA27" s="14"/>
      <c r="CB27" s="14"/>
      <c r="CC27" s="14"/>
      <c r="CD27" s="14"/>
      <c r="CE27" s="14"/>
      <c r="CF27" s="14"/>
      <c r="CG27" s="14"/>
      <c r="CH27" s="14"/>
      <c r="CI27" s="14"/>
      <c r="CJ27" s="14"/>
      <c r="CK27" s="14"/>
      <c r="CL27" s="14"/>
      <c r="CM27" s="14"/>
      <c r="CN27" s="14"/>
      <c r="CO27" s="14"/>
      <c r="CP27" s="14"/>
      <c r="CQ27" s="14"/>
      <c r="CR27" s="14"/>
      <c r="CS27" s="32"/>
    </row>
    <row r="28" spans="1:97" x14ac:dyDescent="0.2">
      <c r="A28" s="14" t="s">
        <v>124</v>
      </c>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v>61.898000000000003</v>
      </c>
      <c r="AD28" s="14"/>
      <c r="AE28" s="14"/>
      <c r="AF28" s="14"/>
      <c r="AG28" s="14"/>
      <c r="AH28" s="14"/>
      <c r="AI28" s="14"/>
      <c r="AJ28" s="14"/>
      <c r="AK28" s="14"/>
      <c r="AL28" s="14"/>
      <c r="AM28" s="14"/>
      <c r="AN28" s="14"/>
      <c r="AO28" s="14">
        <v>105.82</v>
      </c>
      <c r="AP28" s="14"/>
      <c r="AQ28" s="14"/>
      <c r="AR28" s="14"/>
      <c r="AS28" s="14"/>
      <c r="AT28" s="14"/>
      <c r="AU28" s="14"/>
      <c r="AV28" s="14"/>
      <c r="AW28" s="14">
        <v>72.177999999999997</v>
      </c>
      <c r="AX28" s="14">
        <v>58.29</v>
      </c>
      <c r="AY28" s="14">
        <v>50.131999999999998</v>
      </c>
      <c r="AZ28" s="14">
        <v>44.118000000000002</v>
      </c>
      <c r="BA28" s="14">
        <v>53.424999999999997</v>
      </c>
      <c r="BB28" s="14">
        <v>63.624000000000002</v>
      </c>
      <c r="BC28" s="14">
        <v>58.423999999999999</v>
      </c>
      <c r="BD28" s="14">
        <v>56.701000000000001</v>
      </c>
      <c r="BE28" s="14">
        <v>49.322000000000003</v>
      </c>
      <c r="BF28" s="14">
        <v>42.207999999999998</v>
      </c>
      <c r="BG28" s="14">
        <v>30.303000000000001</v>
      </c>
      <c r="BH28" s="14">
        <v>25.814</v>
      </c>
      <c r="BI28" s="14">
        <v>46.841000000000001</v>
      </c>
      <c r="BJ28" s="14">
        <v>44.542999999999999</v>
      </c>
      <c r="BK28" s="14">
        <v>43.82</v>
      </c>
      <c r="BL28" s="14">
        <v>33.67</v>
      </c>
      <c r="BM28" s="14">
        <v>31.646000000000001</v>
      </c>
      <c r="BN28" s="14">
        <v>29.946999999999999</v>
      </c>
      <c r="BO28" s="14">
        <v>28.09</v>
      </c>
      <c r="BP28" s="14">
        <v>25.03</v>
      </c>
      <c r="BQ28" s="14">
        <v>31.952999999999999</v>
      </c>
      <c r="BR28" s="14">
        <v>30.826000000000001</v>
      </c>
      <c r="BS28" s="14">
        <v>26.869</v>
      </c>
      <c r="BT28" s="14">
        <v>24.504000000000001</v>
      </c>
      <c r="BU28" s="14">
        <v>30.716999999999999</v>
      </c>
      <c r="BV28" s="14">
        <v>658.75699999999995</v>
      </c>
      <c r="BW28" s="14">
        <v>671.18600000000004</v>
      </c>
      <c r="BX28" s="14">
        <v>687.22500000000002</v>
      </c>
      <c r="BY28" s="14">
        <v>781.11099999999999</v>
      </c>
      <c r="BZ28" s="14">
        <v>782.32</v>
      </c>
      <c r="CA28" s="14">
        <v>788.28800000000001</v>
      </c>
      <c r="CB28" s="14">
        <v>776.20699999999999</v>
      </c>
      <c r="CC28" s="14">
        <v>824.81799999999998</v>
      </c>
      <c r="CD28" s="14">
        <v>778.57100000000003</v>
      </c>
      <c r="CE28" s="14">
        <v>767.47</v>
      </c>
      <c r="CF28" s="14">
        <v>590.58799999999997</v>
      </c>
      <c r="CG28" s="14">
        <v>560.452</v>
      </c>
      <c r="CH28" s="14">
        <v>531.93799999999999</v>
      </c>
      <c r="CI28" s="14">
        <v>515.85599999999999</v>
      </c>
      <c r="CJ28" s="14">
        <v>475.24799999999999</v>
      </c>
      <c r="CK28" s="14">
        <v>633.47500000000002</v>
      </c>
      <c r="CL28" s="14">
        <v>640.25699999999995</v>
      </c>
      <c r="CM28" s="14">
        <v>517.87599999999998</v>
      </c>
      <c r="CN28" s="14">
        <v>501.601</v>
      </c>
      <c r="CO28" s="14">
        <v>494.00200000000001</v>
      </c>
      <c r="CP28" s="14">
        <v>485.87</v>
      </c>
      <c r="CQ28" s="14">
        <v>466.09300000000002</v>
      </c>
      <c r="CR28" s="14">
        <v>472.80799999999999</v>
      </c>
      <c r="CS28" s="32"/>
    </row>
    <row r="29" spans="1:97" x14ac:dyDescent="0.2">
      <c r="A29" s="14" t="s">
        <v>125</v>
      </c>
      <c r="B29" s="22">
        <v>37576.798000000003</v>
      </c>
      <c r="C29" s="22">
        <v>36230.646000000001</v>
      </c>
      <c r="D29" s="22">
        <v>37720.053999999996</v>
      </c>
      <c r="E29" s="22">
        <v>25326.04</v>
      </c>
      <c r="F29" s="22">
        <v>8422.2479999999996</v>
      </c>
      <c r="G29" s="22">
        <v>9268.2260000000006</v>
      </c>
      <c r="H29" s="22">
        <v>9293.6370000000006</v>
      </c>
      <c r="I29" s="22">
        <v>26075.046999999999</v>
      </c>
      <c r="J29" s="22">
        <v>9513.2630000000008</v>
      </c>
      <c r="K29" s="22">
        <v>10311.681</v>
      </c>
      <c r="L29" s="22">
        <v>10610.098</v>
      </c>
      <c r="M29" s="22">
        <v>38943.606</v>
      </c>
      <c r="N29" s="22">
        <v>104822.507</v>
      </c>
      <c r="O29" s="22">
        <v>104511.17</v>
      </c>
      <c r="P29" s="22">
        <v>104882.57</v>
      </c>
      <c r="Q29" s="22">
        <v>67340.494999999995</v>
      </c>
      <c r="R29" s="22">
        <v>170479.924</v>
      </c>
      <c r="S29" s="22">
        <v>164342.00599999999</v>
      </c>
      <c r="T29" s="22">
        <v>163981.47700000001</v>
      </c>
      <c r="U29" s="22">
        <v>66064.502999999997</v>
      </c>
      <c r="V29" s="22">
        <v>160443.1</v>
      </c>
      <c r="W29" s="22">
        <v>65627.448999999993</v>
      </c>
      <c r="X29" s="22">
        <v>90611.391000000003</v>
      </c>
      <c r="Y29" s="22">
        <v>43662.764000000003</v>
      </c>
      <c r="Z29" s="22">
        <v>28243.021000000001</v>
      </c>
      <c r="AA29" s="22">
        <v>12900.212</v>
      </c>
      <c r="AB29" s="22">
        <v>14194.734</v>
      </c>
      <c r="AC29" s="22">
        <v>42064.696000000004</v>
      </c>
      <c r="AD29" s="22">
        <v>62358.400999999998</v>
      </c>
      <c r="AE29" s="22">
        <v>60032.731</v>
      </c>
      <c r="AF29" s="22">
        <v>63983.898999999998</v>
      </c>
      <c r="AG29" s="22">
        <v>61762.161999999997</v>
      </c>
      <c r="AH29" s="22">
        <v>61783.29</v>
      </c>
      <c r="AI29" s="22">
        <v>68063.025999999998</v>
      </c>
      <c r="AJ29" s="22">
        <v>60435.86</v>
      </c>
      <c r="AK29" s="22">
        <v>24606.414000000001</v>
      </c>
      <c r="AL29" s="22">
        <v>55811.396999999997</v>
      </c>
      <c r="AM29" s="22"/>
      <c r="AN29" s="22">
        <v>47526.868000000002</v>
      </c>
      <c r="AO29" s="22">
        <v>37185.186000000002</v>
      </c>
      <c r="AP29" s="22">
        <v>49081.345999999998</v>
      </c>
      <c r="AQ29" s="22">
        <v>14257.924999999999</v>
      </c>
      <c r="AR29" s="22">
        <v>47389.271000000001</v>
      </c>
      <c r="AS29" s="22">
        <v>58301.315999999999</v>
      </c>
      <c r="AT29" s="22">
        <v>48351.387000000002</v>
      </c>
      <c r="AU29" s="22">
        <v>57139.273000000001</v>
      </c>
      <c r="AV29" s="22">
        <v>63328.608</v>
      </c>
      <c r="AW29" s="22">
        <v>34040.682999999997</v>
      </c>
      <c r="AX29" s="22">
        <v>34541.451000000001</v>
      </c>
      <c r="AY29" s="22">
        <v>34428.758999999998</v>
      </c>
      <c r="AZ29" s="22">
        <v>34811.497000000003</v>
      </c>
      <c r="BA29" s="22">
        <v>37449.315000000002</v>
      </c>
      <c r="BB29" s="22">
        <v>39459.197999999997</v>
      </c>
      <c r="BC29" s="22">
        <v>40081.521999999997</v>
      </c>
      <c r="BD29" s="22">
        <v>41248.711000000003</v>
      </c>
      <c r="BE29" s="22">
        <v>37620.222000000002</v>
      </c>
      <c r="BF29" s="22">
        <v>39482.684000000001</v>
      </c>
      <c r="BG29" s="22">
        <v>38747.474999999999</v>
      </c>
      <c r="BH29" s="22">
        <v>38833.894999999997</v>
      </c>
      <c r="BI29" s="22">
        <v>37521.786999999997</v>
      </c>
      <c r="BJ29" s="22">
        <v>39902.006000000001</v>
      </c>
      <c r="BK29" s="22">
        <v>40689.887999999999</v>
      </c>
      <c r="BL29" s="22">
        <v>41356.902999999998</v>
      </c>
      <c r="BM29" s="22">
        <v>39508.438000000002</v>
      </c>
      <c r="BN29" s="22">
        <v>44714.438000000002</v>
      </c>
      <c r="BO29" s="22">
        <v>43158.427000000003</v>
      </c>
      <c r="BP29" s="22">
        <v>46576.875999999997</v>
      </c>
      <c r="BQ29" s="22">
        <v>46446.152999999998</v>
      </c>
      <c r="BR29" s="22">
        <v>50371.146999999997</v>
      </c>
      <c r="BS29" s="22">
        <v>47318.925999999999</v>
      </c>
      <c r="BT29" s="22">
        <v>49845.974000000002</v>
      </c>
      <c r="BU29" s="22">
        <v>46627.985999999997</v>
      </c>
      <c r="BV29" s="22">
        <v>50171.752</v>
      </c>
      <c r="BW29" s="22">
        <v>51401.13</v>
      </c>
      <c r="BX29" s="22">
        <v>49762.114000000001</v>
      </c>
      <c r="BY29" s="22">
        <v>48978.89</v>
      </c>
      <c r="BZ29" s="22">
        <v>50206.631000000001</v>
      </c>
      <c r="CA29" s="22">
        <v>53849.099000000002</v>
      </c>
      <c r="CB29" s="22">
        <v>53731.45</v>
      </c>
      <c r="CC29" s="22">
        <v>54257.906999999999</v>
      </c>
      <c r="CD29" s="22">
        <v>60798.81</v>
      </c>
      <c r="CE29" s="22">
        <v>60442.167999999998</v>
      </c>
      <c r="CF29" s="22">
        <v>77274.118000000002</v>
      </c>
      <c r="CG29" s="22">
        <v>48498.305999999997</v>
      </c>
      <c r="CH29" s="22">
        <v>51708.15</v>
      </c>
      <c r="CI29" s="22">
        <v>49321.353000000003</v>
      </c>
      <c r="CJ29" s="22">
        <v>43302.97</v>
      </c>
      <c r="CK29" s="22">
        <v>42791.313000000002</v>
      </c>
      <c r="CL29" s="22">
        <v>45547.108999999997</v>
      </c>
      <c r="CM29" s="22">
        <v>44174.430999999997</v>
      </c>
      <c r="CN29" s="22">
        <v>41336.178999999996</v>
      </c>
      <c r="CO29" s="22">
        <v>38141.767</v>
      </c>
      <c r="CP29" s="22">
        <v>40308.695</v>
      </c>
      <c r="CQ29" s="22">
        <v>37474.703999999998</v>
      </c>
      <c r="CR29" s="22">
        <v>35455.050000000003</v>
      </c>
      <c r="CS29" s="33"/>
    </row>
    <row r="30" spans="1:97" x14ac:dyDescent="0.2">
      <c r="A30" s="14" t="s">
        <v>126</v>
      </c>
      <c r="B30" s="14">
        <v>37576.798000000003</v>
      </c>
      <c r="C30" s="14">
        <v>36230.646000000001</v>
      </c>
      <c r="D30" s="14">
        <v>37720.053999999996</v>
      </c>
      <c r="E30" s="14">
        <v>68259.001000000004</v>
      </c>
      <c r="F30" s="14">
        <v>22197.892</v>
      </c>
      <c r="G30" s="14">
        <v>23024.772000000001</v>
      </c>
      <c r="H30" s="14">
        <v>23523.495999999999</v>
      </c>
      <c r="I30" s="14">
        <v>69608.581000000006</v>
      </c>
      <c r="J30" s="14">
        <v>24714.715</v>
      </c>
      <c r="K30" s="14">
        <v>27011.370999999999</v>
      </c>
      <c r="L30" s="14">
        <v>26766.273000000001</v>
      </c>
      <c r="M30" s="14">
        <v>87858.98</v>
      </c>
      <c r="N30" s="14">
        <v>123021.197</v>
      </c>
      <c r="O30" s="14">
        <v>122319.53</v>
      </c>
      <c r="P30" s="14">
        <v>122419.2</v>
      </c>
      <c r="Q30" s="14">
        <v>130352.803</v>
      </c>
      <c r="R30" s="14">
        <v>190421.084</v>
      </c>
      <c r="S30" s="14">
        <v>184230.56099999999</v>
      </c>
      <c r="T30" s="14">
        <v>184007.35699999999</v>
      </c>
      <c r="U30" s="14">
        <v>126603.433</v>
      </c>
      <c r="V30" s="14">
        <v>179777.72099999999</v>
      </c>
      <c r="W30" s="14">
        <v>128127.47</v>
      </c>
      <c r="X30" s="14">
        <v>185546.53599999999</v>
      </c>
      <c r="Y30" s="14">
        <v>118674.073</v>
      </c>
      <c r="Z30" s="14">
        <v>112883.84</v>
      </c>
      <c r="AA30" s="14">
        <v>74914.251999999993</v>
      </c>
      <c r="AB30" s="14">
        <v>68407.433000000005</v>
      </c>
      <c r="AC30" s="14">
        <v>71349.448000000004</v>
      </c>
      <c r="AD30" s="14">
        <v>74396.876000000004</v>
      </c>
      <c r="AE30" s="14">
        <v>72812.884999999995</v>
      </c>
      <c r="AF30" s="14">
        <v>76331.088000000003</v>
      </c>
      <c r="AG30" s="14">
        <v>70516.216</v>
      </c>
      <c r="AH30" s="14">
        <v>69737.597999999998</v>
      </c>
      <c r="AI30" s="14">
        <v>76329.131999999998</v>
      </c>
      <c r="AJ30" s="14">
        <v>70416.91</v>
      </c>
      <c r="AK30" s="14">
        <v>69297.376000000004</v>
      </c>
      <c r="AL30" s="14">
        <v>66059.701000000001</v>
      </c>
      <c r="AM30" s="14"/>
      <c r="AN30" s="14">
        <v>69323.721999999994</v>
      </c>
      <c r="AO30" s="14">
        <v>70289.683000000005</v>
      </c>
      <c r="AP30" s="14">
        <v>69869.565000000002</v>
      </c>
      <c r="AQ30" s="14">
        <v>72193.084000000003</v>
      </c>
      <c r="AR30" s="14">
        <v>70526.823000000004</v>
      </c>
      <c r="AS30" s="14">
        <v>72176.316000000006</v>
      </c>
      <c r="AT30" s="14">
        <v>70645.971000000005</v>
      </c>
      <c r="AU30" s="14">
        <v>71264.743000000002</v>
      </c>
      <c r="AV30" s="14">
        <v>76684.278000000006</v>
      </c>
      <c r="AW30" s="14">
        <v>77055.118000000002</v>
      </c>
      <c r="AX30" s="14">
        <v>78962.434999999998</v>
      </c>
      <c r="AY30" s="14">
        <v>80633.244999999995</v>
      </c>
      <c r="AZ30" s="14">
        <v>79504.010999999999</v>
      </c>
      <c r="BA30" s="14">
        <v>80969.862999999998</v>
      </c>
      <c r="BB30" s="14">
        <v>81695.712</v>
      </c>
      <c r="BC30" s="14">
        <v>83653.532999999996</v>
      </c>
      <c r="BD30" s="14">
        <v>84523.195999999996</v>
      </c>
      <c r="BE30" s="14">
        <v>82581.998000000007</v>
      </c>
      <c r="BF30" s="14">
        <v>82624.459000000003</v>
      </c>
      <c r="BG30" s="14">
        <v>81127.945999999996</v>
      </c>
      <c r="BH30" s="14">
        <v>81710.437999999995</v>
      </c>
      <c r="BI30" s="14">
        <v>83966.231</v>
      </c>
      <c r="BJ30" s="14">
        <v>88608.017999999996</v>
      </c>
      <c r="BK30" s="14">
        <v>93561.797999999995</v>
      </c>
      <c r="BL30" s="14">
        <v>93341.19</v>
      </c>
      <c r="BM30" s="14">
        <v>89089.661999999997</v>
      </c>
      <c r="BN30" s="14">
        <v>92910.16</v>
      </c>
      <c r="BO30" s="14">
        <v>93397.752999999997</v>
      </c>
      <c r="BP30" s="14">
        <v>101619.785</v>
      </c>
      <c r="BQ30" s="14">
        <v>103697.041</v>
      </c>
      <c r="BR30" s="14">
        <v>111043.15700000001</v>
      </c>
      <c r="BS30" s="14">
        <v>108169.393</v>
      </c>
      <c r="BT30" s="14">
        <v>112928.821</v>
      </c>
      <c r="BU30" s="14">
        <v>111435.72199999999</v>
      </c>
      <c r="BV30" s="14">
        <v>117717.514</v>
      </c>
      <c r="BW30" s="14">
        <v>123809.04</v>
      </c>
      <c r="BX30" s="14">
        <v>117643.17200000001</v>
      </c>
      <c r="BY30" s="14">
        <v>117557.77800000001</v>
      </c>
      <c r="BZ30" s="14">
        <v>114676.243</v>
      </c>
      <c r="CA30" s="14">
        <v>116581.08100000001</v>
      </c>
      <c r="CB30" s="14">
        <v>119789.164</v>
      </c>
      <c r="CC30" s="14">
        <v>121422.141</v>
      </c>
      <c r="CD30" s="14">
        <v>127426.19</v>
      </c>
      <c r="CE30" s="14">
        <v>125512.048</v>
      </c>
      <c r="CF30" s="14">
        <v>130429.412</v>
      </c>
      <c r="CG30" s="14">
        <v>99067.797000000006</v>
      </c>
      <c r="CH30" s="14">
        <v>99276.432000000001</v>
      </c>
      <c r="CI30" s="14">
        <v>95399.577000000005</v>
      </c>
      <c r="CJ30" s="14">
        <v>89100</v>
      </c>
      <c r="CK30" s="14">
        <v>93647.245999999999</v>
      </c>
      <c r="CL30" s="14">
        <v>95789.078999999998</v>
      </c>
      <c r="CM30" s="14">
        <v>95315.275999999998</v>
      </c>
      <c r="CN30" s="14">
        <v>90792.956000000006</v>
      </c>
      <c r="CO30" s="14">
        <v>89895.311000000002</v>
      </c>
      <c r="CP30" s="14">
        <v>85772.826000000001</v>
      </c>
      <c r="CQ30" s="14">
        <v>85017.222999999998</v>
      </c>
      <c r="CR30" s="14">
        <v>84063.263000000006</v>
      </c>
      <c r="CS30" s="32"/>
    </row>
    <row r="31" spans="1:97" x14ac:dyDescent="0.2">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32"/>
    </row>
    <row r="32" spans="1:97" x14ac:dyDescent="0.2">
      <c r="A32" s="14" t="s">
        <v>127</v>
      </c>
      <c r="B32" s="14">
        <v>79759.195999999996</v>
      </c>
      <c r="C32" s="14">
        <v>79042.02</v>
      </c>
      <c r="D32" s="14">
        <v>90866.945000000007</v>
      </c>
      <c r="E32" s="14">
        <v>50860.432999999997</v>
      </c>
      <c r="F32" s="14">
        <v>75970.164000000004</v>
      </c>
      <c r="G32" s="14">
        <v>75199.563999999998</v>
      </c>
      <c r="H32" s="14">
        <v>77550.892999999996</v>
      </c>
      <c r="I32" s="14">
        <v>49773.983</v>
      </c>
      <c r="J32" s="14">
        <v>84644.811000000002</v>
      </c>
      <c r="K32" s="14">
        <v>90941.154999999999</v>
      </c>
      <c r="L32" s="14">
        <v>86077.713000000003</v>
      </c>
      <c r="M32" s="14">
        <v>58243.517</v>
      </c>
      <c r="N32" s="14"/>
      <c r="O32" s="14"/>
      <c r="P32" s="14"/>
      <c r="Q32" s="14">
        <v>56918.044000000002</v>
      </c>
      <c r="R32" s="14"/>
      <c r="S32" s="14"/>
      <c r="T32" s="14"/>
      <c r="U32" s="14">
        <v>52686.747000000003</v>
      </c>
      <c r="V32" s="14"/>
      <c r="W32" s="14">
        <v>56356.114999999998</v>
      </c>
      <c r="X32" s="14"/>
      <c r="Y32" s="14">
        <v>69919.673999999999</v>
      </c>
      <c r="Z32" s="14">
        <v>71528.626000000004</v>
      </c>
      <c r="AA32" s="14">
        <v>53702.133000000002</v>
      </c>
      <c r="AB32" s="14">
        <v>52403.756999999998</v>
      </c>
      <c r="AC32" s="14">
        <v>31676.811000000002</v>
      </c>
      <c r="AD32" s="14">
        <v>44006.705000000002</v>
      </c>
      <c r="AE32" s="14">
        <v>46604.277999999998</v>
      </c>
      <c r="AF32" s="14"/>
      <c r="AG32" s="14"/>
      <c r="AH32" s="14"/>
      <c r="AI32" s="14"/>
      <c r="AJ32" s="14"/>
      <c r="AK32" s="14">
        <v>48481.05</v>
      </c>
      <c r="AL32" s="14"/>
      <c r="AM32" s="14"/>
      <c r="AN32" s="14"/>
      <c r="AO32" s="14">
        <v>31617.724999999999</v>
      </c>
      <c r="AP32" s="14"/>
      <c r="AQ32" s="14">
        <v>42514.409</v>
      </c>
      <c r="AR32" s="14"/>
      <c r="AS32" s="14"/>
      <c r="AT32" s="14"/>
      <c r="AU32" s="14"/>
      <c r="AV32" s="14"/>
      <c r="AW32" s="14">
        <v>48209.974000000002</v>
      </c>
      <c r="AX32" s="14">
        <v>49647.667999999998</v>
      </c>
      <c r="AY32" s="14">
        <v>48879.947</v>
      </c>
      <c r="AZ32" s="14">
        <v>49462.567000000003</v>
      </c>
      <c r="BA32" s="14">
        <v>53567.123</v>
      </c>
      <c r="BB32" s="14">
        <v>58037.343999999997</v>
      </c>
      <c r="BC32" s="14">
        <v>58740.489000000001</v>
      </c>
      <c r="BD32" s="14">
        <v>61166.237000000001</v>
      </c>
      <c r="BE32" s="14">
        <v>56443.896000000001</v>
      </c>
      <c r="BF32" s="14">
        <v>53241.341999999997</v>
      </c>
      <c r="BG32" s="14">
        <v>57992.144</v>
      </c>
      <c r="BH32" s="14">
        <v>58359.146999999997</v>
      </c>
      <c r="BI32" s="14">
        <v>58500</v>
      </c>
      <c r="BJ32" s="14">
        <v>61511.135999999999</v>
      </c>
      <c r="BK32" s="14">
        <v>65962.921000000002</v>
      </c>
      <c r="BL32" s="14">
        <v>66941.638999999996</v>
      </c>
      <c r="BM32" s="14">
        <v>66122.362999999998</v>
      </c>
      <c r="BN32" s="14">
        <v>70680.214000000007</v>
      </c>
      <c r="BO32" s="14">
        <v>74180.899000000005</v>
      </c>
      <c r="BP32" s="14">
        <v>82338.498000000007</v>
      </c>
      <c r="BQ32" s="14">
        <v>84284.024000000005</v>
      </c>
      <c r="BR32" s="14">
        <v>89731.195999999996</v>
      </c>
      <c r="BS32" s="14">
        <v>92689.251999999993</v>
      </c>
      <c r="BT32" s="14">
        <v>93222.87</v>
      </c>
      <c r="BU32" s="14">
        <v>91666.667000000001</v>
      </c>
      <c r="BV32" s="14">
        <v>94831.638000000006</v>
      </c>
      <c r="BW32" s="14">
        <v>87561.581999999995</v>
      </c>
      <c r="BX32" s="14">
        <v>93431.717999999993</v>
      </c>
      <c r="BY32" s="14">
        <v>94683.332999999999</v>
      </c>
      <c r="BZ32" s="14">
        <v>90550.275999999998</v>
      </c>
      <c r="CA32" s="14">
        <v>91563.062999999995</v>
      </c>
      <c r="CB32" s="14">
        <v>90641.932000000001</v>
      </c>
      <c r="CC32" s="14">
        <v>87681.264999999999</v>
      </c>
      <c r="CD32" s="14">
        <v>84479.762000000002</v>
      </c>
      <c r="CE32" s="14">
        <v>81375.903999999995</v>
      </c>
      <c r="CF32" s="14">
        <v>73371.764999999999</v>
      </c>
      <c r="CG32" s="14">
        <v>68490.395000000004</v>
      </c>
      <c r="CH32" s="14">
        <v>59900.881000000001</v>
      </c>
      <c r="CI32" s="14">
        <v>55548.625999999997</v>
      </c>
      <c r="CJ32" s="14">
        <v>49642.574000000001</v>
      </c>
      <c r="CK32" s="14">
        <v>52481.991999999998</v>
      </c>
      <c r="CL32" s="14">
        <v>51591.006000000001</v>
      </c>
      <c r="CM32" s="14">
        <v>53074.756000000001</v>
      </c>
      <c r="CN32" s="14">
        <v>55549.625999999997</v>
      </c>
      <c r="CO32" s="14">
        <v>58211.559000000001</v>
      </c>
      <c r="CP32" s="14">
        <v>62603.260999999999</v>
      </c>
      <c r="CQ32" s="14">
        <v>62817.008000000002</v>
      </c>
      <c r="CR32" s="14">
        <v>66493.895999999993</v>
      </c>
      <c r="CS32" s="32"/>
    </row>
    <row r="33" spans="1:97" x14ac:dyDescent="0.2">
      <c r="A33" s="14" t="s">
        <v>128</v>
      </c>
      <c r="B33" s="14"/>
      <c r="C33" s="14"/>
      <c r="D33" s="14"/>
      <c r="E33" s="14"/>
      <c r="F33" s="14"/>
      <c r="G33" s="14"/>
      <c r="H33" s="14"/>
      <c r="I33" s="14"/>
      <c r="J33" s="14"/>
      <c r="K33" s="14"/>
      <c r="L33" s="14"/>
      <c r="M33" s="14"/>
      <c r="N33" s="14"/>
      <c r="O33" s="14"/>
      <c r="P33" s="14"/>
      <c r="Q33" s="14"/>
      <c r="R33" s="14"/>
      <c r="S33" s="14"/>
      <c r="T33" s="14"/>
      <c r="U33" s="14"/>
      <c r="V33" s="14"/>
      <c r="W33" s="14"/>
      <c r="X33" s="14"/>
      <c r="Y33" s="14">
        <v>566.51700000000005</v>
      </c>
      <c r="Z33" s="14"/>
      <c r="AA33" s="14"/>
      <c r="AB33" s="14"/>
      <c r="AC33" s="14">
        <v>376.38</v>
      </c>
      <c r="AD33" s="14"/>
      <c r="AE33" s="14"/>
      <c r="AF33" s="14"/>
      <c r="AG33" s="14"/>
      <c r="AH33" s="14"/>
      <c r="AI33" s="14"/>
      <c r="AJ33" s="14"/>
      <c r="AK33" s="14"/>
      <c r="AL33" s="14"/>
      <c r="AM33" s="14"/>
      <c r="AN33" s="14">
        <v>2874.181</v>
      </c>
      <c r="AO33" s="14">
        <v>554.23299999999995</v>
      </c>
      <c r="AP33" s="14">
        <v>2305.75</v>
      </c>
      <c r="AQ33" s="14">
        <v>2135.4470000000001</v>
      </c>
      <c r="AR33" s="14">
        <v>2242.0909999999999</v>
      </c>
      <c r="AS33" s="14"/>
      <c r="AT33" s="14">
        <v>2305.152</v>
      </c>
      <c r="AU33" s="14"/>
      <c r="AV33" s="14"/>
      <c r="AW33" s="14">
        <v>419.94799999999998</v>
      </c>
      <c r="AX33" s="14">
        <v>401.55399999999997</v>
      </c>
      <c r="AY33" s="14">
        <v>393.14</v>
      </c>
      <c r="AZ33" s="14">
        <v>387.70100000000002</v>
      </c>
      <c r="BA33" s="14">
        <v>371.233</v>
      </c>
      <c r="BB33" s="14">
        <v>351.31400000000002</v>
      </c>
      <c r="BC33" s="14">
        <v>342.39100000000002</v>
      </c>
      <c r="BD33" s="14">
        <v>315.72199999999998</v>
      </c>
      <c r="BE33" s="14">
        <v>302.096</v>
      </c>
      <c r="BF33" s="14">
        <v>277.05599999999998</v>
      </c>
      <c r="BG33" s="14">
        <v>277.21699999999998</v>
      </c>
      <c r="BH33" s="14">
        <v>272.72699999999998</v>
      </c>
      <c r="BI33" s="14">
        <v>239.65100000000001</v>
      </c>
      <c r="BJ33" s="14">
        <v>242.762</v>
      </c>
      <c r="BK33" s="14">
        <v>249.43799999999999</v>
      </c>
      <c r="BL33" s="14">
        <v>243.547</v>
      </c>
      <c r="BM33" s="14">
        <v>214.13499999999999</v>
      </c>
      <c r="BN33" s="14">
        <v>217.11199999999999</v>
      </c>
      <c r="BO33" s="14">
        <v>370.78699999999998</v>
      </c>
      <c r="BP33" s="14">
        <v>377.83100000000002</v>
      </c>
      <c r="BQ33" s="14">
        <v>384.61500000000001</v>
      </c>
      <c r="BR33" s="14">
        <v>398.274</v>
      </c>
      <c r="BS33" s="14">
        <v>377.33600000000001</v>
      </c>
      <c r="BT33" s="14">
        <v>368.72800000000001</v>
      </c>
      <c r="BU33" s="14">
        <v>364.05</v>
      </c>
      <c r="BV33" s="14">
        <v>3825.989</v>
      </c>
      <c r="BW33" s="14">
        <v>3960.4520000000002</v>
      </c>
      <c r="BX33" s="14">
        <v>3917.4009999999998</v>
      </c>
      <c r="BY33" s="14">
        <v>3930</v>
      </c>
      <c r="BZ33" s="14">
        <v>3819.89</v>
      </c>
      <c r="CA33" s="14">
        <v>3791.6669999999999</v>
      </c>
      <c r="CB33" s="14">
        <v>3710.2469999999998</v>
      </c>
      <c r="CC33" s="14">
        <v>3733.5770000000002</v>
      </c>
      <c r="CD33" s="14">
        <v>3560.7139999999999</v>
      </c>
      <c r="CE33" s="14">
        <v>3484.337</v>
      </c>
      <c r="CF33" s="14">
        <v>2342.3530000000001</v>
      </c>
      <c r="CG33" s="14">
        <v>2334.4630000000002</v>
      </c>
      <c r="CH33" s="14">
        <v>2160.7930000000001</v>
      </c>
      <c r="CI33" s="14">
        <v>2191.3319999999999</v>
      </c>
      <c r="CJ33" s="14">
        <v>2041.5840000000001</v>
      </c>
      <c r="CK33" s="14">
        <v>2168.4319999999998</v>
      </c>
      <c r="CL33" s="14">
        <v>2025.6959999999999</v>
      </c>
      <c r="CM33" s="14">
        <v>1969.664</v>
      </c>
      <c r="CN33" s="14">
        <v>1845.251</v>
      </c>
      <c r="CO33" s="14">
        <v>1868.048</v>
      </c>
      <c r="CP33" s="14">
        <v>1971.739</v>
      </c>
      <c r="CQ33" s="14">
        <v>1839.6120000000001</v>
      </c>
      <c r="CR33" s="14">
        <v>1826.8589999999999</v>
      </c>
      <c r="CS33" s="32"/>
    </row>
    <row r="34" spans="1:97" x14ac:dyDescent="0.2">
      <c r="A34" s="14" t="s">
        <v>129</v>
      </c>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v>10350</v>
      </c>
      <c r="AT34" s="14"/>
      <c r="AU34" s="14">
        <v>4447.93</v>
      </c>
      <c r="AV34" s="14"/>
      <c r="AW34" s="14">
        <v>14828.084000000001</v>
      </c>
      <c r="AX34" s="14">
        <v>14664.508</v>
      </c>
      <c r="AY34" s="14">
        <v>14552.77</v>
      </c>
      <c r="AZ34" s="14">
        <v>14574.866</v>
      </c>
      <c r="BA34" s="14">
        <v>13519.178</v>
      </c>
      <c r="BB34" s="14">
        <v>15652.834999999999</v>
      </c>
      <c r="BC34" s="14">
        <v>15811.141</v>
      </c>
      <c r="BD34" s="14">
        <v>17052.834999999999</v>
      </c>
      <c r="BE34" s="14">
        <v>15790.382</v>
      </c>
      <c r="BF34" s="14">
        <v>16015.152</v>
      </c>
      <c r="BG34" s="14">
        <v>11769.921</v>
      </c>
      <c r="BH34" s="14">
        <v>13446.689</v>
      </c>
      <c r="BI34" s="14">
        <v>9436.8189999999995</v>
      </c>
      <c r="BJ34" s="14">
        <v>12700.445</v>
      </c>
      <c r="BK34" s="14">
        <v>12914.607</v>
      </c>
      <c r="BL34" s="14">
        <v>13698.092000000001</v>
      </c>
      <c r="BM34" s="14">
        <v>9529.5360000000001</v>
      </c>
      <c r="BN34" s="14">
        <v>9598.93</v>
      </c>
      <c r="BO34" s="14">
        <v>10405.618</v>
      </c>
      <c r="BP34" s="14">
        <v>10942.789000000001</v>
      </c>
      <c r="BQ34" s="14">
        <v>6824.8519999999999</v>
      </c>
      <c r="BR34" s="14">
        <v>7530.21</v>
      </c>
      <c r="BS34" s="14">
        <v>7566.5889999999999</v>
      </c>
      <c r="BT34" s="14">
        <v>7107.3509999999997</v>
      </c>
      <c r="BU34" s="14">
        <v>8410.6939999999995</v>
      </c>
      <c r="BV34" s="14">
        <v>9237.2880000000005</v>
      </c>
      <c r="BW34" s="14">
        <v>11275.706</v>
      </c>
      <c r="BX34" s="14">
        <v>13114.537</v>
      </c>
      <c r="BY34" s="14">
        <v>10808.888999999999</v>
      </c>
      <c r="BZ34" s="14">
        <v>9875.1380000000008</v>
      </c>
      <c r="CA34" s="14">
        <v>13136.261</v>
      </c>
      <c r="CB34" s="14">
        <v>14704.358</v>
      </c>
      <c r="CC34" s="14">
        <v>14683.698</v>
      </c>
      <c r="CD34" s="14">
        <v>11291.666999999999</v>
      </c>
      <c r="CE34" s="14">
        <v>10673.494000000001</v>
      </c>
      <c r="CF34" s="14">
        <v>6891.7650000000003</v>
      </c>
      <c r="CG34" s="14">
        <v>6055.3670000000002</v>
      </c>
      <c r="CH34" s="14">
        <v>3235.683</v>
      </c>
      <c r="CI34" s="14">
        <v>1258.9849999999999</v>
      </c>
      <c r="CJ34" s="14">
        <v>1372.277</v>
      </c>
      <c r="CK34" s="14">
        <v>1081.568</v>
      </c>
      <c r="CL34" s="14">
        <v>1070.664</v>
      </c>
      <c r="CM34" s="14">
        <v>1083.424</v>
      </c>
      <c r="CN34" s="14">
        <v>1062.9670000000001</v>
      </c>
      <c r="CO34" s="14">
        <v>1188.6590000000001</v>
      </c>
      <c r="CP34" s="14">
        <v>1107.6089999999999</v>
      </c>
      <c r="CQ34" s="14">
        <v>1089.3430000000001</v>
      </c>
      <c r="CR34" s="14">
        <v>1165.3720000000001</v>
      </c>
      <c r="CS34" s="32"/>
    </row>
    <row r="35" spans="1:97" x14ac:dyDescent="0.2">
      <c r="A35" s="14" t="s">
        <v>121</v>
      </c>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32"/>
    </row>
    <row r="36" spans="1:97" x14ac:dyDescent="0.2">
      <c r="A36" s="14" t="s">
        <v>130</v>
      </c>
      <c r="B36" s="22">
        <v>35221.120999999999</v>
      </c>
      <c r="C36" s="22">
        <v>35875.256999999998</v>
      </c>
      <c r="D36" s="22">
        <v>37855.14</v>
      </c>
      <c r="E36" s="22">
        <v>30864.452000000001</v>
      </c>
      <c r="F36" s="22">
        <v>46931.709000000003</v>
      </c>
      <c r="G36" s="22">
        <v>47883.75</v>
      </c>
      <c r="H36" s="22">
        <v>49797.059000000001</v>
      </c>
      <c r="I36" s="22">
        <v>35681.489000000001</v>
      </c>
      <c r="J36" s="22">
        <v>55057.328000000001</v>
      </c>
      <c r="K36" s="22">
        <v>61371.133000000002</v>
      </c>
      <c r="L36" s="22">
        <v>58022.731</v>
      </c>
      <c r="M36" s="22">
        <v>29870.373</v>
      </c>
      <c r="N36" s="22">
        <v>61499.161</v>
      </c>
      <c r="O36" s="22">
        <v>64517.324000000001</v>
      </c>
      <c r="P36" s="22">
        <v>62963.951999999997</v>
      </c>
      <c r="Q36" s="22">
        <v>11301.534</v>
      </c>
      <c r="R36" s="22">
        <v>11957.165000000001</v>
      </c>
      <c r="S36" s="22">
        <v>13014.168</v>
      </c>
      <c r="T36" s="22">
        <v>12494.302</v>
      </c>
      <c r="U36" s="22">
        <v>15733.412</v>
      </c>
      <c r="V36" s="22">
        <v>15273.109</v>
      </c>
      <c r="W36" s="22">
        <v>16466.300999999999</v>
      </c>
      <c r="X36" s="22">
        <v>16364.706</v>
      </c>
      <c r="Y36" s="22">
        <v>48999.62</v>
      </c>
      <c r="Z36" s="22">
        <v>47253.468999999997</v>
      </c>
      <c r="AA36" s="22">
        <v>105539.989</v>
      </c>
      <c r="AB36" s="22">
        <v>21310.618999999999</v>
      </c>
      <c r="AC36" s="22">
        <v>37815.697</v>
      </c>
      <c r="AD36" s="22">
        <v>24975.608</v>
      </c>
      <c r="AE36" s="22">
        <v>25862.717000000001</v>
      </c>
      <c r="AF36" s="22">
        <v>70378.262000000002</v>
      </c>
      <c r="AG36" s="22">
        <v>63936.487000000001</v>
      </c>
      <c r="AH36" s="22">
        <v>66639.687000000005</v>
      </c>
      <c r="AI36" s="22">
        <v>68740.895999999993</v>
      </c>
      <c r="AJ36" s="22">
        <v>75488.338000000003</v>
      </c>
      <c r="AK36" s="22">
        <v>23612.244999999999</v>
      </c>
      <c r="AL36" s="22">
        <v>69184.532000000007</v>
      </c>
      <c r="AM36" s="22"/>
      <c r="AN36" s="22">
        <v>57967.235000000001</v>
      </c>
      <c r="AO36" s="22">
        <v>27005.29</v>
      </c>
      <c r="AP36" s="22">
        <v>60628.332000000002</v>
      </c>
      <c r="AQ36" s="22">
        <v>23569.164000000001</v>
      </c>
      <c r="AR36" s="22">
        <v>67314.991999999998</v>
      </c>
      <c r="AS36" s="22">
        <v>62905.262999999999</v>
      </c>
      <c r="AT36" s="22">
        <v>72157.198999999993</v>
      </c>
      <c r="AU36" s="22">
        <v>71776.661999999997</v>
      </c>
      <c r="AV36" s="22">
        <v>79483.248000000007</v>
      </c>
      <c r="AW36" s="22">
        <v>21864.829000000002</v>
      </c>
      <c r="AX36" s="22">
        <v>22351.037</v>
      </c>
      <c r="AY36" s="22">
        <v>23372.032999999999</v>
      </c>
      <c r="AZ36" s="22">
        <v>23140.374</v>
      </c>
      <c r="BA36" s="22">
        <v>23017.808000000001</v>
      </c>
      <c r="BB36" s="22">
        <v>21557.401000000002</v>
      </c>
      <c r="BC36" s="22">
        <v>22559.782999999999</v>
      </c>
      <c r="BD36" s="22">
        <v>20081.185000000001</v>
      </c>
      <c r="BE36" s="22">
        <v>23736.129000000001</v>
      </c>
      <c r="BF36" s="22">
        <v>23912.337</v>
      </c>
      <c r="BG36" s="22">
        <v>25197.530999999999</v>
      </c>
      <c r="BH36" s="22">
        <v>26052.75</v>
      </c>
      <c r="BI36" s="22">
        <v>24918.300999999999</v>
      </c>
      <c r="BJ36" s="22">
        <v>25301.781999999999</v>
      </c>
      <c r="BK36" s="22">
        <v>27140.449000000001</v>
      </c>
      <c r="BL36" s="22">
        <v>28205.385999999999</v>
      </c>
      <c r="BM36" s="22">
        <v>28984.177</v>
      </c>
      <c r="BN36" s="22">
        <v>29152.941999999999</v>
      </c>
      <c r="BO36" s="22">
        <v>30542.696</v>
      </c>
      <c r="BP36" s="22">
        <v>34619.786</v>
      </c>
      <c r="BQ36" s="22">
        <v>29881.656999999999</v>
      </c>
      <c r="BR36" s="22">
        <v>32850.800000000003</v>
      </c>
      <c r="BS36" s="22">
        <v>31700.935000000001</v>
      </c>
      <c r="BT36" s="22">
        <v>32609.102999999999</v>
      </c>
      <c r="BU36" s="22">
        <v>33362.913</v>
      </c>
      <c r="BV36" s="22">
        <v>33857.627</v>
      </c>
      <c r="BW36" s="22">
        <v>35994.35</v>
      </c>
      <c r="BX36" s="22">
        <v>39081.498</v>
      </c>
      <c r="BY36" s="22">
        <v>39238.889000000003</v>
      </c>
      <c r="BZ36" s="22">
        <v>40194.474999999999</v>
      </c>
      <c r="CA36" s="22">
        <v>40590.089999999997</v>
      </c>
      <c r="CB36" s="22">
        <v>44452.296999999999</v>
      </c>
      <c r="CC36" s="22">
        <v>44363.747000000003</v>
      </c>
      <c r="CD36" s="22">
        <v>43890.476999999999</v>
      </c>
      <c r="CE36" s="22">
        <v>44726.506000000001</v>
      </c>
      <c r="CF36" s="22">
        <v>39135.292999999998</v>
      </c>
      <c r="CG36" s="22">
        <v>34971.752</v>
      </c>
      <c r="CH36" s="22">
        <v>33279.735000000001</v>
      </c>
      <c r="CI36" s="22">
        <v>34873.15</v>
      </c>
      <c r="CJ36" s="22">
        <v>35386.139000000003</v>
      </c>
      <c r="CK36" s="22">
        <v>34386.652000000002</v>
      </c>
      <c r="CL36" s="22">
        <v>34034.262000000002</v>
      </c>
      <c r="CM36" s="22">
        <v>32906.826000000001</v>
      </c>
      <c r="CN36" s="22">
        <v>33957.311000000002</v>
      </c>
      <c r="CO36" s="22">
        <v>34448.201000000001</v>
      </c>
      <c r="CP36" s="22">
        <v>33676.087</v>
      </c>
      <c r="CQ36" s="22">
        <v>34419.805999999997</v>
      </c>
      <c r="CR36" s="22">
        <v>36471.697999999997</v>
      </c>
      <c r="CS36" s="33"/>
    </row>
    <row r="37" spans="1:97" x14ac:dyDescent="0.2">
      <c r="A37" s="20" t="s">
        <v>131</v>
      </c>
      <c r="B37" s="20">
        <v>152557.11499999999</v>
      </c>
      <c r="C37" s="20">
        <v>151147.92300000001</v>
      </c>
      <c r="D37" s="20">
        <v>166442.139</v>
      </c>
      <c r="E37" s="20">
        <v>149983.886</v>
      </c>
      <c r="F37" s="20">
        <v>145099.76500000001</v>
      </c>
      <c r="G37" s="20">
        <v>146108.08600000001</v>
      </c>
      <c r="H37" s="20">
        <v>150871.448</v>
      </c>
      <c r="I37" s="20">
        <v>155064.05300000001</v>
      </c>
      <c r="J37" s="20">
        <v>164416.85399999999</v>
      </c>
      <c r="K37" s="20">
        <v>179323.65900000001</v>
      </c>
      <c r="L37" s="20">
        <v>170866.717</v>
      </c>
      <c r="M37" s="20">
        <v>175972.87</v>
      </c>
      <c r="N37" s="20">
        <v>184520.35800000001</v>
      </c>
      <c r="O37" s="20">
        <v>186836.85399999999</v>
      </c>
      <c r="P37" s="20">
        <v>185383.152</v>
      </c>
      <c r="Q37" s="20">
        <v>198572.38099999999</v>
      </c>
      <c r="R37" s="20">
        <v>202378.24900000001</v>
      </c>
      <c r="S37" s="20">
        <v>197244.72899999999</v>
      </c>
      <c r="T37" s="20">
        <v>196501.65900000001</v>
      </c>
      <c r="U37" s="20">
        <v>195023.592</v>
      </c>
      <c r="V37" s="20">
        <v>195050.83</v>
      </c>
      <c r="W37" s="20">
        <v>200949.886</v>
      </c>
      <c r="X37" s="20">
        <v>201911.242</v>
      </c>
      <c r="Y37" s="20">
        <v>238159.88399999999</v>
      </c>
      <c r="Z37" s="20">
        <v>231665.935</v>
      </c>
      <c r="AA37" s="20">
        <v>234156.37400000001</v>
      </c>
      <c r="AB37" s="20">
        <v>142121.80900000001</v>
      </c>
      <c r="AC37" s="20">
        <v>141218.33600000001</v>
      </c>
      <c r="AD37" s="20">
        <v>143379.18900000001</v>
      </c>
      <c r="AE37" s="20">
        <v>145279.88</v>
      </c>
      <c r="AF37" s="20">
        <v>146709.35</v>
      </c>
      <c r="AG37" s="20">
        <v>134452.70300000001</v>
      </c>
      <c r="AH37" s="20">
        <v>136377.285</v>
      </c>
      <c r="AI37" s="20">
        <v>145070.02799999999</v>
      </c>
      <c r="AJ37" s="20">
        <v>145905.24799999999</v>
      </c>
      <c r="AK37" s="20">
        <v>141390.671</v>
      </c>
      <c r="AL37" s="20">
        <v>135244.23300000001</v>
      </c>
      <c r="AM37" s="20"/>
      <c r="AN37" s="20">
        <v>130165.13800000001</v>
      </c>
      <c r="AO37" s="20">
        <v>129466.931</v>
      </c>
      <c r="AP37" s="20">
        <v>132803.647</v>
      </c>
      <c r="AQ37" s="20">
        <v>140412.10399999999</v>
      </c>
      <c r="AR37" s="20">
        <v>140083.90599999999</v>
      </c>
      <c r="AS37" s="20">
        <v>145431.579</v>
      </c>
      <c r="AT37" s="20">
        <v>145108.32199999999</v>
      </c>
      <c r="AU37" s="20">
        <v>147489.33499999999</v>
      </c>
      <c r="AV37" s="20">
        <v>156167.52600000001</v>
      </c>
      <c r="AW37" s="20">
        <v>162377.95300000001</v>
      </c>
      <c r="AX37" s="20">
        <v>166027.20199999999</v>
      </c>
      <c r="AY37" s="20">
        <v>167831.13500000001</v>
      </c>
      <c r="AZ37" s="20">
        <v>167069.519</v>
      </c>
      <c r="BA37" s="20">
        <v>171445.20499999999</v>
      </c>
      <c r="BB37" s="20">
        <v>177294.606</v>
      </c>
      <c r="BC37" s="20">
        <v>181107.337</v>
      </c>
      <c r="BD37" s="20">
        <v>183139.17499999999</v>
      </c>
      <c r="BE37" s="20">
        <v>178854.50099999999</v>
      </c>
      <c r="BF37" s="20">
        <v>176070.34599999999</v>
      </c>
      <c r="BG37" s="20">
        <v>176364.75899999999</v>
      </c>
      <c r="BH37" s="20">
        <v>179841.75099999999</v>
      </c>
      <c r="BI37" s="20">
        <v>177061.00200000001</v>
      </c>
      <c r="BJ37" s="20">
        <v>188364.14300000001</v>
      </c>
      <c r="BK37" s="20">
        <v>199829.21299999999</v>
      </c>
      <c r="BL37" s="20">
        <v>202429.85399999999</v>
      </c>
      <c r="BM37" s="20">
        <v>193939.87299999999</v>
      </c>
      <c r="BN37" s="20">
        <v>202559.35800000001</v>
      </c>
      <c r="BO37" s="20">
        <v>208897.753</v>
      </c>
      <c r="BP37" s="20">
        <v>229898.68900000001</v>
      </c>
      <c r="BQ37" s="20">
        <v>225072.18900000001</v>
      </c>
      <c r="BR37" s="20">
        <v>241553.63699999999</v>
      </c>
      <c r="BS37" s="20">
        <v>240503.505</v>
      </c>
      <c r="BT37" s="20">
        <v>246236.87299999999</v>
      </c>
      <c r="BU37" s="20">
        <v>245240.046</v>
      </c>
      <c r="BV37" s="20">
        <v>259470.05600000001</v>
      </c>
      <c r="BW37" s="20">
        <v>262601.13</v>
      </c>
      <c r="BX37" s="20">
        <v>267188.326</v>
      </c>
      <c r="BY37" s="20">
        <v>266218.88900000002</v>
      </c>
      <c r="BZ37" s="20">
        <v>259116.022</v>
      </c>
      <c r="CA37" s="20">
        <v>265662.16200000001</v>
      </c>
      <c r="CB37" s="20">
        <v>273297.99800000002</v>
      </c>
      <c r="CC37" s="20">
        <v>271884.42800000001</v>
      </c>
      <c r="CD37" s="20">
        <v>270648.81</v>
      </c>
      <c r="CE37" s="20">
        <v>265772.28899999999</v>
      </c>
      <c r="CF37" s="20">
        <v>252170.58799999999</v>
      </c>
      <c r="CG37" s="20">
        <v>210919.774</v>
      </c>
      <c r="CH37" s="20">
        <v>197853.524</v>
      </c>
      <c r="CI37" s="20">
        <v>189271.67</v>
      </c>
      <c r="CJ37" s="20">
        <v>177542.57399999999</v>
      </c>
      <c r="CK37" s="20">
        <v>183765.89</v>
      </c>
      <c r="CL37" s="20">
        <v>184510.70699999999</v>
      </c>
      <c r="CM37" s="20">
        <v>184349.946</v>
      </c>
      <c r="CN37" s="20">
        <v>183208.111</v>
      </c>
      <c r="CO37" s="20">
        <v>185611.77799999999</v>
      </c>
      <c r="CP37" s="20">
        <v>185131.522</v>
      </c>
      <c r="CQ37" s="20">
        <v>185182.992</v>
      </c>
      <c r="CR37" s="20">
        <v>190021.08799999999</v>
      </c>
      <c r="CS37" s="35"/>
    </row>
    <row r="38" spans="1:97" x14ac:dyDescent="0.2">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32"/>
    </row>
    <row r="39" spans="1:97" x14ac:dyDescent="0.2">
      <c r="A39" s="20" t="s">
        <v>132</v>
      </c>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32"/>
    </row>
    <row r="40" spans="1:97" x14ac:dyDescent="0.2">
      <c r="A40" s="14" t="s">
        <v>133</v>
      </c>
      <c r="B40" s="14">
        <v>6621.1970000000001</v>
      </c>
      <c r="C40" s="14">
        <v>6212.2879999999996</v>
      </c>
      <c r="D40" s="14">
        <v>7224.607</v>
      </c>
      <c r="E40" s="14">
        <v>6505.0550000000003</v>
      </c>
      <c r="F40" s="14">
        <v>6380.0339999999997</v>
      </c>
      <c r="G40" s="14">
        <v>7413.8109999999997</v>
      </c>
      <c r="H40" s="14">
        <v>7606.8639999999996</v>
      </c>
      <c r="I40" s="14">
        <v>7886.0450000000001</v>
      </c>
      <c r="J40" s="14">
        <v>8327.1929999999993</v>
      </c>
      <c r="K40" s="14">
        <v>9171.7980000000007</v>
      </c>
      <c r="L40" s="14">
        <v>8877.9750000000004</v>
      </c>
      <c r="M40" s="14">
        <v>9718.8109999999997</v>
      </c>
      <c r="N40" s="14">
        <v>9721.0210000000006</v>
      </c>
      <c r="O40" s="14">
        <v>9675.7060000000001</v>
      </c>
      <c r="P40" s="14">
        <v>9779.93</v>
      </c>
      <c r="Q40" s="14">
        <v>10772.501</v>
      </c>
      <c r="R40" s="14">
        <v>10641.255999999999</v>
      </c>
      <c r="S40" s="14">
        <v>9812.8119999999999</v>
      </c>
      <c r="T40" s="14">
        <v>10001.749</v>
      </c>
      <c r="U40" s="14">
        <v>9745.1200000000008</v>
      </c>
      <c r="V40" s="14">
        <v>9944.7950000000001</v>
      </c>
      <c r="W40" s="14">
        <v>10632.463</v>
      </c>
      <c r="X40" s="14">
        <v>10714.651</v>
      </c>
      <c r="Y40" s="14">
        <v>11377.361000000001</v>
      </c>
      <c r="Z40" s="14">
        <v>15040.602999999999</v>
      </c>
      <c r="AA40" s="14">
        <v>16701.16</v>
      </c>
      <c r="AB40" s="14">
        <v>17681.042000000001</v>
      </c>
      <c r="AC40" s="14">
        <v>14901.45</v>
      </c>
      <c r="AD40" s="14">
        <v>15855.314</v>
      </c>
      <c r="AE40" s="14">
        <v>15931.709000000001</v>
      </c>
      <c r="AF40" s="14"/>
      <c r="AG40" s="14">
        <v>13789.189</v>
      </c>
      <c r="AH40" s="14">
        <v>15502.611000000001</v>
      </c>
      <c r="AI40" s="14">
        <v>16624.650000000001</v>
      </c>
      <c r="AJ40" s="14">
        <v>17288.63</v>
      </c>
      <c r="AK40" s="14">
        <v>4438.7759999999998</v>
      </c>
      <c r="AL40" s="14">
        <v>16103.120999999999</v>
      </c>
      <c r="AM40" s="14"/>
      <c r="AN40" s="14">
        <v>15441.678</v>
      </c>
      <c r="AO40" s="14"/>
      <c r="AP40" s="14">
        <v>16694.25</v>
      </c>
      <c r="AQ40" s="14">
        <v>17146.973999999998</v>
      </c>
      <c r="AR40" s="14">
        <v>16367.263000000001</v>
      </c>
      <c r="AS40" s="14">
        <v>15651.316000000001</v>
      </c>
      <c r="AT40" s="14">
        <v>15710.7</v>
      </c>
      <c r="AU40" s="14"/>
      <c r="AV40" s="14"/>
      <c r="AW40" s="14">
        <v>15782.152</v>
      </c>
      <c r="AX40" s="14">
        <v>15563.472</v>
      </c>
      <c r="AY40" s="14">
        <v>15873.351000000001</v>
      </c>
      <c r="AZ40" s="14">
        <v>15864.973</v>
      </c>
      <c r="BA40" s="14">
        <v>16232.877</v>
      </c>
      <c r="BB40" s="14">
        <v>16373.444</v>
      </c>
      <c r="BC40" s="14">
        <v>16089.674000000001</v>
      </c>
      <c r="BD40" s="14">
        <v>15342.784</v>
      </c>
      <c r="BE40" s="14">
        <v>14680.641</v>
      </c>
      <c r="BF40" s="14">
        <v>12877.706</v>
      </c>
      <c r="BG40" s="14">
        <v>13353.535</v>
      </c>
      <c r="BH40" s="14">
        <v>13368.126</v>
      </c>
      <c r="BI40" s="14">
        <v>12981.481</v>
      </c>
      <c r="BJ40" s="14">
        <v>13270.601000000001</v>
      </c>
      <c r="BK40" s="14">
        <v>13387.64</v>
      </c>
      <c r="BL40" s="14">
        <v>13372.615</v>
      </c>
      <c r="BM40" s="14">
        <v>12388.186</v>
      </c>
      <c r="BN40" s="14">
        <v>12541.175999999999</v>
      </c>
      <c r="BO40" s="14">
        <v>13175.281000000001</v>
      </c>
      <c r="BP40" s="14">
        <v>13976.162</v>
      </c>
      <c r="BQ40" s="14">
        <v>13895.858</v>
      </c>
      <c r="BR40" s="14">
        <v>14477.189</v>
      </c>
      <c r="BS40" s="14">
        <v>13678.737999999999</v>
      </c>
      <c r="BT40" s="14">
        <v>13653.441999999999</v>
      </c>
      <c r="BU40" s="14">
        <v>13321.957</v>
      </c>
      <c r="BV40" s="14">
        <v>13177.401</v>
      </c>
      <c r="BW40" s="14">
        <v>13177.401</v>
      </c>
      <c r="BX40" s="14">
        <v>12743.392</v>
      </c>
      <c r="BY40" s="14">
        <v>12835.556</v>
      </c>
      <c r="BZ40" s="14">
        <v>12763.536</v>
      </c>
      <c r="CA40" s="14">
        <v>13007.883</v>
      </c>
      <c r="CB40" s="14">
        <v>13605.418</v>
      </c>
      <c r="CC40" s="14">
        <v>14052.311</v>
      </c>
      <c r="CD40" s="14">
        <v>13741.666999999999</v>
      </c>
      <c r="CE40" s="14">
        <v>13907.228999999999</v>
      </c>
      <c r="CF40" s="14">
        <v>13582.352999999999</v>
      </c>
      <c r="CG40" s="14">
        <v>13246.328</v>
      </c>
      <c r="CH40" s="14">
        <v>12910.793</v>
      </c>
      <c r="CI40" s="14">
        <v>12390.063</v>
      </c>
      <c r="CJ40" s="14">
        <v>11604.95</v>
      </c>
      <c r="CK40" s="14">
        <v>12413.136</v>
      </c>
      <c r="CL40" s="14">
        <v>12546.039000000001</v>
      </c>
      <c r="CM40" s="14">
        <v>12695.558000000001</v>
      </c>
      <c r="CN40" s="14">
        <v>12505.87</v>
      </c>
      <c r="CO40" s="14">
        <v>12778.626</v>
      </c>
      <c r="CP40" s="14">
        <v>12736.957</v>
      </c>
      <c r="CQ40" s="14">
        <v>12613.563</v>
      </c>
      <c r="CR40" s="14">
        <v>13005.549000000001</v>
      </c>
      <c r="CS40" s="32"/>
    </row>
    <row r="41" spans="1:97" x14ac:dyDescent="0.2">
      <c r="A41" s="14" t="s">
        <v>134</v>
      </c>
      <c r="B41" s="14">
        <v>24631.973999999998</v>
      </c>
      <c r="C41" s="14">
        <v>21722.927</v>
      </c>
      <c r="D41" s="14">
        <v>26155.679</v>
      </c>
      <c r="E41" s="14">
        <v>23607.118999999999</v>
      </c>
      <c r="F41" s="14">
        <v>25482.931</v>
      </c>
      <c r="G41" s="14">
        <v>27876.853999999999</v>
      </c>
      <c r="H41" s="14">
        <v>29364.162</v>
      </c>
      <c r="I41" s="14">
        <v>30768.010999999999</v>
      </c>
      <c r="J41" s="14">
        <v>33121.968999999997</v>
      </c>
      <c r="K41" s="14">
        <v>34216.769</v>
      </c>
      <c r="L41" s="14">
        <v>31153.093000000001</v>
      </c>
      <c r="M41" s="14">
        <v>35712.792999999998</v>
      </c>
      <c r="N41" s="14">
        <v>36080.076999999997</v>
      </c>
      <c r="O41" s="14">
        <v>34609.599999999999</v>
      </c>
      <c r="P41" s="14">
        <v>36065.211000000003</v>
      </c>
      <c r="Q41" s="14">
        <v>40227.292000000001</v>
      </c>
      <c r="R41" s="14">
        <v>39985.108999999997</v>
      </c>
      <c r="S41" s="14">
        <v>35860.214999999997</v>
      </c>
      <c r="T41" s="14">
        <v>37038.315000000002</v>
      </c>
      <c r="U41" s="14">
        <v>37561.279000000002</v>
      </c>
      <c r="V41" s="14">
        <v>38472.669000000002</v>
      </c>
      <c r="W41" s="14">
        <v>40877.476000000002</v>
      </c>
      <c r="X41" s="14">
        <v>41701.730000000003</v>
      </c>
      <c r="Y41" s="14">
        <v>31310.513999999999</v>
      </c>
      <c r="Z41" s="14">
        <v>34100.625999999997</v>
      </c>
      <c r="AA41" s="14">
        <v>34938.366000000002</v>
      </c>
      <c r="AB41" s="14">
        <v>32849.446000000004</v>
      </c>
      <c r="AC41" s="14">
        <v>33030.580999999998</v>
      </c>
      <c r="AD41" s="14">
        <v>32949.476999999999</v>
      </c>
      <c r="AE41" s="14">
        <v>32151.991000000002</v>
      </c>
      <c r="AF41" s="14">
        <v>29994.25</v>
      </c>
      <c r="AG41" s="14">
        <v>26160.811000000002</v>
      </c>
      <c r="AH41" s="14">
        <v>23553.525000000001</v>
      </c>
      <c r="AI41" s="14">
        <v>23067.226999999999</v>
      </c>
      <c r="AJ41" s="14">
        <v>24068.512999999999</v>
      </c>
      <c r="AK41" s="14">
        <v>23561.223999999998</v>
      </c>
      <c r="AL41" s="14">
        <v>22789.687999999998</v>
      </c>
      <c r="AM41" s="14"/>
      <c r="AN41" s="14">
        <v>25564.875</v>
      </c>
      <c r="AO41" s="14">
        <v>27186.508000000002</v>
      </c>
      <c r="AP41" s="14">
        <v>30286.115000000002</v>
      </c>
      <c r="AQ41" s="14">
        <v>30589.337</v>
      </c>
      <c r="AR41" s="14">
        <v>30966.988000000001</v>
      </c>
      <c r="AS41" s="14">
        <v>26752.632000000001</v>
      </c>
      <c r="AT41" s="14">
        <v>33771.466</v>
      </c>
      <c r="AU41" s="14">
        <v>30924.718000000001</v>
      </c>
      <c r="AV41" s="14">
        <v>33182.99</v>
      </c>
      <c r="AW41" s="14">
        <v>28893.701000000001</v>
      </c>
      <c r="AX41" s="14">
        <v>29414.508000000002</v>
      </c>
      <c r="AY41" s="14">
        <v>30944.591</v>
      </c>
      <c r="AZ41" s="14">
        <v>34054.813000000002</v>
      </c>
      <c r="BA41" s="14">
        <v>37846.574999999997</v>
      </c>
      <c r="BB41" s="14">
        <v>38443.983</v>
      </c>
      <c r="BC41" s="14">
        <v>36864.129999999997</v>
      </c>
      <c r="BD41" s="14">
        <v>37386.597999999998</v>
      </c>
      <c r="BE41" s="14">
        <v>35125.771000000001</v>
      </c>
      <c r="BF41" s="14">
        <v>32338.744999999999</v>
      </c>
      <c r="BG41" s="14">
        <v>36421.998</v>
      </c>
      <c r="BH41" s="14">
        <v>37918.07</v>
      </c>
      <c r="BI41" s="14">
        <v>40295.207000000002</v>
      </c>
      <c r="BJ41" s="14">
        <v>40555.678999999996</v>
      </c>
      <c r="BK41" s="14">
        <v>38435.955000000002</v>
      </c>
      <c r="BL41" s="14">
        <v>40928.171000000002</v>
      </c>
      <c r="BM41" s="14">
        <v>43031.646000000001</v>
      </c>
      <c r="BN41" s="14">
        <v>42967.913999999997</v>
      </c>
      <c r="BO41" s="14">
        <v>47676.404000000002</v>
      </c>
      <c r="BP41" s="14">
        <v>53336.114000000001</v>
      </c>
      <c r="BQ41" s="14">
        <v>56275.74</v>
      </c>
      <c r="BR41" s="14">
        <v>61237.978000000003</v>
      </c>
      <c r="BS41" s="14">
        <v>55321.262000000002</v>
      </c>
      <c r="BT41" s="14">
        <v>57273.046000000002</v>
      </c>
      <c r="BU41" s="14">
        <v>56302.616999999998</v>
      </c>
      <c r="BV41" s="14">
        <v>57950.281999999999</v>
      </c>
      <c r="BW41" s="14">
        <v>51225.989000000001</v>
      </c>
      <c r="BX41" s="14">
        <v>50617.841</v>
      </c>
      <c r="BY41" s="14">
        <v>51476.667000000001</v>
      </c>
      <c r="BZ41" s="14">
        <v>51856.353999999999</v>
      </c>
      <c r="CA41" s="14">
        <v>48465.09</v>
      </c>
      <c r="CB41" s="14">
        <v>50969.375999999997</v>
      </c>
      <c r="CC41" s="14">
        <v>57312.652000000002</v>
      </c>
      <c r="CD41" s="14">
        <v>61915.476000000002</v>
      </c>
      <c r="CE41" s="14">
        <v>67820.482000000004</v>
      </c>
      <c r="CF41" s="14">
        <v>69262.353000000003</v>
      </c>
      <c r="CG41" s="14">
        <v>63193.22</v>
      </c>
      <c r="CH41" s="14">
        <v>66960.351999999999</v>
      </c>
      <c r="CI41" s="14">
        <v>63281.184000000001</v>
      </c>
      <c r="CJ41" s="14">
        <v>62985.148999999998</v>
      </c>
      <c r="CK41" s="14">
        <v>71710.804999999993</v>
      </c>
      <c r="CL41" s="14">
        <v>77100.642000000007</v>
      </c>
      <c r="CM41" s="14">
        <v>75997.832999999999</v>
      </c>
      <c r="CN41" s="14">
        <v>79173.959000000003</v>
      </c>
      <c r="CO41" s="14">
        <v>83609.596999999994</v>
      </c>
      <c r="CP41" s="14">
        <v>87764.13</v>
      </c>
      <c r="CQ41" s="14">
        <v>84142.088000000003</v>
      </c>
      <c r="CR41" s="14">
        <v>88440.622000000003</v>
      </c>
      <c r="CS41" s="32"/>
    </row>
    <row r="42" spans="1:97" x14ac:dyDescent="0.2">
      <c r="A42" s="14" t="s">
        <v>135</v>
      </c>
      <c r="B42" s="14">
        <v>-21.774000000000001</v>
      </c>
      <c r="C42" s="14">
        <v>-8.032</v>
      </c>
      <c r="D42" s="14"/>
      <c r="E42" s="14"/>
      <c r="F42" s="14">
        <v>-18.099</v>
      </c>
      <c r="G42" s="14">
        <v>-8.6609999999999996</v>
      </c>
      <c r="H42" s="14"/>
      <c r="I42" s="14"/>
      <c r="J42" s="14">
        <v>-22.733000000000001</v>
      </c>
      <c r="K42" s="14">
        <v>-8.1129999999999995</v>
      </c>
      <c r="L42" s="14"/>
      <c r="M42" s="14"/>
      <c r="N42" s="14">
        <v>-21.884</v>
      </c>
      <c r="O42" s="14">
        <v>-5.9770000000000003</v>
      </c>
      <c r="P42" s="14"/>
      <c r="Q42" s="14"/>
      <c r="R42" s="14">
        <v>-19.335999999999999</v>
      </c>
      <c r="S42" s="14">
        <v>-6.0220000000000002</v>
      </c>
      <c r="T42" s="14"/>
      <c r="U42" s="14"/>
      <c r="V42" s="14"/>
      <c r="W42" s="14"/>
      <c r="X42" s="14"/>
      <c r="Y42" s="14"/>
      <c r="Z42" s="14"/>
      <c r="AA42" s="14"/>
      <c r="AB42" s="14">
        <v>-244.636</v>
      </c>
      <c r="AC42" s="14"/>
      <c r="AD42" s="14"/>
      <c r="AE42" s="14">
        <v>-429.89299999999997</v>
      </c>
      <c r="AF42" s="14">
        <v>-1981.8779999999999</v>
      </c>
      <c r="AG42" s="14">
        <v>-1950</v>
      </c>
      <c r="AH42" s="14">
        <v>-1883.8119999999999</v>
      </c>
      <c r="AI42" s="14">
        <v>-2021.008</v>
      </c>
      <c r="AJ42" s="14">
        <v>-2103.4989999999998</v>
      </c>
      <c r="AK42" s="14">
        <v>-2103.4989999999998</v>
      </c>
      <c r="AL42" s="14">
        <v>-1911.8050000000001</v>
      </c>
      <c r="AM42" s="14"/>
      <c r="AN42" s="14">
        <v>-10.484999999999999</v>
      </c>
      <c r="AO42" s="14">
        <v>-9.2590000000000003</v>
      </c>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v>-47.457999999999998</v>
      </c>
      <c r="BW42" s="14"/>
      <c r="BX42" s="14"/>
      <c r="BY42" s="14"/>
      <c r="BZ42" s="14"/>
      <c r="CA42" s="14"/>
      <c r="CB42" s="14"/>
      <c r="CC42" s="14"/>
      <c r="CD42" s="14"/>
      <c r="CE42" s="14"/>
      <c r="CF42" s="14"/>
      <c r="CG42" s="14"/>
      <c r="CH42" s="14"/>
      <c r="CI42" s="14"/>
      <c r="CJ42" s="14"/>
      <c r="CK42" s="14"/>
      <c r="CL42" s="14">
        <v>-32.119999999999997</v>
      </c>
      <c r="CM42" s="14">
        <v>-696.64099999999996</v>
      </c>
      <c r="CN42" s="14">
        <v>-1602.9880000000001</v>
      </c>
      <c r="CO42" s="14">
        <v>-2460.1959999999999</v>
      </c>
      <c r="CP42" s="14">
        <v>-2917.3910000000001</v>
      </c>
      <c r="CQ42" s="14">
        <v>-5813.7780000000002</v>
      </c>
      <c r="CR42" s="14">
        <v>-7195.3389999999999</v>
      </c>
      <c r="CS42" s="32"/>
    </row>
    <row r="43" spans="1:97" x14ac:dyDescent="0.2">
      <c r="A43" s="14" t="s">
        <v>136</v>
      </c>
      <c r="B43" s="14">
        <v>2371</v>
      </c>
      <c r="C43" s="14">
        <v>2225</v>
      </c>
      <c r="D43" s="14">
        <v>2587</v>
      </c>
      <c r="E43" s="14">
        <v>2329</v>
      </c>
      <c r="F43" s="14">
        <v>2285</v>
      </c>
      <c r="G43" s="14">
        <v>2513</v>
      </c>
      <c r="H43" s="14">
        <v>2578</v>
      </c>
      <c r="I43" s="14">
        <v>2686</v>
      </c>
      <c r="J43" s="14">
        <v>2837</v>
      </c>
      <c r="K43" s="14">
        <v>3071</v>
      </c>
      <c r="L43" s="14">
        <v>2963</v>
      </c>
      <c r="M43" s="14">
        <v>3233</v>
      </c>
      <c r="N43" s="14">
        <v>3223</v>
      </c>
      <c r="O43" s="14">
        <v>3196</v>
      </c>
      <c r="P43" s="14">
        <v>3219</v>
      </c>
      <c r="Q43" s="14">
        <v>3527</v>
      </c>
      <c r="R43" s="14">
        <v>3472</v>
      </c>
      <c r="S43" s="14">
        <v>3196</v>
      </c>
      <c r="T43" s="14">
        <v>3235</v>
      </c>
      <c r="U43" s="14">
        <v>3138</v>
      </c>
      <c r="V43" s="14">
        <v>3186</v>
      </c>
      <c r="W43" s="14">
        <v>3367</v>
      </c>
      <c r="X43" s="14">
        <v>3380</v>
      </c>
      <c r="Y43" s="14">
        <v>3531</v>
      </c>
      <c r="Z43" s="14"/>
      <c r="AA43" s="14"/>
      <c r="AB43" s="14"/>
      <c r="AC43" s="14">
        <v>4032</v>
      </c>
      <c r="AD43" s="14">
        <v>4293</v>
      </c>
      <c r="AE43" s="14">
        <v>4307</v>
      </c>
      <c r="AF43" s="14"/>
      <c r="AG43" s="14">
        <v>3741</v>
      </c>
      <c r="AH43" s="14">
        <v>3974</v>
      </c>
      <c r="AI43" s="14">
        <v>4263</v>
      </c>
      <c r="AJ43" s="14">
        <v>4437</v>
      </c>
      <c r="AK43" s="14"/>
      <c r="AL43" s="14">
        <v>4132</v>
      </c>
      <c r="AM43" s="14"/>
      <c r="AN43" s="14">
        <v>3993</v>
      </c>
      <c r="AO43" s="14">
        <v>4045</v>
      </c>
      <c r="AP43" s="14">
        <v>4289</v>
      </c>
      <c r="AQ43" s="14">
        <v>4406</v>
      </c>
      <c r="AR43" s="14">
        <v>4209</v>
      </c>
      <c r="AS43" s="14">
        <v>4026</v>
      </c>
      <c r="AT43" s="14">
        <v>4042</v>
      </c>
      <c r="AU43" s="14">
        <v>3839</v>
      </c>
      <c r="AV43" s="14">
        <v>3946</v>
      </c>
      <c r="AW43" s="14">
        <v>4020</v>
      </c>
      <c r="AX43" s="14">
        <v>3969</v>
      </c>
      <c r="AY43" s="14">
        <v>4046</v>
      </c>
      <c r="AZ43" s="14">
        <v>4103</v>
      </c>
      <c r="BA43" s="14">
        <v>4204</v>
      </c>
      <c r="BB43" s="14">
        <v>4246</v>
      </c>
      <c r="BC43" s="14">
        <v>4171</v>
      </c>
      <c r="BD43" s="14">
        <v>3956</v>
      </c>
      <c r="BE43" s="14">
        <v>3785</v>
      </c>
      <c r="BF43" s="14">
        <v>3323</v>
      </c>
      <c r="BG43" s="14">
        <v>3446</v>
      </c>
      <c r="BH43" s="14">
        <v>3446</v>
      </c>
      <c r="BI43" s="14">
        <v>3344</v>
      </c>
      <c r="BJ43" s="14">
        <v>3419</v>
      </c>
      <c r="BK43" s="14">
        <v>3449</v>
      </c>
      <c r="BL43" s="14">
        <v>3446</v>
      </c>
      <c r="BM43" s="14">
        <v>3238</v>
      </c>
      <c r="BN43" s="14">
        <v>3283</v>
      </c>
      <c r="BO43" s="14">
        <v>3449</v>
      </c>
      <c r="BP43" s="14">
        <v>3659</v>
      </c>
      <c r="BQ43" s="14">
        <v>3633</v>
      </c>
      <c r="BR43" s="14">
        <v>3785</v>
      </c>
      <c r="BS43" s="14">
        <v>3586</v>
      </c>
      <c r="BT43" s="14">
        <v>3582</v>
      </c>
      <c r="BU43" s="14">
        <v>3493</v>
      </c>
      <c r="BV43" s="14">
        <v>3469</v>
      </c>
      <c r="BW43" s="14">
        <v>3469</v>
      </c>
      <c r="BX43" s="14">
        <v>3381</v>
      </c>
      <c r="BY43" s="14">
        <v>3411</v>
      </c>
      <c r="BZ43" s="14">
        <v>3392</v>
      </c>
      <c r="CA43" s="14">
        <v>3457</v>
      </c>
      <c r="CB43" s="14">
        <v>3616</v>
      </c>
      <c r="CC43" s="14">
        <v>3735</v>
      </c>
      <c r="CD43" s="14">
        <v>3655</v>
      </c>
      <c r="CE43" s="14">
        <v>3699</v>
      </c>
      <c r="CF43" s="14">
        <v>3612</v>
      </c>
      <c r="CG43" s="14">
        <v>3469</v>
      </c>
      <c r="CH43" s="14">
        <v>3381</v>
      </c>
      <c r="CI43" s="14">
        <v>3245</v>
      </c>
      <c r="CJ43" s="14">
        <v>3040</v>
      </c>
      <c r="CK43" s="14">
        <v>3252</v>
      </c>
      <c r="CL43" s="14">
        <v>3287</v>
      </c>
      <c r="CM43" s="14">
        <v>3326</v>
      </c>
      <c r="CN43" s="14">
        <v>3276</v>
      </c>
      <c r="CO43" s="14">
        <v>3348</v>
      </c>
      <c r="CP43" s="14">
        <v>3337</v>
      </c>
      <c r="CQ43" s="14">
        <v>3305</v>
      </c>
      <c r="CR43" s="14">
        <v>3407</v>
      </c>
      <c r="CS43" s="32"/>
    </row>
    <row r="44" spans="1:97" x14ac:dyDescent="0.2">
      <c r="A44" s="14" t="s">
        <v>137</v>
      </c>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32"/>
    </row>
    <row r="45" spans="1:97" x14ac:dyDescent="0.2">
      <c r="A45" s="14" t="s">
        <v>138</v>
      </c>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32"/>
    </row>
    <row r="46" spans="1:97" x14ac:dyDescent="0.2">
      <c r="A46" s="14" t="s">
        <v>139</v>
      </c>
      <c r="B46" s="14">
        <v>437.54199999999997</v>
      </c>
      <c r="C46" s="14">
        <v>404.58199999999999</v>
      </c>
      <c r="D46" s="14">
        <v>443.28300000000002</v>
      </c>
      <c r="E46" s="14">
        <v>372.63400000000001</v>
      </c>
      <c r="F46" s="14">
        <v>416.286</v>
      </c>
      <c r="G46" s="14">
        <v>419.577</v>
      </c>
      <c r="H46" s="14">
        <v>432.863</v>
      </c>
      <c r="I46" s="14">
        <v>441.02800000000002</v>
      </c>
      <c r="J46" s="14">
        <v>503.09100000000001</v>
      </c>
      <c r="K46" s="14">
        <v>525.32000000000005</v>
      </c>
      <c r="L46" s="14">
        <v>513.93700000000001</v>
      </c>
      <c r="M46" s="14">
        <v>577.21</v>
      </c>
      <c r="N46" s="14">
        <v>1419.4110000000001</v>
      </c>
      <c r="O46" s="14">
        <v>1353.7829999999999</v>
      </c>
      <c r="P46" s="14">
        <v>1093.213</v>
      </c>
      <c r="Q46" s="14">
        <v>1217.271</v>
      </c>
      <c r="R46" s="14">
        <v>890.50300000000004</v>
      </c>
      <c r="S46" s="14">
        <v>815.89400000000001</v>
      </c>
      <c r="T46" s="14">
        <v>767.09500000000003</v>
      </c>
      <c r="U46" s="14">
        <v>774.202</v>
      </c>
      <c r="V46" s="14">
        <v>767.428</v>
      </c>
      <c r="W46" s="14">
        <v>823.21600000000001</v>
      </c>
      <c r="X46" s="14">
        <v>856.13</v>
      </c>
      <c r="Y46" s="14">
        <v>556.50699999999995</v>
      </c>
      <c r="Z46" s="14">
        <v>1993.846</v>
      </c>
      <c r="AA46" s="14">
        <v>2031.866</v>
      </c>
      <c r="AB46" s="14">
        <v>2100.36</v>
      </c>
      <c r="AC46" s="14">
        <v>2204.3679999999999</v>
      </c>
      <c r="AD46" s="14">
        <v>2358.7310000000002</v>
      </c>
      <c r="AE46" s="14">
        <v>2398.502</v>
      </c>
      <c r="AF46" s="14">
        <v>2375.953</v>
      </c>
      <c r="AG46" s="14">
        <v>2037.838</v>
      </c>
      <c r="AH46" s="14">
        <v>1912.5329999999999</v>
      </c>
      <c r="AI46" s="14">
        <v>1848.739</v>
      </c>
      <c r="AJ46" s="14">
        <v>2151.6030000000001</v>
      </c>
      <c r="AK46" s="14">
        <v>2282.799</v>
      </c>
      <c r="AL46" s="14">
        <v>1919.9459999999999</v>
      </c>
      <c r="AM46" s="14"/>
      <c r="AN46" s="14">
        <v>1553.08</v>
      </c>
      <c r="AO46" s="14">
        <v>2089.9470000000001</v>
      </c>
      <c r="AP46" s="14">
        <v>2060.3090000000002</v>
      </c>
      <c r="AQ46" s="14">
        <v>2387.6080000000002</v>
      </c>
      <c r="AR46" s="14">
        <v>2511.692</v>
      </c>
      <c r="AS46" s="14">
        <v>2081.5790000000002</v>
      </c>
      <c r="AT46" s="14">
        <v>1924.703</v>
      </c>
      <c r="AU46" s="14">
        <v>1978.67</v>
      </c>
      <c r="AV46" s="14">
        <v>2032.2159999999999</v>
      </c>
      <c r="AW46" s="14">
        <v>1870.079</v>
      </c>
      <c r="AX46" s="14">
        <v>1769.43</v>
      </c>
      <c r="AY46" s="14">
        <v>817.94200000000001</v>
      </c>
      <c r="AZ46" s="14">
        <v>917.11199999999997</v>
      </c>
      <c r="BA46" s="14">
        <v>935.61599999999999</v>
      </c>
      <c r="BB46" s="14">
        <v>973.721</v>
      </c>
      <c r="BC46" s="14">
        <v>921.19600000000003</v>
      </c>
      <c r="BD46" s="14">
        <v>1041.2370000000001</v>
      </c>
      <c r="BE46" s="14">
        <v>1133.1690000000001</v>
      </c>
      <c r="BF46" s="14">
        <v>1124.4590000000001</v>
      </c>
      <c r="BG46" s="14">
        <v>1056.117</v>
      </c>
      <c r="BH46" s="14">
        <v>1080.808</v>
      </c>
      <c r="BI46" s="14">
        <v>1157.952</v>
      </c>
      <c r="BJ46" s="14">
        <v>1179.287</v>
      </c>
      <c r="BK46" s="14">
        <v>1046.067</v>
      </c>
      <c r="BL46" s="14">
        <v>1191.9190000000001</v>
      </c>
      <c r="BM46" s="14">
        <v>1247.8900000000001</v>
      </c>
      <c r="BN46" s="14">
        <v>1114.4390000000001</v>
      </c>
      <c r="BO46" s="14">
        <v>1231.461</v>
      </c>
      <c r="BP46" s="14">
        <v>1390.942</v>
      </c>
      <c r="BQ46" s="14">
        <v>1526.627</v>
      </c>
      <c r="BR46" s="14">
        <v>1696.671</v>
      </c>
      <c r="BS46" s="14">
        <v>1441.5889999999999</v>
      </c>
      <c r="BT46" s="14">
        <v>1548.425</v>
      </c>
      <c r="BU46" s="14">
        <v>1576.7919999999999</v>
      </c>
      <c r="BV46" s="14">
        <v>1606.78</v>
      </c>
      <c r="BW46" s="14">
        <v>1464.4069999999999</v>
      </c>
      <c r="BX46" s="14">
        <v>1550.6610000000001</v>
      </c>
      <c r="BY46" s="14">
        <v>1663.3330000000001</v>
      </c>
      <c r="BZ46" s="14">
        <v>1690.6079999999999</v>
      </c>
      <c r="CA46" s="14">
        <v>1622.748</v>
      </c>
      <c r="CB46" s="14">
        <v>1746.761</v>
      </c>
      <c r="CC46" s="14">
        <v>1894.1610000000001</v>
      </c>
      <c r="CD46" s="14">
        <v>1920.2380000000001</v>
      </c>
      <c r="CE46" s="14">
        <v>1785.5419999999999</v>
      </c>
      <c r="CF46" s="14">
        <v>1870.588</v>
      </c>
      <c r="CG46" s="14">
        <v>1374.011</v>
      </c>
      <c r="CH46" s="14">
        <v>1305.066</v>
      </c>
      <c r="CI46" s="14">
        <v>1213.5309999999999</v>
      </c>
      <c r="CJ46" s="14">
        <v>1211.8810000000001</v>
      </c>
      <c r="CK46" s="14">
        <v>1191.7370000000001</v>
      </c>
      <c r="CL46" s="14">
        <v>1168.0940000000001</v>
      </c>
      <c r="CM46" s="14">
        <v>1101.8420000000001</v>
      </c>
      <c r="CN46" s="14">
        <v>1082.1769999999999</v>
      </c>
      <c r="CO46" s="14">
        <v>1137.405</v>
      </c>
      <c r="CP46" s="14">
        <v>1148.913</v>
      </c>
      <c r="CQ46" s="14">
        <v>963.40200000000004</v>
      </c>
      <c r="CR46" s="14">
        <v>968.923</v>
      </c>
      <c r="CS46" s="32"/>
    </row>
    <row r="47" spans="1:97" x14ac:dyDescent="0.2">
      <c r="A47" s="14" t="s">
        <v>140</v>
      </c>
      <c r="B47" s="22">
        <v>3445.6190000000001</v>
      </c>
      <c r="C47" s="22">
        <v>3501.3879999999999</v>
      </c>
      <c r="D47" s="22">
        <v>2235.0749999999998</v>
      </c>
      <c r="E47" s="22">
        <v>2382.0050000000001</v>
      </c>
      <c r="F47" s="22">
        <v>2574.6840000000002</v>
      </c>
      <c r="G47" s="22">
        <v>1042.819</v>
      </c>
      <c r="H47" s="22">
        <v>1505.4010000000001</v>
      </c>
      <c r="I47" s="22">
        <v>-5717.8239999999996</v>
      </c>
      <c r="J47" s="22">
        <v>-5813.0450000000001</v>
      </c>
      <c r="K47" s="22">
        <v>-5997.7809999999999</v>
      </c>
      <c r="L47" s="22">
        <v>-5662.1360000000004</v>
      </c>
      <c r="M47" s="22">
        <v>-6326.1040000000003</v>
      </c>
      <c r="N47" s="22">
        <v>-5864.8729999999996</v>
      </c>
      <c r="O47" s="22">
        <v>-5812.9139999999998</v>
      </c>
      <c r="P47" s="22">
        <v>-6883.0320000000002</v>
      </c>
      <c r="Q47" s="22">
        <v>-9598.5210000000006</v>
      </c>
      <c r="R47" s="22">
        <v>-8668.4660000000003</v>
      </c>
      <c r="S47" s="22">
        <v>-7524.3549999999996</v>
      </c>
      <c r="T47" s="22">
        <v>-6915.8379999999997</v>
      </c>
      <c r="U47" s="22">
        <v>-7240.366</v>
      </c>
      <c r="V47" s="22">
        <v>-7676.3969999999999</v>
      </c>
      <c r="W47" s="22">
        <v>-8835.2929999999997</v>
      </c>
      <c r="X47" s="22">
        <v>-8949.8529999999992</v>
      </c>
      <c r="Y47" s="22">
        <v>2559.5450000000001</v>
      </c>
      <c r="Z47" s="22">
        <v>1895.692</v>
      </c>
      <c r="AA47" s="22">
        <v>1741.317</v>
      </c>
      <c r="AB47" s="22">
        <v>1500.9549999999999</v>
      </c>
      <c r="AC47" s="22">
        <v>1566.7739999999999</v>
      </c>
      <c r="AD47" s="22">
        <v>1405.7090000000001</v>
      </c>
      <c r="AE47" s="22">
        <v>1011.808</v>
      </c>
      <c r="AF47" s="22">
        <v>19158.637999999999</v>
      </c>
      <c r="AG47" s="22">
        <v>450.892</v>
      </c>
      <c r="AH47" s="22">
        <v>375.86900000000003</v>
      </c>
      <c r="AI47" s="22">
        <v>211.79</v>
      </c>
      <c r="AJ47" s="22">
        <v>683.99199999999996</v>
      </c>
      <c r="AK47" s="22">
        <v>18215.743999999999</v>
      </c>
      <c r="AL47" s="22">
        <v>846.29</v>
      </c>
      <c r="AM47" s="22"/>
      <c r="AN47" s="22">
        <v>107.91800000000001</v>
      </c>
      <c r="AO47" s="22">
        <v>16890.185000000001</v>
      </c>
      <c r="AP47" s="22">
        <v>691.36399999999003</v>
      </c>
      <c r="AQ47" s="22">
        <v>1232.329</v>
      </c>
      <c r="AR47" s="22">
        <v>832.26499999999999</v>
      </c>
      <c r="AS47" s="22">
        <v>512.15700000000004</v>
      </c>
      <c r="AT47" s="22">
        <v>1142.941</v>
      </c>
      <c r="AU47" s="22">
        <v>15705.541999999999</v>
      </c>
      <c r="AV47" s="22">
        <v>15953.485000000001</v>
      </c>
      <c r="AW47" s="22">
        <v>1048.241</v>
      </c>
      <c r="AX47" s="22">
        <v>1331.5170000000001</v>
      </c>
      <c r="AY47" s="22">
        <v>1183.5509999999999</v>
      </c>
      <c r="AZ47" s="22">
        <v>927.74900000000002</v>
      </c>
      <c r="BA47" s="22">
        <v>182.30199999999999</v>
      </c>
      <c r="BB47" s="22">
        <v>108.08000000001</v>
      </c>
      <c r="BC47" s="22">
        <v>-2.5219999999971998</v>
      </c>
      <c r="BD47" s="22">
        <v>370.03</v>
      </c>
      <c r="BE47" s="22">
        <v>249.52500000000001</v>
      </c>
      <c r="BF47" s="22">
        <v>747.34500000000003</v>
      </c>
      <c r="BG47" s="22">
        <v>1193.73</v>
      </c>
      <c r="BH47" s="22">
        <v>1217.299</v>
      </c>
      <c r="BI47" s="22">
        <v>1724.6279999999999</v>
      </c>
      <c r="BJ47" s="22">
        <v>2544.2530000000002</v>
      </c>
      <c r="BK47" s="22">
        <v>2435.2710000000002</v>
      </c>
      <c r="BL47" s="22">
        <v>2512.473</v>
      </c>
      <c r="BM47" s="22">
        <v>2470.86</v>
      </c>
      <c r="BN47" s="22">
        <v>2632.5079999999998</v>
      </c>
      <c r="BO47" s="22">
        <v>2644.2579999999998</v>
      </c>
      <c r="BP47" s="22">
        <v>2405.3620000000001</v>
      </c>
      <c r="BQ47" s="22">
        <v>1780.018</v>
      </c>
      <c r="BR47" s="22">
        <v>1277.885</v>
      </c>
      <c r="BS47" s="22">
        <v>967.73800000000006</v>
      </c>
      <c r="BT47" s="22">
        <v>434.33600000000001</v>
      </c>
      <c r="BU47" s="22">
        <v>451.25400000000002</v>
      </c>
      <c r="BV47" s="22">
        <v>528.74099999998998</v>
      </c>
      <c r="BW47" s="22">
        <v>471.113</v>
      </c>
      <c r="BX47" s="22">
        <v>839.26499999999999</v>
      </c>
      <c r="BY47" s="22">
        <v>436.77699999999999</v>
      </c>
      <c r="BZ47" s="22">
        <v>90.872000000002998</v>
      </c>
      <c r="CA47" s="22">
        <v>-272.31600000000998</v>
      </c>
      <c r="CB47" s="22">
        <v>-888.08499999999003</v>
      </c>
      <c r="CC47" s="22">
        <v>-1266.6300000000001</v>
      </c>
      <c r="CD47" s="22">
        <v>-288.33300000000003</v>
      </c>
      <c r="CE47" s="22">
        <v>-295.38600000000997</v>
      </c>
      <c r="CF47" s="22">
        <v>225.64699999999999</v>
      </c>
      <c r="CG47" s="22">
        <v>1392.0170000000001</v>
      </c>
      <c r="CH47" s="22">
        <v>1810.63</v>
      </c>
      <c r="CI47" s="22">
        <v>2755</v>
      </c>
      <c r="CJ47" s="22">
        <v>3155.05</v>
      </c>
      <c r="CK47" s="22">
        <v>3106.0509999999999</v>
      </c>
      <c r="CL47" s="22">
        <v>3265.4630000000002</v>
      </c>
      <c r="CM47" s="22">
        <v>3647.9969999999998</v>
      </c>
      <c r="CN47" s="22">
        <v>3776.2950000000001</v>
      </c>
      <c r="CO47" s="22">
        <v>2803.58</v>
      </c>
      <c r="CP47" s="22">
        <v>3178.2170000000001</v>
      </c>
      <c r="CQ47" s="22">
        <v>2893.0619999999999</v>
      </c>
      <c r="CR47" s="22">
        <v>2159.0390000000002</v>
      </c>
      <c r="CS47" s="33"/>
    </row>
    <row r="48" spans="1:97" x14ac:dyDescent="0.2">
      <c r="A48" s="20" t="s">
        <v>141</v>
      </c>
      <c r="B48" s="20">
        <v>37485.557999999997</v>
      </c>
      <c r="C48" s="20">
        <v>34058.152999999998</v>
      </c>
      <c r="D48" s="20">
        <v>38645.644</v>
      </c>
      <c r="E48" s="20">
        <v>35195.813000000002</v>
      </c>
      <c r="F48" s="20">
        <v>37120.836000000003</v>
      </c>
      <c r="G48" s="20">
        <v>39257.4</v>
      </c>
      <c r="H48" s="20">
        <v>41487.29</v>
      </c>
      <c r="I48" s="20">
        <v>36063.26</v>
      </c>
      <c r="J48" s="20">
        <v>38953.474999999999</v>
      </c>
      <c r="K48" s="20">
        <v>40978.993000000002</v>
      </c>
      <c r="L48" s="20">
        <v>37845.868999999999</v>
      </c>
      <c r="M48" s="20">
        <v>42915.71</v>
      </c>
      <c r="N48" s="20">
        <v>44556.752</v>
      </c>
      <c r="O48" s="20">
        <v>43016.197999999997</v>
      </c>
      <c r="P48" s="20">
        <v>43274.322</v>
      </c>
      <c r="Q48" s="20">
        <v>46145.542999999998</v>
      </c>
      <c r="R48" s="20">
        <v>46301.065999999999</v>
      </c>
      <c r="S48" s="20">
        <v>42154.544000000002</v>
      </c>
      <c r="T48" s="20">
        <v>44126.321000000004</v>
      </c>
      <c r="U48" s="20">
        <v>43978.235000000001</v>
      </c>
      <c r="V48" s="20">
        <v>44694.495000000003</v>
      </c>
      <c r="W48" s="20">
        <v>46864.862000000001</v>
      </c>
      <c r="X48" s="20">
        <v>47702.658000000003</v>
      </c>
      <c r="Y48" s="20">
        <v>49334.927000000003</v>
      </c>
      <c r="Z48" s="20">
        <v>53030.767</v>
      </c>
      <c r="AA48" s="20">
        <v>55412.709000000003</v>
      </c>
      <c r="AB48" s="20">
        <v>53887.167000000001</v>
      </c>
      <c r="AC48" s="20">
        <v>55735.173000000003</v>
      </c>
      <c r="AD48" s="20">
        <v>56862.231</v>
      </c>
      <c r="AE48" s="20">
        <v>55371.116999999998</v>
      </c>
      <c r="AF48" s="20">
        <v>49546.963000000003</v>
      </c>
      <c r="AG48" s="20">
        <v>44229.73</v>
      </c>
      <c r="AH48" s="20">
        <v>43434.726000000002</v>
      </c>
      <c r="AI48" s="20">
        <v>43994.398000000001</v>
      </c>
      <c r="AJ48" s="20">
        <v>46526.239000000001</v>
      </c>
      <c r="AK48" s="20">
        <v>46395.044000000002</v>
      </c>
      <c r="AL48" s="20">
        <v>43879.24</v>
      </c>
      <c r="AM48" s="20"/>
      <c r="AN48" s="20">
        <v>46650.065999999999</v>
      </c>
      <c r="AO48" s="20">
        <v>50202.381000000001</v>
      </c>
      <c r="AP48" s="20">
        <v>54021.038</v>
      </c>
      <c r="AQ48" s="20">
        <v>55762.248</v>
      </c>
      <c r="AR48" s="20">
        <v>54887.207999999999</v>
      </c>
      <c r="AS48" s="20">
        <v>49023.684000000001</v>
      </c>
      <c r="AT48" s="20">
        <v>56591.81</v>
      </c>
      <c r="AU48" s="20">
        <v>52447.93</v>
      </c>
      <c r="AV48" s="20">
        <v>55114.690999999999</v>
      </c>
      <c r="AW48" s="20">
        <v>51614.173000000003</v>
      </c>
      <c r="AX48" s="20">
        <v>52047.927000000003</v>
      </c>
      <c r="AY48" s="20">
        <v>52865.434999999998</v>
      </c>
      <c r="AZ48" s="20">
        <v>55867.646999999997</v>
      </c>
      <c r="BA48" s="20">
        <v>59401.37</v>
      </c>
      <c r="BB48" s="20">
        <v>60145.228000000003</v>
      </c>
      <c r="BC48" s="20">
        <v>58043.478000000003</v>
      </c>
      <c r="BD48" s="20">
        <v>58096.648999999998</v>
      </c>
      <c r="BE48" s="20">
        <v>54974.106</v>
      </c>
      <c r="BF48" s="20">
        <v>50411.254999999997</v>
      </c>
      <c r="BG48" s="20">
        <v>55471.38</v>
      </c>
      <c r="BH48" s="20">
        <v>57030.303</v>
      </c>
      <c r="BI48" s="20">
        <v>59503.267999999996</v>
      </c>
      <c r="BJ48" s="20">
        <v>60968.82</v>
      </c>
      <c r="BK48" s="20">
        <v>58753.932999999997</v>
      </c>
      <c r="BL48" s="20">
        <v>61451.178</v>
      </c>
      <c r="BM48" s="20">
        <v>62376.582000000002</v>
      </c>
      <c r="BN48" s="20">
        <v>62539.036999999997</v>
      </c>
      <c r="BO48" s="20">
        <v>68176.403999999995</v>
      </c>
      <c r="BP48" s="20">
        <v>74767.58</v>
      </c>
      <c r="BQ48" s="20">
        <v>77111.243000000002</v>
      </c>
      <c r="BR48" s="20">
        <v>82474.722999999998</v>
      </c>
      <c r="BS48" s="20">
        <v>74995.327000000005</v>
      </c>
      <c r="BT48" s="20">
        <v>76491.248999999996</v>
      </c>
      <c r="BU48" s="20">
        <v>75145.62</v>
      </c>
      <c r="BV48" s="20">
        <v>76684.745999999999</v>
      </c>
      <c r="BW48" s="20">
        <v>69807.91</v>
      </c>
      <c r="BX48" s="20">
        <v>69132.159</v>
      </c>
      <c r="BY48" s="20">
        <v>69823.332999999999</v>
      </c>
      <c r="BZ48" s="20">
        <v>69793.37</v>
      </c>
      <c r="CA48" s="20">
        <v>66280.404999999999</v>
      </c>
      <c r="CB48" s="20">
        <v>69049.47</v>
      </c>
      <c r="CC48" s="20">
        <v>75727.494000000006</v>
      </c>
      <c r="CD48" s="20">
        <v>80944.047999999995</v>
      </c>
      <c r="CE48" s="20">
        <v>86916.866999999998</v>
      </c>
      <c r="CF48" s="20">
        <v>88552.941000000006</v>
      </c>
      <c r="CG48" s="20">
        <v>82674.576000000001</v>
      </c>
      <c r="CH48" s="20">
        <v>86367.841</v>
      </c>
      <c r="CI48" s="20">
        <v>82884.778000000006</v>
      </c>
      <c r="CJ48" s="20">
        <v>81997.03</v>
      </c>
      <c r="CK48" s="20">
        <v>91673.729000000007</v>
      </c>
      <c r="CL48" s="20">
        <v>97335.118000000002</v>
      </c>
      <c r="CM48" s="20">
        <v>96072.589000000007</v>
      </c>
      <c r="CN48" s="20">
        <v>98211.312999999995</v>
      </c>
      <c r="CO48" s="20">
        <v>101217.012</v>
      </c>
      <c r="CP48" s="20">
        <v>105247.826</v>
      </c>
      <c r="CQ48" s="20">
        <v>98103.337</v>
      </c>
      <c r="CR48" s="20">
        <v>100785.79399999999</v>
      </c>
      <c r="CS48" s="35"/>
    </row>
    <row r="49" spans="1:97" x14ac:dyDescent="0.2">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32"/>
    </row>
    <row r="50" spans="1:97" ht="17" thickBot="1" x14ac:dyDescent="0.25">
      <c r="A50" s="20" t="s">
        <v>142</v>
      </c>
      <c r="B50" s="23">
        <v>190042.67300000001</v>
      </c>
      <c r="C50" s="23">
        <v>185206.076</v>
      </c>
      <c r="D50" s="23">
        <v>205087.783</v>
      </c>
      <c r="E50" s="23">
        <v>185179.69899999999</v>
      </c>
      <c r="F50" s="23">
        <v>182220.601</v>
      </c>
      <c r="G50" s="23">
        <v>185365.486</v>
      </c>
      <c r="H50" s="23">
        <v>192358.73800000001</v>
      </c>
      <c r="I50" s="23">
        <v>191127.31299999999</v>
      </c>
      <c r="J50" s="23">
        <v>203370.329</v>
      </c>
      <c r="K50" s="23">
        <v>220302.652</v>
      </c>
      <c r="L50" s="23">
        <v>208712.58600000001</v>
      </c>
      <c r="M50" s="23">
        <v>218888.58</v>
      </c>
      <c r="N50" s="23">
        <v>229077.11</v>
      </c>
      <c r="O50" s="23">
        <v>229853.052</v>
      </c>
      <c r="P50" s="23">
        <v>228657.47399999999</v>
      </c>
      <c r="Q50" s="23">
        <v>244717.924</v>
      </c>
      <c r="R50" s="23">
        <v>248679.315</v>
      </c>
      <c r="S50" s="23">
        <v>239399.27299999999</v>
      </c>
      <c r="T50" s="23">
        <v>240627.98</v>
      </c>
      <c r="U50" s="23">
        <v>239001.82699999999</v>
      </c>
      <c r="V50" s="23">
        <v>239745.32500000001</v>
      </c>
      <c r="W50" s="23">
        <v>247814.74799999999</v>
      </c>
      <c r="X50" s="23">
        <v>249613.9</v>
      </c>
      <c r="Y50" s="23">
        <v>287494.81099999999</v>
      </c>
      <c r="Z50" s="23">
        <v>284696.70199999999</v>
      </c>
      <c r="AA50" s="23">
        <v>289569.08299999998</v>
      </c>
      <c r="AB50" s="23">
        <v>196008.976</v>
      </c>
      <c r="AC50" s="23">
        <v>196953.50899999999</v>
      </c>
      <c r="AD50" s="23">
        <v>200241.42</v>
      </c>
      <c r="AE50" s="23">
        <v>200650.997</v>
      </c>
      <c r="AF50" s="23">
        <v>196256.31299999999</v>
      </c>
      <c r="AG50" s="23">
        <v>178682.43299999999</v>
      </c>
      <c r="AH50" s="23">
        <v>179812.011</v>
      </c>
      <c r="AI50" s="23">
        <v>189064.42600000001</v>
      </c>
      <c r="AJ50" s="23">
        <v>192431.48699999999</v>
      </c>
      <c r="AK50" s="23">
        <v>187785.715</v>
      </c>
      <c r="AL50" s="23">
        <v>179123.473</v>
      </c>
      <c r="AM50" s="23"/>
      <c r="AN50" s="23">
        <v>176815.204</v>
      </c>
      <c r="AO50" s="23">
        <v>179669.31200000001</v>
      </c>
      <c r="AP50" s="23">
        <v>186824.685</v>
      </c>
      <c r="AQ50" s="23">
        <v>196174.35200000001</v>
      </c>
      <c r="AR50" s="23">
        <v>194971.114</v>
      </c>
      <c r="AS50" s="23">
        <v>194455.26300000001</v>
      </c>
      <c r="AT50" s="23">
        <v>201700.13200000001</v>
      </c>
      <c r="AU50" s="23">
        <v>199937.26500000001</v>
      </c>
      <c r="AV50" s="23">
        <v>211282.217</v>
      </c>
      <c r="AW50" s="23">
        <v>213992.12599999999</v>
      </c>
      <c r="AX50" s="23">
        <v>218075.12899999999</v>
      </c>
      <c r="AY50" s="23">
        <v>220696.57</v>
      </c>
      <c r="AZ50" s="23">
        <v>222937.166</v>
      </c>
      <c r="BA50" s="23">
        <v>230846.57500000001</v>
      </c>
      <c r="BB50" s="23">
        <v>237439.834</v>
      </c>
      <c r="BC50" s="23">
        <v>239150.815</v>
      </c>
      <c r="BD50" s="23">
        <v>241235.82399999999</v>
      </c>
      <c r="BE50" s="23">
        <v>233828.60699999999</v>
      </c>
      <c r="BF50" s="23">
        <v>226481.601</v>
      </c>
      <c r="BG50" s="23">
        <v>231836.139</v>
      </c>
      <c r="BH50" s="23">
        <v>236872.054</v>
      </c>
      <c r="BI50" s="23">
        <v>236564.27</v>
      </c>
      <c r="BJ50" s="23">
        <v>249332.96299999999</v>
      </c>
      <c r="BK50" s="23">
        <v>258583.14600000001</v>
      </c>
      <c r="BL50" s="23">
        <v>263881.03200000001</v>
      </c>
      <c r="BM50" s="23">
        <v>256316.45499999999</v>
      </c>
      <c r="BN50" s="23">
        <v>265098.39500000002</v>
      </c>
      <c r="BO50" s="23">
        <v>277074.15700000001</v>
      </c>
      <c r="BP50" s="23">
        <v>304666.26899999997</v>
      </c>
      <c r="BQ50" s="23">
        <v>302183.43199999997</v>
      </c>
      <c r="BR50" s="23">
        <v>324028.36</v>
      </c>
      <c r="BS50" s="23">
        <v>315498.83199999999</v>
      </c>
      <c r="BT50" s="23">
        <v>322728.12199999997</v>
      </c>
      <c r="BU50" s="23">
        <v>320385.66600000003</v>
      </c>
      <c r="BV50" s="23">
        <v>336154.80200000003</v>
      </c>
      <c r="BW50" s="23">
        <v>332409.03999999998</v>
      </c>
      <c r="BX50" s="23">
        <v>336320.48499999999</v>
      </c>
      <c r="BY50" s="23">
        <v>336042.22200000001</v>
      </c>
      <c r="BZ50" s="23">
        <v>328909.39199999999</v>
      </c>
      <c r="CA50" s="23">
        <v>331942.56699999998</v>
      </c>
      <c r="CB50" s="23">
        <v>342347.46799999999</v>
      </c>
      <c r="CC50" s="23">
        <v>347611.92200000002</v>
      </c>
      <c r="CD50" s="23">
        <v>351592.85800000001</v>
      </c>
      <c r="CE50" s="23">
        <v>352689.15600000002</v>
      </c>
      <c r="CF50" s="23">
        <v>340723.52899999998</v>
      </c>
      <c r="CG50" s="23">
        <v>293594.34999999998</v>
      </c>
      <c r="CH50" s="23">
        <v>284221.36499999999</v>
      </c>
      <c r="CI50" s="23">
        <v>272156.44799999997</v>
      </c>
      <c r="CJ50" s="23">
        <v>259539.60399999999</v>
      </c>
      <c r="CK50" s="23">
        <v>275439.61900000001</v>
      </c>
      <c r="CL50" s="23">
        <v>281845.82500000001</v>
      </c>
      <c r="CM50" s="23">
        <v>280422.53499999997</v>
      </c>
      <c r="CN50" s="23">
        <v>281419.424</v>
      </c>
      <c r="CO50" s="23">
        <v>286828.78999999998</v>
      </c>
      <c r="CP50" s="23">
        <v>290379.348</v>
      </c>
      <c r="CQ50" s="23">
        <v>283286.32900000003</v>
      </c>
      <c r="CR50" s="23">
        <v>290806.88199999998</v>
      </c>
      <c r="CS50" s="34"/>
    </row>
    <row r="51" spans="1:97" ht="17" thickTop="1" x14ac:dyDescent="0.2">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c r="CS51" s="32"/>
    </row>
    <row r="52" spans="1:97" x14ac:dyDescent="0.2">
      <c r="A52" s="20" t="s">
        <v>143</v>
      </c>
      <c r="B52" s="14">
        <v>4013.09</v>
      </c>
      <c r="C52" s="14">
        <v>4013.09</v>
      </c>
      <c r="D52" s="14">
        <v>4013.09</v>
      </c>
      <c r="E52" s="14">
        <v>4013.09</v>
      </c>
      <c r="F52" s="14">
        <v>4013.09</v>
      </c>
      <c r="G52" s="14">
        <v>4013.09</v>
      </c>
      <c r="H52" s="14">
        <v>4051.21</v>
      </c>
      <c r="I52" s="14">
        <v>4051.21</v>
      </c>
      <c r="J52" s="14">
        <v>4051.21</v>
      </c>
      <c r="K52" s="14">
        <v>4051.21</v>
      </c>
      <c r="L52" s="14">
        <v>4051.3</v>
      </c>
      <c r="M52" s="14">
        <v>4051.3</v>
      </c>
      <c r="N52" s="14">
        <v>4051.3</v>
      </c>
      <c r="O52" s="14">
        <v>4051.3</v>
      </c>
      <c r="P52" s="14">
        <v>4051.3</v>
      </c>
      <c r="Q52" s="14">
        <v>4051.3</v>
      </c>
      <c r="R52" s="14">
        <v>4051.3</v>
      </c>
      <c r="S52" s="14">
        <v>4051.3</v>
      </c>
      <c r="T52" s="14">
        <v>4072.69</v>
      </c>
      <c r="U52" s="14">
        <v>4072.69</v>
      </c>
      <c r="V52" s="14">
        <v>4072.69</v>
      </c>
      <c r="W52" s="14">
        <v>4072.69</v>
      </c>
      <c r="X52" s="14">
        <v>4112.6499999999996</v>
      </c>
      <c r="Y52" s="14">
        <v>4112.6499999999996</v>
      </c>
      <c r="Z52" s="14">
        <v>4112.6499999999996</v>
      </c>
      <c r="AA52" s="14">
        <v>4112.6499999999996</v>
      </c>
      <c r="AB52" s="14">
        <v>4055.47</v>
      </c>
      <c r="AC52" s="14">
        <v>4055.47</v>
      </c>
      <c r="AD52" s="14">
        <v>4055.47</v>
      </c>
      <c r="AE52" s="14">
        <v>4055.47</v>
      </c>
      <c r="AF52" s="14">
        <v>3709.76</v>
      </c>
      <c r="AG52" s="14">
        <v>3709.76</v>
      </c>
      <c r="AH52" s="14">
        <v>3709.76</v>
      </c>
      <c r="AI52" s="14">
        <v>3709.76</v>
      </c>
      <c r="AJ52" s="14">
        <v>4096.2700000000004</v>
      </c>
      <c r="AK52" s="14">
        <v>4096.2700000000004</v>
      </c>
      <c r="AL52" s="14">
        <v>4096.2700000000004</v>
      </c>
      <c r="AM52" s="14">
        <v>4096.2700000000004</v>
      </c>
      <c r="AN52" s="14">
        <v>4264</v>
      </c>
      <c r="AO52" s="14">
        <v>4264</v>
      </c>
      <c r="AP52" s="14">
        <v>4264</v>
      </c>
      <c r="AQ52" s="14">
        <v>4264</v>
      </c>
      <c r="AR52" s="14">
        <v>4264</v>
      </c>
      <c r="AS52" s="14">
        <v>4264</v>
      </c>
      <c r="AT52" s="14">
        <v>4264</v>
      </c>
      <c r="AU52" s="14">
        <v>4264</v>
      </c>
      <c r="AV52" s="14">
        <v>4270.32</v>
      </c>
      <c r="AW52" s="14">
        <v>4270.32</v>
      </c>
      <c r="AX52" s="14">
        <v>4271.6000000000004</v>
      </c>
      <c r="AY52" s="14">
        <v>4276</v>
      </c>
      <c r="AZ52" s="14">
        <v>4278.3999999999996</v>
      </c>
      <c r="BA52" s="14">
        <v>4279.09</v>
      </c>
      <c r="BB52" s="14">
        <v>4279.2</v>
      </c>
      <c r="BC52" s="14">
        <v>4279.2</v>
      </c>
      <c r="BD52" s="14">
        <v>4279.2</v>
      </c>
      <c r="BE52" s="14">
        <v>4279.3500000000004</v>
      </c>
      <c r="BF52" s="14">
        <v>4279.2</v>
      </c>
      <c r="BG52" s="14">
        <v>4279.2</v>
      </c>
      <c r="BH52" s="14">
        <v>4279.2</v>
      </c>
      <c r="BI52" s="14">
        <v>4279.3500000000004</v>
      </c>
      <c r="BJ52" s="14">
        <v>4279.2</v>
      </c>
      <c r="BK52" s="14">
        <v>4279.2</v>
      </c>
      <c r="BL52" s="14">
        <v>4279.2</v>
      </c>
      <c r="BM52" s="14">
        <v>4279.3500000000004</v>
      </c>
      <c r="BN52" s="14">
        <v>4279.2</v>
      </c>
      <c r="BO52" s="14">
        <v>4279.2</v>
      </c>
      <c r="BP52" s="14">
        <v>4279.2</v>
      </c>
      <c r="BQ52" s="14">
        <v>4279.3500000000004</v>
      </c>
      <c r="BR52" s="14">
        <v>4279.2</v>
      </c>
      <c r="BS52" s="14">
        <v>4279.2</v>
      </c>
      <c r="BT52" s="14">
        <v>4279.2</v>
      </c>
      <c r="BU52" s="14">
        <v>4279.3500000000004</v>
      </c>
      <c r="BV52" s="14">
        <v>4276</v>
      </c>
      <c r="BW52" s="14">
        <v>4279.2</v>
      </c>
      <c r="BX52" s="14">
        <v>4279.2</v>
      </c>
      <c r="BY52" s="14">
        <v>4279.3500000000004</v>
      </c>
      <c r="BZ52" s="14">
        <v>4279.2</v>
      </c>
      <c r="CA52" s="14">
        <v>4279.2</v>
      </c>
      <c r="CB52" s="14">
        <v>4279.2</v>
      </c>
      <c r="CC52" s="14">
        <v>4279.3500000000004</v>
      </c>
      <c r="CD52" s="14">
        <v>4279.2</v>
      </c>
      <c r="CE52" s="14">
        <v>4279.2</v>
      </c>
      <c r="CF52" s="14">
        <v>4279.2</v>
      </c>
      <c r="CG52" s="14">
        <v>4279.3500000000004</v>
      </c>
      <c r="CH52" s="14">
        <v>4279.3500000000004</v>
      </c>
      <c r="CI52" s="14">
        <v>4279.3500000000004</v>
      </c>
      <c r="CJ52" s="14">
        <v>4279.3500000000004</v>
      </c>
      <c r="CK52" s="14">
        <v>4279.3500000000004</v>
      </c>
      <c r="CL52" s="14">
        <v>4279.3500000000004</v>
      </c>
      <c r="CM52" s="14">
        <v>4279.3500000000004</v>
      </c>
      <c r="CN52" s="14">
        <v>4279.3500000000004</v>
      </c>
      <c r="CO52" s="14">
        <v>4279.3500000000004</v>
      </c>
      <c r="CP52" s="14">
        <v>4279.3500000000004</v>
      </c>
      <c r="CQ52" s="14">
        <v>4279.3500000000004</v>
      </c>
      <c r="CR52" s="14">
        <v>4054.4</v>
      </c>
      <c r="CS52" s="32"/>
    </row>
    <row r="53" spans="1:97" x14ac:dyDescent="0.2">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32"/>
    </row>
    <row r="54" spans="1:97" x14ac:dyDescent="0.2">
      <c r="A54" s="20" t="s">
        <v>144</v>
      </c>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32"/>
    </row>
    <row r="55" spans="1:97" x14ac:dyDescent="0.2">
      <c r="A55" s="14" t="s">
        <v>145</v>
      </c>
      <c r="B55" s="24">
        <f t="shared" ref="B55:BM55" si="0">B48</f>
        <v>37485.557999999997</v>
      </c>
      <c r="C55" s="24">
        <f t="shared" si="0"/>
        <v>34058.152999999998</v>
      </c>
      <c r="D55" s="24">
        <f t="shared" si="0"/>
        <v>38645.644</v>
      </c>
      <c r="E55" s="24">
        <f t="shared" si="0"/>
        <v>35195.813000000002</v>
      </c>
      <c r="F55" s="24">
        <f t="shared" si="0"/>
        <v>37120.836000000003</v>
      </c>
      <c r="G55" s="24">
        <f t="shared" si="0"/>
        <v>39257.4</v>
      </c>
      <c r="H55" s="24">
        <f t="shared" si="0"/>
        <v>41487.29</v>
      </c>
      <c r="I55" s="24">
        <f t="shared" si="0"/>
        <v>36063.26</v>
      </c>
      <c r="J55" s="24">
        <f t="shared" si="0"/>
        <v>38953.474999999999</v>
      </c>
      <c r="K55" s="24">
        <f t="shared" si="0"/>
        <v>40978.993000000002</v>
      </c>
      <c r="L55" s="24">
        <f t="shared" si="0"/>
        <v>37845.868999999999</v>
      </c>
      <c r="M55" s="24">
        <f t="shared" si="0"/>
        <v>42915.71</v>
      </c>
      <c r="N55" s="24">
        <f t="shared" si="0"/>
        <v>44556.752</v>
      </c>
      <c r="O55" s="24">
        <f t="shared" si="0"/>
        <v>43016.197999999997</v>
      </c>
      <c r="P55" s="24">
        <f t="shared" si="0"/>
        <v>43274.322</v>
      </c>
      <c r="Q55" s="24">
        <f t="shared" si="0"/>
        <v>46145.542999999998</v>
      </c>
      <c r="R55" s="24">
        <f t="shared" si="0"/>
        <v>46301.065999999999</v>
      </c>
      <c r="S55" s="24">
        <f t="shared" si="0"/>
        <v>42154.544000000002</v>
      </c>
      <c r="T55" s="24">
        <f t="shared" si="0"/>
        <v>44126.321000000004</v>
      </c>
      <c r="U55" s="24">
        <f t="shared" si="0"/>
        <v>43978.235000000001</v>
      </c>
      <c r="V55" s="24">
        <f t="shared" si="0"/>
        <v>44694.495000000003</v>
      </c>
      <c r="W55" s="24">
        <f t="shared" si="0"/>
        <v>46864.862000000001</v>
      </c>
      <c r="X55" s="24">
        <f t="shared" si="0"/>
        <v>47702.658000000003</v>
      </c>
      <c r="Y55" s="24">
        <f t="shared" si="0"/>
        <v>49334.927000000003</v>
      </c>
      <c r="Z55" s="24">
        <f t="shared" si="0"/>
        <v>53030.767</v>
      </c>
      <c r="AA55" s="24">
        <f t="shared" si="0"/>
        <v>55412.709000000003</v>
      </c>
      <c r="AB55" s="24">
        <f t="shared" si="0"/>
        <v>53887.167000000001</v>
      </c>
      <c r="AC55" s="24">
        <f t="shared" si="0"/>
        <v>55735.173000000003</v>
      </c>
      <c r="AD55" s="24">
        <f t="shared" si="0"/>
        <v>56862.231</v>
      </c>
      <c r="AE55" s="24">
        <f t="shared" si="0"/>
        <v>55371.116999999998</v>
      </c>
      <c r="AF55" s="24">
        <f t="shared" si="0"/>
        <v>49546.963000000003</v>
      </c>
      <c r="AG55" s="24">
        <f t="shared" si="0"/>
        <v>44229.73</v>
      </c>
      <c r="AH55" s="24">
        <f t="shared" si="0"/>
        <v>43434.726000000002</v>
      </c>
      <c r="AI55" s="24">
        <f t="shared" si="0"/>
        <v>43994.398000000001</v>
      </c>
      <c r="AJ55" s="24">
        <f t="shared" si="0"/>
        <v>46526.239000000001</v>
      </c>
      <c r="AK55" s="24">
        <f t="shared" si="0"/>
        <v>46395.044000000002</v>
      </c>
      <c r="AL55" s="24">
        <f t="shared" si="0"/>
        <v>43879.24</v>
      </c>
      <c r="AM55" s="24">
        <f t="shared" si="0"/>
        <v>0</v>
      </c>
      <c r="AN55" s="24">
        <f t="shared" si="0"/>
        <v>46650.065999999999</v>
      </c>
      <c r="AO55" s="24">
        <f t="shared" si="0"/>
        <v>50202.381000000001</v>
      </c>
      <c r="AP55" s="24">
        <f t="shared" si="0"/>
        <v>54021.038</v>
      </c>
      <c r="AQ55" s="24">
        <f t="shared" si="0"/>
        <v>55762.248</v>
      </c>
      <c r="AR55" s="24">
        <f t="shared" si="0"/>
        <v>54887.207999999999</v>
      </c>
      <c r="AS55" s="24">
        <f t="shared" si="0"/>
        <v>49023.684000000001</v>
      </c>
      <c r="AT55" s="24">
        <f t="shared" si="0"/>
        <v>56591.81</v>
      </c>
      <c r="AU55" s="24">
        <f t="shared" si="0"/>
        <v>52447.93</v>
      </c>
      <c r="AV55" s="24">
        <f t="shared" si="0"/>
        <v>55114.690999999999</v>
      </c>
      <c r="AW55" s="24">
        <f t="shared" si="0"/>
        <v>51614.173000000003</v>
      </c>
      <c r="AX55" s="24">
        <f t="shared" si="0"/>
        <v>52047.927000000003</v>
      </c>
      <c r="AY55" s="24">
        <f t="shared" si="0"/>
        <v>52865.434999999998</v>
      </c>
      <c r="AZ55" s="24">
        <f t="shared" si="0"/>
        <v>55867.646999999997</v>
      </c>
      <c r="BA55" s="24">
        <f t="shared" si="0"/>
        <v>59401.37</v>
      </c>
      <c r="BB55" s="24">
        <f t="shared" si="0"/>
        <v>60145.228000000003</v>
      </c>
      <c r="BC55" s="24">
        <f t="shared" si="0"/>
        <v>58043.478000000003</v>
      </c>
      <c r="BD55" s="24">
        <f t="shared" si="0"/>
        <v>58096.648999999998</v>
      </c>
      <c r="BE55" s="24">
        <f t="shared" si="0"/>
        <v>54974.106</v>
      </c>
      <c r="BF55" s="24">
        <f t="shared" si="0"/>
        <v>50411.254999999997</v>
      </c>
      <c r="BG55" s="24">
        <f t="shared" si="0"/>
        <v>55471.38</v>
      </c>
      <c r="BH55" s="24">
        <f t="shared" si="0"/>
        <v>57030.303</v>
      </c>
      <c r="BI55" s="24">
        <f t="shared" si="0"/>
        <v>59503.267999999996</v>
      </c>
      <c r="BJ55" s="24">
        <f t="shared" si="0"/>
        <v>60968.82</v>
      </c>
      <c r="BK55" s="24">
        <f t="shared" si="0"/>
        <v>58753.932999999997</v>
      </c>
      <c r="BL55" s="24">
        <f t="shared" si="0"/>
        <v>61451.178</v>
      </c>
      <c r="BM55" s="24">
        <f t="shared" si="0"/>
        <v>62376.582000000002</v>
      </c>
      <c r="BN55" s="24">
        <f t="shared" ref="BN55:CS55" si="1">BN48</f>
        <v>62539.036999999997</v>
      </c>
      <c r="BO55" s="24">
        <f t="shared" si="1"/>
        <v>68176.403999999995</v>
      </c>
      <c r="BP55" s="24">
        <f t="shared" si="1"/>
        <v>74767.58</v>
      </c>
      <c r="BQ55" s="24">
        <f t="shared" si="1"/>
        <v>77111.243000000002</v>
      </c>
      <c r="BR55" s="24">
        <f t="shared" si="1"/>
        <v>82474.722999999998</v>
      </c>
      <c r="BS55" s="24">
        <f t="shared" si="1"/>
        <v>74995.327000000005</v>
      </c>
      <c r="BT55" s="24">
        <f t="shared" si="1"/>
        <v>76491.248999999996</v>
      </c>
      <c r="BU55" s="24">
        <f t="shared" si="1"/>
        <v>75145.62</v>
      </c>
      <c r="BV55" s="24">
        <f t="shared" si="1"/>
        <v>76684.745999999999</v>
      </c>
      <c r="BW55" s="24">
        <f t="shared" si="1"/>
        <v>69807.91</v>
      </c>
      <c r="BX55" s="24">
        <f t="shared" si="1"/>
        <v>69132.159</v>
      </c>
      <c r="BY55" s="24">
        <f t="shared" si="1"/>
        <v>69823.332999999999</v>
      </c>
      <c r="BZ55" s="24">
        <f t="shared" si="1"/>
        <v>69793.37</v>
      </c>
      <c r="CA55" s="24">
        <f t="shared" si="1"/>
        <v>66280.404999999999</v>
      </c>
      <c r="CB55" s="24">
        <f t="shared" si="1"/>
        <v>69049.47</v>
      </c>
      <c r="CC55" s="24">
        <f t="shared" si="1"/>
        <v>75727.494000000006</v>
      </c>
      <c r="CD55" s="24">
        <f t="shared" si="1"/>
        <v>80944.047999999995</v>
      </c>
      <c r="CE55" s="24">
        <f t="shared" si="1"/>
        <v>86916.866999999998</v>
      </c>
      <c r="CF55" s="24">
        <f t="shared" si="1"/>
        <v>88552.941000000006</v>
      </c>
      <c r="CG55" s="24">
        <f t="shared" si="1"/>
        <v>82674.576000000001</v>
      </c>
      <c r="CH55" s="24">
        <f t="shared" si="1"/>
        <v>86367.841</v>
      </c>
      <c r="CI55" s="24">
        <f t="shared" si="1"/>
        <v>82884.778000000006</v>
      </c>
      <c r="CJ55" s="24">
        <f t="shared" si="1"/>
        <v>81997.03</v>
      </c>
      <c r="CK55" s="24">
        <f t="shared" si="1"/>
        <v>91673.729000000007</v>
      </c>
      <c r="CL55" s="24">
        <f t="shared" si="1"/>
        <v>97335.118000000002</v>
      </c>
      <c r="CM55" s="24">
        <f t="shared" si="1"/>
        <v>96072.589000000007</v>
      </c>
      <c r="CN55" s="24">
        <f t="shared" si="1"/>
        <v>98211.312999999995</v>
      </c>
      <c r="CO55" s="24">
        <f t="shared" si="1"/>
        <v>101217.012</v>
      </c>
      <c r="CP55" s="24">
        <f t="shared" si="1"/>
        <v>105247.826</v>
      </c>
      <c r="CQ55" s="24">
        <f t="shared" si="1"/>
        <v>98103.337</v>
      </c>
      <c r="CR55" s="24">
        <f t="shared" si="1"/>
        <v>100785.79399999999</v>
      </c>
      <c r="CS55" s="36">
        <f t="shared" si="1"/>
        <v>0</v>
      </c>
    </row>
    <row r="56" spans="1:97" x14ac:dyDescent="0.2">
      <c r="A56" s="14" t="s">
        <v>146</v>
      </c>
      <c r="B56" s="24">
        <f t="shared" ref="B56:BM56" si="2">B32+B33</f>
        <v>79759.195999999996</v>
      </c>
      <c r="C56" s="24">
        <f t="shared" si="2"/>
        <v>79042.02</v>
      </c>
      <c r="D56" s="24">
        <f t="shared" si="2"/>
        <v>90866.945000000007</v>
      </c>
      <c r="E56" s="24">
        <f t="shared" si="2"/>
        <v>50860.432999999997</v>
      </c>
      <c r="F56" s="24">
        <f t="shared" si="2"/>
        <v>75970.164000000004</v>
      </c>
      <c r="G56" s="24">
        <f t="shared" si="2"/>
        <v>75199.563999999998</v>
      </c>
      <c r="H56" s="24">
        <f t="shared" si="2"/>
        <v>77550.892999999996</v>
      </c>
      <c r="I56" s="24">
        <f t="shared" si="2"/>
        <v>49773.983</v>
      </c>
      <c r="J56" s="24">
        <f t="shared" si="2"/>
        <v>84644.811000000002</v>
      </c>
      <c r="K56" s="24">
        <f t="shared" si="2"/>
        <v>90941.154999999999</v>
      </c>
      <c r="L56" s="24">
        <f t="shared" si="2"/>
        <v>86077.713000000003</v>
      </c>
      <c r="M56" s="24">
        <f t="shared" si="2"/>
        <v>58243.517</v>
      </c>
      <c r="N56" s="24">
        <f t="shared" si="2"/>
        <v>0</v>
      </c>
      <c r="O56" s="24">
        <f t="shared" si="2"/>
        <v>0</v>
      </c>
      <c r="P56" s="24">
        <f t="shared" si="2"/>
        <v>0</v>
      </c>
      <c r="Q56" s="24">
        <f t="shared" si="2"/>
        <v>56918.044000000002</v>
      </c>
      <c r="R56" s="24">
        <f t="shared" si="2"/>
        <v>0</v>
      </c>
      <c r="S56" s="24">
        <f t="shared" si="2"/>
        <v>0</v>
      </c>
      <c r="T56" s="24">
        <f t="shared" si="2"/>
        <v>0</v>
      </c>
      <c r="U56" s="24">
        <f t="shared" si="2"/>
        <v>52686.747000000003</v>
      </c>
      <c r="V56" s="24">
        <f t="shared" si="2"/>
        <v>0</v>
      </c>
      <c r="W56" s="24">
        <f t="shared" si="2"/>
        <v>56356.114999999998</v>
      </c>
      <c r="X56" s="24">
        <f t="shared" si="2"/>
        <v>0</v>
      </c>
      <c r="Y56" s="24">
        <f t="shared" si="2"/>
        <v>70486.191000000006</v>
      </c>
      <c r="Z56" s="24">
        <f t="shared" si="2"/>
        <v>71528.626000000004</v>
      </c>
      <c r="AA56" s="24">
        <f t="shared" si="2"/>
        <v>53702.133000000002</v>
      </c>
      <c r="AB56" s="24">
        <f t="shared" si="2"/>
        <v>52403.756999999998</v>
      </c>
      <c r="AC56" s="24">
        <f t="shared" si="2"/>
        <v>32053.191000000003</v>
      </c>
      <c r="AD56" s="24">
        <f t="shared" si="2"/>
        <v>44006.705000000002</v>
      </c>
      <c r="AE56" s="24">
        <f t="shared" si="2"/>
        <v>46604.277999999998</v>
      </c>
      <c r="AF56" s="24">
        <f t="shared" si="2"/>
        <v>0</v>
      </c>
      <c r="AG56" s="24">
        <f t="shared" si="2"/>
        <v>0</v>
      </c>
      <c r="AH56" s="24">
        <f t="shared" si="2"/>
        <v>0</v>
      </c>
      <c r="AI56" s="24">
        <f t="shared" si="2"/>
        <v>0</v>
      </c>
      <c r="AJ56" s="24">
        <f t="shared" si="2"/>
        <v>0</v>
      </c>
      <c r="AK56" s="24">
        <f t="shared" si="2"/>
        <v>48481.05</v>
      </c>
      <c r="AL56" s="24">
        <f t="shared" si="2"/>
        <v>0</v>
      </c>
      <c r="AM56" s="24">
        <f t="shared" si="2"/>
        <v>0</v>
      </c>
      <c r="AN56" s="24">
        <f t="shared" si="2"/>
        <v>2874.181</v>
      </c>
      <c r="AO56" s="24">
        <f t="shared" si="2"/>
        <v>32171.957999999999</v>
      </c>
      <c r="AP56" s="24">
        <f t="shared" si="2"/>
        <v>2305.75</v>
      </c>
      <c r="AQ56" s="24">
        <f t="shared" si="2"/>
        <v>44649.856</v>
      </c>
      <c r="AR56" s="24">
        <f t="shared" si="2"/>
        <v>2242.0909999999999</v>
      </c>
      <c r="AS56" s="24">
        <f t="shared" si="2"/>
        <v>0</v>
      </c>
      <c r="AT56" s="24">
        <f t="shared" si="2"/>
        <v>2305.152</v>
      </c>
      <c r="AU56" s="24">
        <f t="shared" si="2"/>
        <v>0</v>
      </c>
      <c r="AV56" s="24">
        <f t="shared" si="2"/>
        <v>0</v>
      </c>
      <c r="AW56" s="24">
        <f t="shared" si="2"/>
        <v>48629.921999999999</v>
      </c>
      <c r="AX56" s="24">
        <f t="shared" si="2"/>
        <v>50049.221999999994</v>
      </c>
      <c r="AY56" s="24">
        <f t="shared" si="2"/>
        <v>49273.087</v>
      </c>
      <c r="AZ56" s="24">
        <f t="shared" si="2"/>
        <v>49850.268000000004</v>
      </c>
      <c r="BA56" s="24">
        <f t="shared" si="2"/>
        <v>53938.356</v>
      </c>
      <c r="BB56" s="24">
        <f t="shared" si="2"/>
        <v>58388.657999999996</v>
      </c>
      <c r="BC56" s="24">
        <f t="shared" si="2"/>
        <v>59082.880000000005</v>
      </c>
      <c r="BD56" s="24">
        <f t="shared" si="2"/>
        <v>61481.959000000003</v>
      </c>
      <c r="BE56" s="24">
        <f t="shared" si="2"/>
        <v>56745.991999999998</v>
      </c>
      <c r="BF56" s="24">
        <f t="shared" si="2"/>
        <v>53518.397999999994</v>
      </c>
      <c r="BG56" s="24">
        <f t="shared" si="2"/>
        <v>58269.360999999997</v>
      </c>
      <c r="BH56" s="24">
        <f t="shared" si="2"/>
        <v>58631.873999999996</v>
      </c>
      <c r="BI56" s="24">
        <f t="shared" si="2"/>
        <v>58739.650999999998</v>
      </c>
      <c r="BJ56" s="24">
        <f t="shared" si="2"/>
        <v>61753.898000000001</v>
      </c>
      <c r="BK56" s="24">
        <f t="shared" si="2"/>
        <v>66212.358999999997</v>
      </c>
      <c r="BL56" s="24">
        <f t="shared" si="2"/>
        <v>67185.186000000002</v>
      </c>
      <c r="BM56" s="24">
        <f t="shared" si="2"/>
        <v>66336.497999999992</v>
      </c>
      <c r="BN56" s="24">
        <f t="shared" ref="BN56:CS56" si="3">BN32+BN33</f>
        <v>70897.326000000001</v>
      </c>
      <c r="BO56" s="24">
        <f t="shared" si="3"/>
        <v>74551.686000000002</v>
      </c>
      <c r="BP56" s="24">
        <f t="shared" si="3"/>
        <v>82716.329000000012</v>
      </c>
      <c r="BQ56" s="24">
        <f t="shared" si="3"/>
        <v>84668.63900000001</v>
      </c>
      <c r="BR56" s="24">
        <f t="shared" si="3"/>
        <v>90129.47</v>
      </c>
      <c r="BS56" s="24">
        <f t="shared" si="3"/>
        <v>93066.587999999989</v>
      </c>
      <c r="BT56" s="24">
        <f t="shared" si="3"/>
        <v>93591.597999999998</v>
      </c>
      <c r="BU56" s="24">
        <f t="shared" si="3"/>
        <v>92030.717000000004</v>
      </c>
      <c r="BV56" s="24">
        <f t="shared" si="3"/>
        <v>98657.627000000008</v>
      </c>
      <c r="BW56" s="24">
        <f t="shared" si="3"/>
        <v>91522.034</v>
      </c>
      <c r="BX56" s="24">
        <f t="shared" si="3"/>
        <v>97349.118999999992</v>
      </c>
      <c r="BY56" s="24">
        <f t="shared" si="3"/>
        <v>98613.332999999999</v>
      </c>
      <c r="BZ56" s="24">
        <f t="shared" si="3"/>
        <v>94370.165999999997</v>
      </c>
      <c r="CA56" s="24">
        <f t="shared" si="3"/>
        <v>95354.73</v>
      </c>
      <c r="CB56" s="24">
        <f t="shared" si="3"/>
        <v>94352.179000000004</v>
      </c>
      <c r="CC56" s="24">
        <f t="shared" si="3"/>
        <v>91414.842000000004</v>
      </c>
      <c r="CD56" s="24">
        <f t="shared" si="3"/>
        <v>88040.475999999995</v>
      </c>
      <c r="CE56" s="24">
        <f t="shared" si="3"/>
        <v>84860.240999999995</v>
      </c>
      <c r="CF56" s="24">
        <f t="shared" si="3"/>
        <v>75714.118000000002</v>
      </c>
      <c r="CG56" s="24">
        <f t="shared" si="3"/>
        <v>70824.858000000007</v>
      </c>
      <c r="CH56" s="24">
        <f t="shared" si="3"/>
        <v>62061.673999999999</v>
      </c>
      <c r="CI56" s="24">
        <f t="shared" si="3"/>
        <v>57739.957999999999</v>
      </c>
      <c r="CJ56" s="24">
        <f t="shared" si="3"/>
        <v>51684.158000000003</v>
      </c>
      <c r="CK56" s="24">
        <f t="shared" si="3"/>
        <v>54650.423999999999</v>
      </c>
      <c r="CL56" s="24">
        <f t="shared" si="3"/>
        <v>53616.702000000005</v>
      </c>
      <c r="CM56" s="24">
        <f t="shared" si="3"/>
        <v>55044.42</v>
      </c>
      <c r="CN56" s="24">
        <f t="shared" si="3"/>
        <v>57394.876999999993</v>
      </c>
      <c r="CO56" s="24">
        <f t="shared" si="3"/>
        <v>60079.607000000004</v>
      </c>
      <c r="CP56" s="24">
        <f t="shared" si="3"/>
        <v>64575</v>
      </c>
      <c r="CQ56" s="24">
        <f t="shared" si="3"/>
        <v>64656.62</v>
      </c>
      <c r="CR56" s="24">
        <f t="shared" si="3"/>
        <v>68320.75499999999</v>
      </c>
      <c r="CS56" s="36">
        <f t="shared" si="3"/>
        <v>0</v>
      </c>
    </row>
    <row r="57" spans="1:97" x14ac:dyDescent="0.2">
      <c r="A57" s="14" t="s">
        <v>147</v>
      </c>
      <c r="B57" s="24">
        <f t="shared" ref="B57:BM57" si="4">B26</f>
        <v>0</v>
      </c>
      <c r="C57" s="24">
        <f t="shared" si="4"/>
        <v>0</v>
      </c>
      <c r="D57" s="24">
        <f t="shared" si="4"/>
        <v>0</v>
      </c>
      <c r="E57" s="24">
        <f t="shared" si="4"/>
        <v>30304.5</v>
      </c>
      <c r="F57" s="24">
        <f t="shared" si="4"/>
        <v>0</v>
      </c>
      <c r="G57" s="24">
        <f t="shared" si="4"/>
        <v>0</v>
      </c>
      <c r="H57" s="24">
        <f t="shared" si="4"/>
        <v>0</v>
      </c>
      <c r="I57" s="24">
        <f t="shared" si="4"/>
        <v>30942.866999999998</v>
      </c>
      <c r="J57" s="24">
        <f t="shared" si="4"/>
        <v>0</v>
      </c>
      <c r="K57" s="24">
        <f t="shared" si="4"/>
        <v>0</v>
      </c>
      <c r="L57" s="24">
        <f t="shared" si="4"/>
        <v>0</v>
      </c>
      <c r="M57" s="24">
        <f t="shared" si="4"/>
        <v>34693.154000000002</v>
      </c>
      <c r="N57" s="24">
        <f t="shared" si="4"/>
        <v>0</v>
      </c>
      <c r="O57" s="24">
        <f t="shared" si="4"/>
        <v>0</v>
      </c>
      <c r="P57" s="24">
        <f t="shared" si="4"/>
        <v>0</v>
      </c>
      <c r="Q57" s="24">
        <f t="shared" si="4"/>
        <v>45714.404999999999</v>
      </c>
      <c r="R57" s="24">
        <f t="shared" si="4"/>
        <v>0</v>
      </c>
      <c r="S57" s="24">
        <f t="shared" si="4"/>
        <v>0</v>
      </c>
      <c r="T57" s="24">
        <f t="shared" si="4"/>
        <v>0</v>
      </c>
      <c r="U57" s="24">
        <f t="shared" si="4"/>
        <v>43244.095999999998</v>
      </c>
      <c r="V57" s="24">
        <f t="shared" si="4"/>
        <v>0</v>
      </c>
      <c r="W57" s="24">
        <f t="shared" si="4"/>
        <v>43019.224999999999</v>
      </c>
      <c r="X57" s="24">
        <f t="shared" si="4"/>
        <v>76147.411999999997</v>
      </c>
      <c r="Y57" s="24">
        <f t="shared" si="4"/>
        <v>56892.81</v>
      </c>
      <c r="Z57" s="24">
        <f t="shared" si="4"/>
        <v>65274.432000000001</v>
      </c>
      <c r="AA57" s="24">
        <f t="shared" si="4"/>
        <v>51877.521000000001</v>
      </c>
      <c r="AB57" s="24">
        <f t="shared" si="4"/>
        <v>43324.934999999998</v>
      </c>
      <c r="AC57" s="24">
        <f t="shared" si="4"/>
        <v>19106.521000000001</v>
      </c>
      <c r="AD57" s="24">
        <f t="shared" si="4"/>
        <v>0</v>
      </c>
      <c r="AE57" s="24">
        <f t="shared" si="4"/>
        <v>0</v>
      </c>
      <c r="AF57" s="24">
        <f t="shared" si="4"/>
        <v>0</v>
      </c>
      <c r="AG57" s="24">
        <f t="shared" si="4"/>
        <v>0</v>
      </c>
      <c r="AH57" s="24">
        <f t="shared" si="4"/>
        <v>0</v>
      </c>
      <c r="AI57" s="24">
        <f t="shared" si="4"/>
        <v>0</v>
      </c>
      <c r="AJ57" s="24">
        <f t="shared" si="4"/>
        <v>0</v>
      </c>
      <c r="AK57" s="24">
        <f t="shared" si="4"/>
        <v>36495.627</v>
      </c>
      <c r="AL57" s="24">
        <f t="shared" si="4"/>
        <v>0</v>
      </c>
      <c r="AM57" s="24">
        <f t="shared" si="4"/>
        <v>0</v>
      </c>
      <c r="AN57" s="24">
        <f t="shared" si="4"/>
        <v>10466.579</v>
      </c>
      <c r="AO57" s="24">
        <f t="shared" si="4"/>
        <v>22870.37</v>
      </c>
      <c r="AP57" s="24">
        <f t="shared" si="4"/>
        <v>9071.5290000000005</v>
      </c>
      <c r="AQ57" s="24">
        <f t="shared" si="4"/>
        <v>45582.133000000002</v>
      </c>
      <c r="AR57" s="24">
        <f t="shared" si="4"/>
        <v>9429.1610000000001</v>
      </c>
      <c r="AS57" s="24">
        <f t="shared" si="4"/>
        <v>0</v>
      </c>
      <c r="AT57" s="24">
        <f t="shared" si="4"/>
        <v>8878.4680000000008</v>
      </c>
      <c r="AU57" s="24">
        <f t="shared" si="4"/>
        <v>0</v>
      </c>
      <c r="AV57" s="24">
        <f t="shared" si="4"/>
        <v>0</v>
      </c>
      <c r="AW57" s="24">
        <f t="shared" si="4"/>
        <v>28700.787</v>
      </c>
      <c r="AX57" s="24">
        <f t="shared" si="4"/>
        <v>29908.030999999999</v>
      </c>
      <c r="AY57" s="24">
        <f t="shared" si="4"/>
        <v>31312.665000000001</v>
      </c>
      <c r="AZ57" s="24">
        <f t="shared" si="4"/>
        <v>30077.54</v>
      </c>
      <c r="BA57" s="24">
        <f t="shared" si="4"/>
        <v>28679.452000000001</v>
      </c>
      <c r="BB57" s="24">
        <f t="shared" si="4"/>
        <v>26475.794999999998</v>
      </c>
      <c r="BC57" s="24">
        <f t="shared" si="4"/>
        <v>28832.880000000001</v>
      </c>
      <c r="BD57" s="24">
        <f t="shared" si="4"/>
        <v>27202.32</v>
      </c>
      <c r="BE57" s="24">
        <f t="shared" si="4"/>
        <v>29329.223000000002</v>
      </c>
      <c r="BF57" s="24">
        <f t="shared" si="4"/>
        <v>28764.069</v>
      </c>
      <c r="BG57" s="24">
        <f t="shared" si="4"/>
        <v>27886.644</v>
      </c>
      <c r="BH57" s="24">
        <f t="shared" si="4"/>
        <v>27838.383999999998</v>
      </c>
      <c r="BI57" s="24">
        <f t="shared" si="4"/>
        <v>31880.173999999999</v>
      </c>
      <c r="BJ57" s="24">
        <f t="shared" si="4"/>
        <v>34236.080000000002</v>
      </c>
      <c r="BK57" s="24">
        <f t="shared" si="4"/>
        <v>36960.673999999999</v>
      </c>
      <c r="BL57" s="24">
        <f t="shared" si="4"/>
        <v>35420.875</v>
      </c>
      <c r="BM57" s="24">
        <f t="shared" si="4"/>
        <v>34344.936999999998</v>
      </c>
      <c r="BN57" s="24">
        <f t="shared" ref="BN57:CS57" si="5">BN26</f>
        <v>32452.405999999999</v>
      </c>
      <c r="BO57" s="24">
        <f t="shared" si="5"/>
        <v>33943.82</v>
      </c>
      <c r="BP57" s="24">
        <f t="shared" si="5"/>
        <v>36289.631000000001</v>
      </c>
      <c r="BQ57" s="24">
        <f t="shared" si="5"/>
        <v>39118.343000000001</v>
      </c>
      <c r="BR57" s="24">
        <f t="shared" si="5"/>
        <v>41422.934999999998</v>
      </c>
      <c r="BS57" s="24">
        <f t="shared" si="5"/>
        <v>41786.214999999997</v>
      </c>
      <c r="BT57" s="24">
        <f t="shared" si="5"/>
        <v>43485.413999999997</v>
      </c>
      <c r="BU57" s="24">
        <f t="shared" si="5"/>
        <v>45226.394</v>
      </c>
      <c r="BV57" s="24">
        <f t="shared" si="5"/>
        <v>48105.084999999999</v>
      </c>
      <c r="BW57" s="24">
        <f t="shared" si="5"/>
        <v>53727.684000000001</v>
      </c>
      <c r="BX57" s="24">
        <f t="shared" si="5"/>
        <v>48492.290999999997</v>
      </c>
      <c r="BY57" s="24">
        <f t="shared" si="5"/>
        <v>50304.444000000003</v>
      </c>
      <c r="BZ57" s="24">
        <f t="shared" si="5"/>
        <v>48022.099000000002</v>
      </c>
      <c r="CA57" s="24">
        <f t="shared" si="5"/>
        <v>46555.18</v>
      </c>
      <c r="CB57" s="24">
        <f t="shared" si="5"/>
        <v>47758.538999999997</v>
      </c>
      <c r="CC57" s="24">
        <f t="shared" si="5"/>
        <v>47369.83</v>
      </c>
      <c r="CD57" s="24">
        <f t="shared" si="5"/>
        <v>47453.571000000004</v>
      </c>
      <c r="CE57" s="24">
        <f t="shared" si="5"/>
        <v>45874.699000000001</v>
      </c>
      <c r="CF57" s="24">
        <f t="shared" si="5"/>
        <v>39224.705999999998</v>
      </c>
      <c r="CG57" s="24">
        <f t="shared" si="5"/>
        <v>34658.756999999998</v>
      </c>
      <c r="CH57" s="24">
        <f t="shared" si="5"/>
        <v>33164.097000000002</v>
      </c>
      <c r="CI57" s="24">
        <f t="shared" si="5"/>
        <v>31469.345000000001</v>
      </c>
      <c r="CJ57" s="24">
        <f t="shared" si="5"/>
        <v>30919.802</v>
      </c>
      <c r="CK57" s="24">
        <f t="shared" si="5"/>
        <v>34137.712</v>
      </c>
      <c r="CL57" s="24">
        <f t="shared" si="5"/>
        <v>34290.15</v>
      </c>
      <c r="CM57" s="24">
        <f t="shared" si="5"/>
        <v>35569.881000000001</v>
      </c>
      <c r="CN57" s="24">
        <f t="shared" si="5"/>
        <v>33489.860999999997</v>
      </c>
      <c r="CO57" s="24">
        <f t="shared" si="5"/>
        <v>34529.989000000001</v>
      </c>
      <c r="CP57" s="24">
        <f t="shared" si="5"/>
        <v>29447.826000000001</v>
      </c>
      <c r="CQ57" s="24">
        <f t="shared" si="5"/>
        <v>32311.087</v>
      </c>
      <c r="CR57" s="24">
        <f t="shared" si="5"/>
        <v>32330.743999999999</v>
      </c>
      <c r="CS57" s="36">
        <f t="shared" si="5"/>
        <v>0</v>
      </c>
    </row>
    <row r="58" spans="1:97" x14ac:dyDescent="0.2">
      <c r="A58" s="14" t="s">
        <v>148</v>
      </c>
      <c r="B58" s="24">
        <f t="shared" ref="B58:BM58" si="6">B46</f>
        <v>437.54199999999997</v>
      </c>
      <c r="C58" s="24">
        <f t="shared" si="6"/>
        <v>404.58199999999999</v>
      </c>
      <c r="D58" s="24">
        <f t="shared" si="6"/>
        <v>443.28300000000002</v>
      </c>
      <c r="E58" s="24">
        <f t="shared" si="6"/>
        <v>372.63400000000001</v>
      </c>
      <c r="F58" s="24">
        <f t="shared" si="6"/>
        <v>416.286</v>
      </c>
      <c r="G58" s="24">
        <f t="shared" si="6"/>
        <v>419.577</v>
      </c>
      <c r="H58" s="24">
        <f t="shared" si="6"/>
        <v>432.863</v>
      </c>
      <c r="I58" s="24">
        <f t="shared" si="6"/>
        <v>441.02800000000002</v>
      </c>
      <c r="J58" s="24">
        <f t="shared" si="6"/>
        <v>503.09100000000001</v>
      </c>
      <c r="K58" s="24">
        <f t="shared" si="6"/>
        <v>525.32000000000005</v>
      </c>
      <c r="L58" s="24">
        <f t="shared" si="6"/>
        <v>513.93700000000001</v>
      </c>
      <c r="M58" s="24">
        <f t="shared" si="6"/>
        <v>577.21</v>
      </c>
      <c r="N58" s="24">
        <f t="shared" si="6"/>
        <v>1419.4110000000001</v>
      </c>
      <c r="O58" s="24">
        <f t="shared" si="6"/>
        <v>1353.7829999999999</v>
      </c>
      <c r="P58" s="24">
        <f t="shared" si="6"/>
        <v>1093.213</v>
      </c>
      <c r="Q58" s="24">
        <f t="shared" si="6"/>
        <v>1217.271</v>
      </c>
      <c r="R58" s="24">
        <f t="shared" si="6"/>
        <v>890.50300000000004</v>
      </c>
      <c r="S58" s="24">
        <f t="shared" si="6"/>
        <v>815.89400000000001</v>
      </c>
      <c r="T58" s="24">
        <f t="shared" si="6"/>
        <v>767.09500000000003</v>
      </c>
      <c r="U58" s="24">
        <f t="shared" si="6"/>
        <v>774.202</v>
      </c>
      <c r="V58" s="24">
        <f t="shared" si="6"/>
        <v>767.428</v>
      </c>
      <c r="W58" s="24">
        <f t="shared" si="6"/>
        <v>823.21600000000001</v>
      </c>
      <c r="X58" s="24">
        <f t="shared" si="6"/>
        <v>856.13</v>
      </c>
      <c r="Y58" s="24">
        <f t="shared" si="6"/>
        <v>556.50699999999995</v>
      </c>
      <c r="Z58" s="24">
        <f t="shared" si="6"/>
        <v>1993.846</v>
      </c>
      <c r="AA58" s="24">
        <f t="shared" si="6"/>
        <v>2031.866</v>
      </c>
      <c r="AB58" s="24">
        <f t="shared" si="6"/>
        <v>2100.36</v>
      </c>
      <c r="AC58" s="24">
        <f t="shared" si="6"/>
        <v>2204.3679999999999</v>
      </c>
      <c r="AD58" s="24">
        <f t="shared" si="6"/>
        <v>2358.7310000000002</v>
      </c>
      <c r="AE58" s="24">
        <f t="shared" si="6"/>
        <v>2398.502</v>
      </c>
      <c r="AF58" s="24">
        <f t="shared" si="6"/>
        <v>2375.953</v>
      </c>
      <c r="AG58" s="24">
        <f t="shared" si="6"/>
        <v>2037.838</v>
      </c>
      <c r="AH58" s="24">
        <f t="shared" si="6"/>
        <v>1912.5329999999999</v>
      </c>
      <c r="AI58" s="24">
        <f t="shared" si="6"/>
        <v>1848.739</v>
      </c>
      <c r="AJ58" s="24">
        <f t="shared" si="6"/>
        <v>2151.6030000000001</v>
      </c>
      <c r="AK58" s="24">
        <f t="shared" si="6"/>
        <v>2282.799</v>
      </c>
      <c r="AL58" s="24">
        <f t="shared" si="6"/>
        <v>1919.9459999999999</v>
      </c>
      <c r="AM58" s="24">
        <f t="shared" si="6"/>
        <v>0</v>
      </c>
      <c r="AN58" s="24">
        <f t="shared" si="6"/>
        <v>1553.08</v>
      </c>
      <c r="AO58" s="24">
        <f t="shared" si="6"/>
        <v>2089.9470000000001</v>
      </c>
      <c r="AP58" s="24">
        <f t="shared" si="6"/>
        <v>2060.3090000000002</v>
      </c>
      <c r="AQ58" s="24">
        <f t="shared" si="6"/>
        <v>2387.6080000000002</v>
      </c>
      <c r="AR58" s="24">
        <f t="shared" si="6"/>
        <v>2511.692</v>
      </c>
      <c r="AS58" s="24">
        <f t="shared" si="6"/>
        <v>2081.5790000000002</v>
      </c>
      <c r="AT58" s="24">
        <f t="shared" si="6"/>
        <v>1924.703</v>
      </c>
      <c r="AU58" s="24">
        <f t="shared" si="6"/>
        <v>1978.67</v>
      </c>
      <c r="AV58" s="24">
        <f t="shared" si="6"/>
        <v>2032.2159999999999</v>
      </c>
      <c r="AW58" s="24">
        <f t="shared" si="6"/>
        <v>1870.079</v>
      </c>
      <c r="AX58" s="24">
        <f t="shared" si="6"/>
        <v>1769.43</v>
      </c>
      <c r="AY58" s="24">
        <f t="shared" si="6"/>
        <v>817.94200000000001</v>
      </c>
      <c r="AZ58" s="24">
        <f t="shared" si="6"/>
        <v>917.11199999999997</v>
      </c>
      <c r="BA58" s="24">
        <f t="shared" si="6"/>
        <v>935.61599999999999</v>
      </c>
      <c r="BB58" s="24">
        <f t="shared" si="6"/>
        <v>973.721</v>
      </c>
      <c r="BC58" s="24">
        <f t="shared" si="6"/>
        <v>921.19600000000003</v>
      </c>
      <c r="BD58" s="24">
        <f t="shared" si="6"/>
        <v>1041.2370000000001</v>
      </c>
      <c r="BE58" s="24">
        <f t="shared" si="6"/>
        <v>1133.1690000000001</v>
      </c>
      <c r="BF58" s="24">
        <f t="shared" si="6"/>
        <v>1124.4590000000001</v>
      </c>
      <c r="BG58" s="24">
        <f t="shared" si="6"/>
        <v>1056.117</v>
      </c>
      <c r="BH58" s="24">
        <f t="shared" si="6"/>
        <v>1080.808</v>
      </c>
      <c r="BI58" s="24">
        <f t="shared" si="6"/>
        <v>1157.952</v>
      </c>
      <c r="BJ58" s="24">
        <f t="shared" si="6"/>
        <v>1179.287</v>
      </c>
      <c r="BK58" s="24">
        <f t="shared" si="6"/>
        <v>1046.067</v>
      </c>
      <c r="BL58" s="24">
        <f t="shared" si="6"/>
        <v>1191.9190000000001</v>
      </c>
      <c r="BM58" s="24">
        <f t="shared" si="6"/>
        <v>1247.8900000000001</v>
      </c>
      <c r="BN58" s="24">
        <f t="shared" ref="BN58:CS58" si="7">BN46</f>
        <v>1114.4390000000001</v>
      </c>
      <c r="BO58" s="24">
        <f t="shared" si="7"/>
        <v>1231.461</v>
      </c>
      <c r="BP58" s="24">
        <f t="shared" si="7"/>
        <v>1390.942</v>
      </c>
      <c r="BQ58" s="24">
        <f t="shared" si="7"/>
        <v>1526.627</v>
      </c>
      <c r="BR58" s="24">
        <f t="shared" si="7"/>
        <v>1696.671</v>
      </c>
      <c r="BS58" s="24">
        <f t="shared" si="7"/>
        <v>1441.5889999999999</v>
      </c>
      <c r="BT58" s="24">
        <f t="shared" si="7"/>
        <v>1548.425</v>
      </c>
      <c r="BU58" s="24">
        <f t="shared" si="7"/>
        <v>1576.7919999999999</v>
      </c>
      <c r="BV58" s="24">
        <f t="shared" si="7"/>
        <v>1606.78</v>
      </c>
      <c r="BW58" s="24">
        <f t="shared" si="7"/>
        <v>1464.4069999999999</v>
      </c>
      <c r="BX58" s="24">
        <f t="shared" si="7"/>
        <v>1550.6610000000001</v>
      </c>
      <c r="BY58" s="24">
        <f t="shared" si="7"/>
        <v>1663.3330000000001</v>
      </c>
      <c r="BZ58" s="24">
        <f t="shared" si="7"/>
        <v>1690.6079999999999</v>
      </c>
      <c r="CA58" s="24">
        <f t="shared" si="7"/>
        <v>1622.748</v>
      </c>
      <c r="CB58" s="24">
        <f t="shared" si="7"/>
        <v>1746.761</v>
      </c>
      <c r="CC58" s="24">
        <f t="shared" si="7"/>
        <v>1894.1610000000001</v>
      </c>
      <c r="CD58" s="24">
        <f t="shared" si="7"/>
        <v>1920.2380000000001</v>
      </c>
      <c r="CE58" s="24">
        <f t="shared" si="7"/>
        <v>1785.5419999999999</v>
      </c>
      <c r="CF58" s="24">
        <f t="shared" si="7"/>
        <v>1870.588</v>
      </c>
      <c r="CG58" s="24">
        <f t="shared" si="7"/>
        <v>1374.011</v>
      </c>
      <c r="CH58" s="24">
        <f t="shared" si="7"/>
        <v>1305.066</v>
      </c>
      <c r="CI58" s="24">
        <f t="shared" si="7"/>
        <v>1213.5309999999999</v>
      </c>
      <c r="CJ58" s="24">
        <f t="shared" si="7"/>
        <v>1211.8810000000001</v>
      </c>
      <c r="CK58" s="24">
        <f t="shared" si="7"/>
        <v>1191.7370000000001</v>
      </c>
      <c r="CL58" s="24">
        <f t="shared" si="7"/>
        <v>1168.0940000000001</v>
      </c>
      <c r="CM58" s="24">
        <f t="shared" si="7"/>
        <v>1101.8420000000001</v>
      </c>
      <c r="CN58" s="24">
        <f t="shared" si="7"/>
        <v>1082.1769999999999</v>
      </c>
      <c r="CO58" s="24">
        <f t="shared" si="7"/>
        <v>1137.405</v>
      </c>
      <c r="CP58" s="24">
        <f t="shared" si="7"/>
        <v>1148.913</v>
      </c>
      <c r="CQ58" s="24">
        <f t="shared" si="7"/>
        <v>963.40200000000004</v>
      </c>
      <c r="CR58" s="24">
        <f t="shared" si="7"/>
        <v>968.923</v>
      </c>
      <c r="CS58" s="36">
        <f t="shared" si="7"/>
        <v>0</v>
      </c>
    </row>
    <row r="59" spans="1:97" x14ac:dyDescent="0.2">
      <c r="A59" s="14" t="s">
        <v>149</v>
      </c>
      <c r="B59" s="25">
        <f t="shared" ref="B59:BM59" si="8">B5</f>
        <v>8728.0360000000001</v>
      </c>
      <c r="C59" s="25">
        <f t="shared" si="8"/>
        <v>7727.21</v>
      </c>
      <c r="D59" s="25">
        <f t="shared" si="8"/>
        <v>9350.9629999999997</v>
      </c>
      <c r="E59" s="25">
        <f t="shared" si="8"/>
        <v>10203.34</v>
      </c>
      <c r="F59" s="25">
        <f t="shared" si="8"/>
        <v>9396.598</v>
      </c>
      <c r="G59" s="25">
        <f t="shared" si="8"/>
        <v>9086.3449999999993</v>
      </c>
      <c r="H59" s="25">
        <f t="shared" si="8"/>
        <v>9391.9240000000009</v>
      </c>
      <c r="I59" s="25">
        <f t="shared" si="8"/>
        <v>9315.0149999999994</v>
      </c>
      <c r="J59" s="25">
        <f t="shared" si="8"/>
        <v>11944.705</v>
      </c>
      <c r="K59" s="25">
        <f t="shared" si="8"/>
        <v>12035.703</v>
      </c>
      <c r="L59" s="25">
        <f t="shared" si="8"/>
        <v>12711.251</v>
      </c>
      <c r="M59" s="25">
        <f t="shared" si="8"/>
        <v>13527.811</v>
      </c>
      <c r="N59" s="25">
        <f t="shared" si="8"/>
        <v>11596.989</v>
      </c>
      <c r="O59" s="25">
        <f t="shared" si="8"/>
        <v>10384.972</v>
      </c>
      <c r="P59" s="25">
        <f t="shared" si="8"/>
        <v>9098.6380000000008</v>
      </c>
      <c r="Q59" s="25">
        <f t="shared" si="8"/>
        <v>10409.596</v>
      </c>
      <c r="R59" s="25">
        <f t="shared" si="8"/>
        <v>12175.975</v>
      </c>
      <c r="S59" s="25">
        <f t="shared" si="8"/>
        <v>9062.1479999999992</v>
      </c>
      <c r="T59" s="25">
        <f t="shared" si="8"/>
        <v>7845.9459999999999</v>
      </c>
      <c r="U59" s="25">
        <f t="shared" si="8"/>
        <v>9140.1820000000007</v>
      </c>
      <c r="V59" s="25">
        <f t="shared" si="8"/>
        <v>7597.8360000000002</v>
      </c>
      <c r="W59" s="25">
        <f t="shared" si="8"/>
        <v>6728.3789999999999</v>
      </c>
      <c r="X59" s="25">
        <f t="shared" si="8"/>
        <v>6858.06</v>
      </c>
      <c r="Y59" s="25">
        <f t="shared" si="8"/>
        <v>11108.116</v>
      </c>
      <c r="Z59" s="25">
        <f t="shared" si="8"/>
        <v>12202.023999999999</v>
      </c>
      <c r="AA59" s="25">
        <f t="shared" si="8"/>
        <v>9260.9030000000002</v>
      </c>
      <c r="AB59" s="25">
        <f t="shared" si="8"/>
        <v>28233.526000000002</v>
      </c>
      <c r="AC59" s="25">
        <f t="shared" si="8"/>
        <v>22788.455999999998</v>
      </c>
      <c r="AD59" s="25">
        <f t="shared" si="8"/>
        <v>15873.995000000001</v>
      </c>
      <c r="AE59" s="25">
        <f t="shared" si="8"/>
        <v>8702.6020000000008</v>
      </c>
      <c r="AF59" s="25">
        <f t="shared" si="8"/>
        <v>11920.036</v>
      </c>
      <c r="AG59" s="25">
        <f t="shared" si="8"/>
        <v>9340.5400000000009</v>
      </c>
      <c r="AH59" s="25">
        <f t="shared" si="8"/>
        <v>17369.452000000001</v>
      </c>
      <c r="AI59" s="25">
        <f t="shared" si="8"/>
        <v>19507.003000000001</v>
      </c>
      <c r="AJ59" s="25">
        <f t="shared" si="8"/>
        <v>16760.933000000001</v>
      </c>
      <c r="AK59" s="25">
        <f t="shared" si="8"/>
        <v>14285.714</v>
      </c>
      <c r="AL59" s="25">
        <f t="shared" si="8"/>
        <v>12868.385</v>
      </c>
      <c r="AM59" s="25">
        <f t="shared" si="8"/>
        <v>0</v>
      </c>
      <c r="AN59" s="25">
        <f t="shared" si="8"/>
        <v>13986.894</v>
      </c>
      <c r="AO59" s="25">
        <f t="shared" si="8"/>
        <v>14421.958000000001</v>
      </c>
      <c r="AP59" s="25">
        <f t="shared" si="8"/>
        <v>12906.031000000001</v>
      </c>
      <c r="AQ59" s="25">
        <f t="shared" si="8"/>
        <v>14180.115</v>
      </c>
      <c r="AR59" s="25">
        <f t="shared" si="8"/>
        <v>13517.194</v>
      </c>
      <c r="AS59" s="25">
        <f t="shared" si="8"/>
        <v>12600</v>
      </c>
      <c r="AT59" s="25">
        <f t="shared" si="8"/>
        <v>15636.724</v>
      </c>
      <c r="AU59" s="25">
        <f t="shared" si="8"/>
        <v>15174.404</v>
      </c>
      <c r="AV59" s="25">
        <f t="shared" si="8"/>
        <v>15823.454</v>
      </c>
      <c r="AW59" s="25">
        <f t="shared" si="8"/>
        <v>14430.446</v>
      </c>
      <c r="AX59" s="25">
        <f t="shared" si="8"/>
        <v>14708.55</v>
      </c>
      <c r="AY59" s="25">
        <f t="shared" si="8"/>
        <v>15312.665000000001</v>
      </c>
      <c r="AZ59" s="25">
        <f t="shared" si="8"/>
        <v>14191.177</v>
      </c>
      <c r="BA59" s="25">
        <f t="shared" si="8"/>
        <v>15141.096</v>
      </c>
      <c r="BB59" s="25">
        <f t="shared" si="8"/>
        <v>16347.164000000001</v>
      </c>
      <c r="BC59" s="25">
        <f t="shared" si="8"/>
        <v>14665.761</v>
      </c>
      <c r="BD59" s="25">
        <f t="shared" si="8"/>
        <v>16250</v>
      </c>
      <c r="BE59" s="25">
        <f t="shared" si="8"/>
        <v>11919.852000000001</v>
      </c>
      <c r="BF59" s="25">
        <f t="shared" si="8"/>
        <v>13224.026</v>
      </c>
      <c r="BG59" s="25">
        <f t="shared" si="8"/>
        <v>11047.138000000001</v>
      </c>
      <c r="BH59" s="25">
        <f t="shared" si="8"/>
        <v>13531.986999999999</v>
      </c>
      <c r="BI59" s="25">
        <f t="shared" si="8"/>
        <v>10823.53</v>
      </c>
      <c r="BJ59" s="25">
        <f t="shared" si="8"/>
        <v>14168.152</v>
      </c>
      <c r="BK59" s="25">
        <f t="shared" si="8"/>
        <v>15716.853999999999</v>
      </c>
      <c r="BL59" s="25">
        <f t="shared" si="8"/>
        <v>15924.804</v>
      </c>
      <c r="BM59" s="25">
        <f t="shared" si="8"/>
        <v>11583.334000000001</v>
      </c>
      <c r="BN59" s="25">
        <f t="shared" ref="BN59:CS59" si="9">BN5</f>
        <v>13867.38</v>
      </c>
      <c r="BO59" s="25">
        <f t="shared" si="9"/>
        <v>14601.124</v>
      </c>
      <c r="BP59" s="25">
        <f t="shared" si="9"/>
        <v>20740.167000000001</v>
      </c>
      <c r="BQ59" s="25">
        <f t="shared" si="9"/>
        <v>14286.391</v>
      </c>
      <c r="BR59" s="25">
        <f t="shared" si="9"/>
        <v>17334.154999999999</v>
      </c>
      <c r="BS59" s="25">
        <f t="shared" si="9"/>
        <v>16745.327000000001</v>
      </c>
      <c r="BT59" s="25">
        <f t="shared" si="9"/>
        <v>17519.253000000001</v>
      </c>
      <c r="BU59" s="25">
        <f t="shared" si="9"/>
        <v>18035.268</v>
      </c>
      <c r="BV59" s="25">
        <f t="shared" si="9"/>
        <v>18754.802</v>
      </c>
      <c r="BW59" s="25">
        <f t="shared" si="9"/>
        <v>14145.763000000001</v>
      </c>
      <c r="BX59" s="25">
        <f t="shared" si="9"/>
        <v>18710.351999999999</v>
      </c>
      <c r="BY59" s="25">
        <f t="shared" si="9"/>
        <v>20981.111000000001</v>
      </c>
      <c r="BZ59" s="25">
        <f t="shared" si="9"/>
        <v>17834.254000000001</v>
      </c>
      <c r="CA59" s="25">
        <f t="shared" si="9"/>
        <v>24717.342000000001</v>
      </c>
      <c r="CB59" s="25">
        <f t="shared" si="9"/>
        <v>28855.123</v>
      </c>
      <c r="CC59" s="25">
        <f t="shared" si="9"/>
        <v>28038.929</v>
      </c>
      <c r="CD59" s="25">
        <f t="shared" si="9"/>
        <v>30900</v>
      </c>
      <c r="CE59" s="25">
        <f t="shared" si="9"/>
        <v>31542.169000000002</v>
      </c>
      <c r="CF59" s="25">
        <f t="shared" si="9"/>
        <v>23476.471000000001</v>
      </c>
      <c r="CG59" s="25">
        <f t="shared" si="9"/>
        <v>26124.294000000002</v>
      </c>
      <c r="CH59" s="25">
        <f t="shared" si="9"/>
        <v>19770.924999999999</v>
      </c>
      <c r="CI59" s="25">
        <f t="shared" si="9"/>
        <v>15133.191999999999</v>
      </c>
      <c r="CJ59" s="25">
        <f t="shared" si="9"/>
        <v>15224.753000000001</v>
      </c>
      <c r="CK59" s="25">
        <f t="shared" si="9"/>
        <v>18727.754000000001</v>
      </c>
      <c r="CL59" s="25">
        <f t="shared" si="9"/>
        <v>18622.056</v>
      </c>
      <c r="CM59" s="25">
        <f t="shared" si="9"/>
        <v>16715.059000000001</v>
      </c>
      <c r="CN59" s="25">
        <f t="shared" si="9"/>
        <v>16155.816999999999</v>
      </c>
      <c r="CO59" s="25">
        <f t="shared" si="9"/>
        <v>17406.760999999999</v>
      </c>
      <c r="CP59" s="25">
        <f t="shared" si="9"/>
        <v>18683.696</v>
      </c>
      <c r="CQ59" s="25">
        <f t="shared" si="9"/>
        <v>13833.154</v>
      </c>
      <c r="CR59" s="25">
        <f t="shared" si="9"/>
        <v>15567.147000000001</v>
      </c>
      <c r="CS59" s="37">
        <f t="shared" si="9"/>
        <v>0</v>
      </c>
    </row>
    <row r="60" spans="1:97" x14ac:dyDescent="0.2">
      <c r="A60" s="14" t="s">
        <v>150</v>
      </c>
      <c r="B60" s="14">
        <f t="shared" ref="B60:BM60" si="10">SUM(B55:B58)-B59</f>
        <v>108954.25999999998</v>
      </c>
      <c r="C60" s="14">
        <f t="shared" si="10"/>
        <v>105777.545</v>
      </c>
      <c r="D60" s="14">
        <f t="shared" si="10"/>
        <v>120604.909</v>
      </c>
      <c r="E60" s="14">
        <f t="shared" si="10"/>
        <v>106530.04000000001</v>
      </c>
      <c r="F60" s="14">
        <f t="shared" si="10"/>
        <v>104110.68799999999</v>
      </c>
      <c r="G60" s="14">
        <f t="shared" si="10"/>
        <v>105790.19600000001</v>
      </c>
      <c r="H60" s="14">
        <f t="shared" si="10"/>
        <v>110079.12199999999</v>
      </c>
      <c r="I60" s="14">
        <f t="shared" si="10"/>
        <v>107906.12300000001</v>
      </c>
      <c r="J60" s="14">
        <f t="shared" si="10"/>
        <v>112156.67199999999</v>
      </c>
      <c r="K60" s="14">
        <f t="shared" si="10"/>
        <v>120409.765</v>
      </c>
      <c r="L60" s="14">
        <f t="shared" si="10"/>
        <v>111726.268</v>
      </c>
      <c r="M60" s="14">
        <f t="shared" si="10"/>
        <v>122901.77999999998</v>
      </c>
      <c r="N60" s="14">
        <f t="shared" si="10"/>
        <v>34379.173999999999</v>
      </c>
      <c r="O60" s="14">
        <f t="shared" si="10"/>
        <v>33985.008999999998</v>
      </c>
      <c r="P60" s="14">
        <f t="shared" si="10"/>
        <v>35268.897000000004</v>
      </c>
      <c r="Q60" s="14">
        <f t="shared" si="10"/>
        <v>139585.66700000002</v>
      </c>
      <c r="R60" s="14">
        <f t="shared" si="10"/>
        <v>35015.593999999997</v>
      </c>
      <c r="S60" s="14">
        <f t="shared" si="10"/>
        <v>33908.29</v>
      </c>
      <c r="T60" s="14">
        <f t="shared" si="10"/>
        <v>37047.47</v>
      </c>
      <c r="U60" s="14">
        <f t="shared" si="10"/>
        <v>131543.098</v>
      </c>
      <c r="V60" s="14">
        <f t="shared" si="10"/>
        <v>37864.087</v>
      </c>
      <c r="W60" s="14">
        <f t="shared" si="10"/>
        <v>140335.03899999999</v>
      </c>
      <c r="X60" s="14">
        <f t="shared" si="10"/>
        <v>117848.14000000001</v>
      </c>
      <c r="Y60" s="14">
        <f t="shared" si="10"/>
        <v>166162.31900000002</v>
      </c>
      <c r="Z60" s="14">
        <f t="shared" si="10"/>
        <v>179625.647</v>
      </c>
      <c r="AA60" s="14">
        <f t="shared" si="10"/>
        <v>153763.32600000003</v>
      </c>
      <c r="AB60" s="14">
        <f t="shared" si="10"/>
        <v>123482.69299999998</v>
      </c>
      <c r="AC60" s="14">
        <f t="shared" si="10"/>
        <v>86310.79700000002</v>
      </c>
      <c r="AD60" s="14">
        <f t="shared" si="10"/>
        <v>87353.672000000006</v>
      </c>
      <c r="AE60" s="14">
        <f t="shared" si="10"/>
        <v>95671.294999999984</v>
      </c>
      <c r="AF60" s="14">
        <f t="shared" si="10"/>
        <v>40002.880000000005</v>
      </c>
      <c r="AG60" s="14">
        <f t="shared" si="10"/>
        <v>36927.028000000006</v>
      </c>
      <c r="AH60" s="14">
        <f t="shared" si="10"/>
        <v>27977.807000000004</v>
      </c>
      <c r="AI60" s="14">
        <f t="shared" si="10"/>
        <v>26336.134000000002</v>
      </c>
      <c r="AJ60" s="14">
        <f t="shared" si="10"/>
        <v>31916.909000000003</v>
      </c>
      <c r="AK60" s="14">
        <f t="shared" si="10"/>
        <v>119368.80600000001</v>
      </c>
      <c r="AL60" s="14">
        <f t="shared" si="10"/>
        <v>32930.800999999999</v>
      </c>
      <c r="AM60" s="14">
        <f t="shared" si="10"/>
        <v>0</v>
      </c>
      <c r="AN60" s="14">
        <f t="shared" si="10"/>
        <v>47557.011999999995</v>
      </c>
      <c r="AO60" s="14">
        <f t="shared" si="10"/>
        <v>92912.698000000004</v>
      </c>
      <c r="AP60" s="14">
        <f t="shared" si="10"/>
        <v>54552.595000000001</v>
      </c>
      <c r="AQ60" s="14">
        <f t="shared" si="10"/>
        <v>134201.73000000001</v>
      </c>
      <c r="AR60" s="14">
        <f t="shared" si="10"/>
        <v>55552.957999999984</v>
      </c>
      <c r="AS60" s="14">
        <f t="shared" si="10"/>
        <v>38505.262999999999</v>
      </c>
      <c r="AT60" s="14">
        <f t="shared" si="10"/>
        <v>54063.408999999985</v>
      </c>
      <c r="AU60" s="14">
        <f t="shared" si="10"/>
        <v>39252.195999999996</v>
      </c>
      <c r="AV60" s="14">
        <f t="shared" si="10"/>
        <v>41323.453000000001</v>
      </c>
      <c r="AW60" s="14">
        <f t="shared" si="10"/>
        <v>116384.515</v>
      </c>
      <c r="AX60" s="14">
        <f t="shared" si="10"/>
        <v>119066.05999999998</v>
      </c>
      <c r="AY60" s="14">
        <f t="shared" si="10"/>
        <v>118956.46400000001</v>
      </c>
      <c r="AZ60" s="14">
        <f t="shared" si="10"/>
        <v>122521.39000000001</v>
      </c>
      <c r="BA60" s="14">
        <f t="shared" si="10"/>
        <v>127813.69799999999</v>
      </c>
      <c r="BB60" s="14">
        <f t="shared" si="10"/>
        <v>129636.23799999997</v>
      </c>
      <c r="BC60" s="14">
        <f t="shared" si="10"/>
        <v>132214.67300000001</v>
      </c>
      <c r="BD60" s="14">
        <f t="shared" si="10"/>
        <v>131572.16500000001</v>
      </c>
      <c r="BE60" s="14">
        <f t="shared" si="10"/>
        <v>130262.63799999999</v>
      </c>
      <c r="BF60" s="14">
        <f t="shared" si="10"/>
        <v>120594.15499999998</v>
      </c>
      <c r="BG60" s="14">
        <f t="shared" si="10"/>
        <v>131636.364</v>
      </c>
      <c r="BH60" s="14">
        <f t="shared" si="10"/>
        <v>131049.38199999998</v>
      </c>
      <c r="BI60" s="14">
        <f t="shared" si="10"/>
        <v>140457.51499999998</v>
      </c>
      <c r="BJ60" s="14">
        <f t="shared" si="10"/>
        <v>143969.93300000002</v>
      </c>
      <c r="BK60" s="14">
        <f t="shared" si="10"/>
        <v>147256.179</v>
      </c>
      <c r="BL60" s="14">
        <f t="shared" si="10"/>
        <v>149324.35399999999</v>
      </c>
      <c r="BM60" s="14">
        <f t="shared" si="10"/>
        <v>152722.573</v>
      </c>
      <c r="BN60" s="14">
        <f t="shared" ref="BN60:CR60" si="11">SUM(BN55:BN58)-BN59</f>
        <v>153135.82800000001</v>
      </c>
      <c r="BO60" s="14">
        <f t="shared" si="11"/>
        <v>163302.247</v>
      </c>
      <c r="BP60" s="14">
        <f t="shared" si="11"/>
        <v>174424.315</v>
      </c>
      <c r="BQ60" s="14">
        <f t="shared" si="11"/>
        <v>188138.46100000001</v>
      </c>
      <c r="BR60" s="14">
        <f t="shared" si="11"/>
        <v>198389.644</v>
      </c>
      <c r="BS60" s="14">
        <f t="shared" si="11"/>
        <v>194544.39199999999</v>
      </c>
      <c r="BT60" s="14">
        <f t="shared" si="11"/>
        <v>197597.43299999999</v>
      </c>
      <c r="BU60" s="14">
        <f t="shared" si="11"/>
        <v>195944.25499999998</v>
      </c>
      <c r="BV60" s="14">
        <f t="shared" si="11"/>
        <v>206299.43600000002</v>
      </c>
      <c r="BW60" s="14">
        <f t="shared" si="11"/>
        <v>202376.27200000003</v>
      </c>
      <c r="BX60" s="14">
        <f t="shared" si="11"/>
        <v>197813.87799999997</v>
      </c>
      <c r="BY60" s="14">
        <f t="shared" si="11"/>
        <v>199423.33199999999</v>
      </c>
      <c r="BZ60" s="14">
        <f t="shared" si="11"/>
        <v>196041.989</v>
      </c>
      <c r="CA60" s="14">
        <f t="shared" si="11"/>
        <v>185095.72099999999</v>
      </c>
      <c r="CB60" s="14">
        <f t="shared" si="11"/>
        <v>184051.826</v>
      </c>
      <c r="CC60" s="14">
        <f t="shared" si="11"/>
        <v>188367.39800000002</v>
      </c>
      <c r="CD60" s="14">
        <f t="shared" si="11"/>
        <v>187458.33299999998</v>
      </c>
      <c r="CE60" s="14">
        <f t="shared" si="11"/>
        <v>187895.18</v>
      </c>
      <c r="CF60" s="14">
        <f t="shared" si="11"/>
        <v>181885.88200000001</v>
      </c>
      <c r="CG60" s="14">
        <f t="shared" si="11"/>
        <v>163407.908</v>
      </c>
      <c r="CH60" s="14">
        <f t="shared" si="11"/>
        <v>163127.75300000003</v>
      </c>
      <c r="CI60" s="14">
        <f t="shared" si="11"/>
        <v>158174.41999999998</v>
      </c>
      <c r="CJ60" s="14">
        <f t="shared" si="11"/>
        <v>150588.11799999999</v>
      </c>
      <c r="CK60" s="14">
        <f t="shared" si="11"/>
        <v>162925.848</v>
      </c>
      <c r="CL60" s="14">
        <f t="shared" si="11"/>
        <v>167788.008</v>
      </c>
      <c r="CM60" s="14">
        <f t="shared" si="11"/>
        <v>171073.67300000001</v>
      </c>
      <c r="CN60" s="14">
        <f t="shared" si="11"/>
        <v>174022.41099999999</v>
      </c>
      <c r="CO60" s="14">
        <f t="shared" si="11"/>
        <v>179557.25200000001</v>
      </c>
      <c r="CP60" s="14">
        <f t="shared" si="11"/>
        <v>181735.86900000001</v>
      </c>
      <c r="CQ60" s="14">
        <f t="shared" si="11"/>
        <v>182201.29199999999</v>
      </c>
      <c r="CR60" s="14">
        <f t="shared" si="11"/>
        <v>186839.06900000002</v>
      </c>
      <c r="CS60" s="32">
        <f t="shared" ref="CS60" si="12">SUM(CS55:CS58)-CS59</f>
        <v>0</v>
      </c>
    </row>
    <row r="61" spans="1:97" x14ac:dyDescent="0.2">
      <c r="A61" s="15"/>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row>
    <row r="62" spans="1:97" x14ac:dyDescent="0.2">
      <c r="A62" s="17" t="s">
        <v>151</v>
      </c>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4"/>
    </row>
    <row r="63" spans="1:97" x14ac:dyDescent="0.2">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row>
    <row r="64" spans="1:97" x14ac:dyDescent="0.2">
      <c r="A64" s="14"/>
      <c r="B64" s="19" t="s">
        <v>225</v>
      </c>
      <c r="C64" s="19" t="s">
        <v>204</v>
      </c>
      <c r="D64" s="19" t="s">
        <v>196</v>
      </c>
      <c r="E64" s="19" t="s">
        <v>197</v>
      </c>
      <c r="F64" s="19" t="s">
        <v>198</v>
      </c>
      <c r="G64" s="19" t="s">
        <v>199</v>
      </c>
      <c r="H64" s="19" t="s">
        <v>200</v>
      </c>
      <c r="I64" s="19" t="s">
        <v>36</v>
      </c>
      <c r="J64" s="19" t="s">
        <v>38</v>
      </c>
      <c r="K64" s="19" t="s">
        <v>42</v>
      </c>
      <c r="L64" s="19" t="s">
        <v>46</v>
      </c>
      <c r="M64" s="19" t="s">
        <v>50</v>
      </c>
      <c r="N64" s="19" t="s">
        <v>54</v>
      </c>
      <c r="O64" s="19" t="s">
        <v>58</v>
      </c>
      <c r="P64" s="19" t="s">
        <v>62</v>
      </c>
      <c r="Q64" s="19" t="s">
        <v>66</v>
      </c>
      <c r="R64" s="19" t="s">
        <v>70</v>
      </c>
      <c r="S64" s="19" t="s">
        <v>74</v>
      </c>
      <c r="T64" s="19" t="s">
        <v>78</v>
      </c>
      <c r="U64" s="19" t="s">
        <v>82</v>
      </c>
      <c r="V64" s="19" t="s">
        <v>86</v>
      </c>
      <c r="W64" s="19" t="s">
        <v>90</v>
      </c>
      <c r="X64" s="19" t="s">
        <v>94</v>
      </c>
      <c r="Y64" s="19" t="s">
        <v>98</v>
      </c>
      <c r="Z64" s="19"/>
      <c r="AA64" s="14"/>
    </row>
    <row r="65" spans="1:27" x14ac:dyDescent="0.2">
      <c r="A65" s="14"/>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14"/>
    </row>
    <row r="66" spans="1:27" x14ac:dyDescent="0.2">
      <c r="A66" s="14" t="s">
        <v>152</v>
      </c>
      <c r="B66" s="14">
        <v>145835.89799999999</v>
      </c>
      <c r="C66" s="14">
        <v>136487.951</v>
      </c>
      <c r="D66" s="14">
        <v>152618</v>
      </c>
      <c r="E66" s="14">
        <v>167526.65700000001</v>
      </c>
      <c r="F66" s="14">
        <v>190286.83</v>
      </c>
      <c r="G66" s="14">
        <v>112855.102</v>
      </c>
      <c r="H66" s="14">
        <v>131072.36300000001</v>
      </c>
      <c r="I66" s="14">
        <v>144913.24900000001</v>
      </c>
      <c r="J66" s="14">
        <v>133066.21599999999</v>
      </c>
      <c r="K66" s="14">
        <v>115049.56299999999</v>
      </c>
      <c r="L66" s="14">
        <v>129313.492</v>
      </c>
      <c r="M66" s="14">
        <v>140184.21100000001</v>
      </c>
      <c r="N66" s="14">
        <v>149996.06299999999</v>
      </c>
      <c r="O66" s="14">
        <v>161619.17800000001</v>
      </c>
      <c r="P66" s="14">
        <v>160138.101</v>
      </c>
      <c r="Q66" s="14">
        <v>162818.08300000001</v>
      </c>
      <c r="R66" s="14">
        <v>161667.72200000001</v>
      </c>
      <c r="S66" s="14">
        <v>194265.08900000001</v>
      </c>
      <c r="T66" s="14">
        <v>190400.45499999999</v>
      </c>
      <c r="U66" s="14">
        <v>191938.889</v>
      </c>
      <c r="V66" s="14">
        <v>148148.41800000001</v>
      </c>
      <c r="W66" s="14">
        <v>151291.52499999999</v>
      </c>
      <c r="X66" s="14">
        <v>158916.31400000001</v>
      </c>
      <c r="Y66" s="14">
        <v>167086.15</v>
      </c>
      <c r="Z66" s="14"/>
      <c r="AA66" s="14"/>
    </row>
    <row r="67" spans="1:27" x14ac:dyDescent="0.2">
      <c r="A67" s="14" t="s">
        <v>153</v>
      </c>
      <c r="B67" s="22">
        <v>108839.77</v>
      </c>
      <c r="C67" s="22">
        <v>114632.81</v>
      </c>
      <c r="D67" s="22">
        <v>123921.071</v>
      </c>
      <c r="E67" s="22">
        <v>134974.35699999999</v>
      </c>
      <c r="F67" s="22">
        <v>153461.17199999999</v>
      </c>
      <c r="G67" s="22">
        <v>90871.994000000006</v>
      </c>
      <c r="H67" s="22">
        <v>104070.774</v>
      </c>
      <c r="I67" s="22">
        <v>109930.88400000001</v>
      </c>
      <c r="J67" s="22">
        <v>103932.432</v>
      </c>
      <c r="K67" s="22">
        <v>95578.717999999993</v>
      </c>
      <c r="L67" s="22">
        <v>99190.475999999995</v>
      </c>
      <c r="M67" s="22">
        <v>106609.211</v>
      </c>
      <c r="N67" s="22">
        <v>116562.992</v>
      </c>
      <c r="O67" s="22">
        <v>127198.63</v>
      </c>
      <c r="P67" s="22">
        <v>125385.943</v>
      </c>
      <c r="Q67" s="22">
        <v>128558.82399999999</v>
      </c>
      <c r="R67" s="22">
        <v>127951.477</v>
      </c>
      <c r="S67" s="22">
        <v>153403.55100000001</v>
      </c>
      <c r="T67" s="22">
        <v>152781.57</v>
      </c>
      <c r="U67" s="22">
        <v>159533.33300000001</v>
      </c>
      <c r="V67" s="22">
        <v>123591.24</v>
      </c>
      <c r="W67" s="22">
        <v>116630.508</v>
      </c>
      <c r="X67" s="22">
        <v>122878.178</v>
      </c>
      <c r="Y67" s="22">
        <v>129595.41899999999</v>
      </c>
      <c r="Z67" s="22"/>
      <c r="AA67" s="14"/>
    </row>
    <row r="68" spans="1:27" x14ac:dyDescent="0.2">
      <c r="A68" s="14" t="s">
        <v>154</v>
      </c>
      <c r="B68" s="14">
        <v>36996.127999999997</v>
      </c>
      <c r="C68" s="14">
        <v>21855.141</v>
      </c>
      <c r="D68" s="14">
        <v>28696.929</v>
      </c>
      <c r="E68" s="14">
        <v>32552.3</v>
      </c>
      <c r="F68" s="14">
        <v>36825.658000000003</v>
      </c>
      <c r="G68" s="14">
        <v>21983.108</v>
      </c>
      <c r="H68" s="14">
        <v>27001.589</v>
      </c>
      <c r="I68" s="14">
        <v>34982.364999999998</v>
      </c>
      <c r="J68" s="14">
        <v>29133.784</v>
      </c>
      <c r="K68" s="14">
        <v>19470.845000000001</v>
      </c>
      <c r="L68" s="14">
        <v>30123.016</v>
      </c>
      <c r="M68" s="14">
        <v>33575</v>
      </c>
      <c r="N68" s="14">
        <v>33433.071000000004</v>
      </c>
      <c r="O68" s="14">
        <v>34420.548000000003</v>
      </c>
      <c r="P68" s="14">
        <v>34752.158000000003</v>
      </c>
      <c r="Q68" s="14">
        <v>34259.258999999998</v>
      </c>
      <c r="R68" s="14">
        <v>33716.245000000003</v>
      </c>
      <c r="S68" s="14">
        <v>40861.538</v>
      </c>
      <c r="T68" s="14">
        <v>37618.885000000002</v>
      </c>
      <c r="U68" s="14">
        <v>32405.556</v>
      </c>
      <c r="V68" s="14">
        <v>24557.178</v>
      </c>
      <c r="W68" s="14">
        <v>34661.017</v>
      </c>
      <c r="X68" s="14">
        <v>36038.135999999999</v>
      </c>
      <c r="Y68" s="14">
        <v>37490.731</v>
      </c>
      <c r="Z68" s="14"/>
      <c r="AA68" s="14"/>
    </row>
    <row r="69" spans="1:27" x14ac:dyDescent="0.2">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row>
    <row r="70" spans="1:27" x14ac:dyDescent="0.2">
      <c r="A70" s="20" t="s">
        <v>155</v>
      </c>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row>
    <row r="71" spans="1:27" x14ac:dyDescent="0.2">
      <c r="A71" s="14" t="s">
        <v>156</v>
      </c>
      <c r="B71" s="14">
        <v>16044.761</v>
      </c>
      <c r="C71" s="14">
        <v>16365.813</v>
      </c>
      <c r="D71" s="14">
        <v>18664.03</v>
      </c>
      <c r="E71" s="14">
        <v>21821.663</v>
      </c>
      <c r="F71" s="14">
        <v>24073.485000000001</v>
      </c>
      <c r="G71" s="14">
        <v>15252.665000000001</v>
      </c>
      <c r="H71" s="14">
        <v>17204.667000000001</v>
      </c>
      <c r="I71" s="14">
        <v>18921.825000000001</v>
      </c>
      <c r="J71" s="14">
        <v>18010.811000000002</v>
      </c>
      <c r="K71" s="14">
        <v>16533.527999999998</v>
      </c>
      <c r="L71" s="14">
        <v>16316.138000000001</v>
      </c>
      <c r="M71" s="14">
        <v>17998.684000000001</v>
      </c>
      <c r="N71" s="14">
        <v>18935.696</v>
      </c>
      <c r="O71" s="14">
        <v>19504.11</v>
      </c>
      <c r="P71" s="14">
        <v>18326.757000000001</v>
      </c>
      <c r="Q71" s="14">
        <v>16895.424999999999</v>
      </c>
      <c r="R71" s="14">
        <v>16503.165000000001</v>
      </c>
      <c r="S71" s="14">
        <v>19833.135999999999</v>
      </c>
      <c r="T71" s="14">
        <v>19457.338</v>
      </c>
      <c r="U71" s="14">
        <v>18723.332999999999</v>
      </c>
      <c r="V71" s="14">
        <v>13957.421</v>
      </c>
      <c r="W71" s="14">
        <v>13561.582</v>
      </c>
      <c r="X71" s="14">
        <v>12781.78</v>
      </c>
      <c r="Y71" s="14">
        <v>13539.804</v>
      </c>
      <c r="Z71" s="14"/>
      <c r="AA71" s="14"/>
    </row>
    <row r="72" spans="1:27" x14ac:dyDescent="0.2">
      <c r="A72" s="14" t="s">
        <v>157</v>
      </c>
      <c r="B72" s="14">
        <v>5691.049</v>
      </c>
      <c r="C72" s="14">
        <v>5297.0020000000004</v>
      </c>
      <c r="D72" s="14">
        <v>6193.82</v>
      </c>
      <c r="E72" s="14">
        <v>6840.5730000000003</v>
      </c>
      <c r="F72" s="14">
        <v>7578.5249999999996</v>
      </c>
      <c r="G72" s="14">
        <v>3955.136</v>
      </c>
      <c r="H72" s="14">
        <v>3986.63</v>
      </c>
      <c r="I72" s="14">
        <v>4604.4129999999996</v>
      </c>
      <c r="J72" s="14">
        <v>4128.3779999999997</v>
      </c>
      <c r="K72" s="14">
        <v>4221.5739999999996</v>
      </c>
      <c r="L72" s="14">
        <v>4597.884</v>
      </c>
      <c r="M72" s="14">
        <v>5492.1049999999996</v>
      </c>
      <c r="N72" s="14">
        <v>5484.2520000000004</v>
      </c>
      <c r="O72" s="14">
        <v>5760.2740000000003</v>
      </c>
      <c r="P72" s="14">
        <v>5588.1629999999996</v>
      </c>
      <c r="Q72" s="14">
        <v>5185.1850000000004</v>
      </c>
      <c r="R72" s="14">
        <v>5545.3590000000004</v>
      </c>
      <c r="S72" s="14">
        <v>7027.2190000000001</v>
      </c>
      <c r="T72" s="14">
        <v>7486.9170000000004</v>
      </c>
      <c r="U72" s="14">
        <v>7317.7780000000002</v>
      </c>
      <c r="V72" s="14">
        <v>5886.8609999999999</v>
      </c>
      <c r="W72" s="14">
        <v>6177.4009999999998</v>
      </c>
      <c r="X72" s="14">
        <v>5934.3220000000001</v>
      </c>
      <c r="Y72" s="14">
        <v>6793.893</v>
      </c>
      <c r="Z72" s="14"/>
      <c r="AA72" s="14"/>
    </row>
    <row r="73" spans="1:27" x14ac:dyDescent="0.2">
      <c r="A73" s="14" t="s">
        <v>158</v>
      </c>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row>
    <row r="74" spans="1:27" x14ac:dyDescent="0.2">
      <c r="A74" s="14" t="s">
        <v>159</v>
      </c>
      <c r="B74" s="22">
        <v>12230.64</v>
      </c>
      <c r="C74" s="22">
        <v>-1E-3</v>
      </c>
      <c r="D74" s="22">
        <v>-1E-3</v>
      </c>
      <c r="E74" s="22">
        <v>1E-3</v>
      </c>
      <c r="F74" s="22">
        <v>-1E-3</v>
      </c>
      <c r="G74" s="22">
        <v>1E-3</v>
      </c>
      <c r="H74" s="22">
        <v>1E-3</v>
      </c>
      <c r="I74" s="22">
        <v>2E-3</v>
      </c>
      <c r="J74" s="22">
        <v>294.59500000000003</v>
      </c>
      <c r="K74" s="22">
        <v>-1033.528</v>
      </c>
      <c r="L74" s="22">
        <v>-411.37599999999998</v>
      </c>
      <c r="M74" s="22">
        <v>-1056.578</v>
      </c>
      <c r="N74" s="22">
        <v>-1408.1369999999999</v>
      </c>
      <c r="O74" s="22">
        <v>-1508.22</v>
      </c>
      <c r="P74" s="22">
        <v>-850.80100000000004</v>
      </c>
      <c r="Q74" s="22">
        <v>-1612.201</v>
      </c>
      <c r="R74" s="22">
        <v>-1490.5070000000001</v>
      </c>
      <c r="S74" s="22">
        <v>-945.56299999999999</v>
      </c>
      <c r="T74" s="22">
        <v>-518.77200000000005</v>
      </c>
      <c r="U74" s="22">
        <v>1888.8889999999999</v>
      </c>
      <c r="V74" s="22">
        <v>-2210.462</v>
      </c>
      <c r="W74" s="22">
        <v>-2000</v>
      </c>
      <c r="X74" s="22">
        <v>-1622.8810000000001</v>
      </c>
      <c r="Y74" s="22">
        <v>-1950.9269999999999</v>
      </c>
      <c r="Z74" s="22"/>
      <c r="AA74" s="14"/>
    </row>
    <row r="75" spans="1:27" x14ac:dyDescent="0.2">
      <c r="A75" s="20" t="s">
        <v>160</v>
      </c>
      <c r="B75" s="14">
        <v>3029.6779999999999</v>
      </c>
      <c r="C75" s="14">
        <v>192.327</v>
      </c>
      <c r="D75" s="14">
        <v>3839.08</v>
      </c>
      <c r="E75" s="14">
        <v>3890.0630000000001</v>
      </c>
      <c r="F75" s="14">
        <v>5173.6490000000003</v>
      </c>
      <c r="G75" s="14">
        <v>2775.306</v>
      </c>
      <c r="H75" s="14">
        <v>5810.2910000000002</v>
      </c>
      <c r="I75" s="14">
        <v>11456.125</v>
      </c>
      <c r="J75" s="14">
        <v>6700</v>
      </c>
      <c r="K75" s="14">
        <v>-250.72900000000001</v>
      </c>
      <c r="L75" s="14">
        <v>9620.3700000000008</v>
      </c>
      <c r="M75" s="14">
        <v>11140.789000000001</v>
      </c>
      <c r="N75" s="14">
        <v>10421.26</v>
      </c>
      <c r="O75" s="14">
        <v>10664.384</v>
      </c>
      <c r="P75" s="14">
        <v>11688.039000000001</v>
      </c>
      <c r="Q75" s="14">
        <v>13790.85</v>
      </c>
      <c r="R75" s="14">
        <v>13158.227999999999</v>
      </c>
      <c r="S75" s="14">
        <v>14946.745999999999</v>
      </c>
      <c r="T75" s="14">
        <v>11193.402</v>
      </c>
      <c r="U75" s="14">
        <v>4475.5559999999996</v>
      </c>
      <c r="V75" s="14">
        <v>6923.3580000000002</v>
      </c>
      <c r="W75" s="14">
        <v>16922.034</v>
      </c>
      <c r="X75" s="14">
        <v>18944.915000000001</v>
      </c>
      <c r="Y75" s="14">
        <v>19107.960999999999</v>
      </c>
      <c r="Z75" s="14"/>
      <c r="AA75" s="14"/>
    </row>
    <row r="76" spans="1:27" x14ac:dyDescent="0.2">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row>
    <row r="77" spans="1:27" x14ac:dyDescent="0.2">
      <c r="A77" s="14" t="s">
        <v>161</v>
      </c>
      <c r="B77" s="14"/>
      <c r="C77" s="14"/>
      <c r="D77" s="14"/>
      <c r="E77" s="14"/>
      <c r="F77" s="14"/>
      <c r="G77" s="14"/>
      <c r="H77" s="14"/>
      <c r="I77" s="14"/>
      <c r="J77" s="14">
        <v>-2922.973</v>
      </c>
      <c r="K77" s="14">
        <v>-3099.125</v>
      </c>
      <c r="L77" s="14">
        <v>-657.40700000000004</v>
      </c>
      <c r="M77" s="14">
        <v>-676.31600000000003</v>
      </c>
      <c r="N77" s="14">
        <v>-1530.184</v>
      </c>
      <c r="O77" s="14">
        <v>-1093.1510000000001</v>
      </c>
      <c r="P77" s="14">
        <v>-1080.1479999999999</v>
      </c>
      <c r="Q77" s="14">
        <v>-500</v>
      </c>
      <c r="R77" s="14">
        <v>-43.249000000000002</v>
      </c>
      <c r="S77" s="14">
        <v>-684.024</v>
      </c>
      <c r="T77" s="14">
        <v>-354.94900000000001</v>
      </c>
      <c r="U77" s="14">
        <v>-827.77800000000002</v>
      </c>
      <c r="V77" s="14">
        <v>-555.96100000000001</v>
      </c>
      <c r="W77" s="14">
        <v>112.994</v>
      </c>
      <c r="X77" s="14">
        <v>263.77100000000002</v>
      </c>
      <c r="Y77" s="14">
        <v>387.13200000000001</v>
      </c>
      <c r="Z77" s="14"/>
      <c r="AA77" s="14"/>
    </row>
    <row r="78" spans="1:27" x14ac:dyDescent="0.2">
      <c r="A78" s="14" t="s">
        <v>162</v>
      </c>
      <c r="B78" s="22">
        <v>979.59900000000005</v>
      </c>
      <c r="C78" s="22">
        <v>-1477.511</v>
      </c>
      <c r="D78" s="22">
        <v>2337.2530000000002</v>
      </c>
      <c r="E78" s="22">
        <v>-3201.5129999999999</v>
      </c>
      <c r="F78" s="22">
        <v>-438.05900000000003</v>
      </c>
      <c r="G78" s="22">
        <v>100.155</v>
      </c>
      <c r="H78" s="22">
        <v>665.60599999999999</v>
      </c>
      <c r="I78" s="22">
        <v>1928.8230000000001</v>
      </c>
      <c r="J78" s="22"/>
      <c r="K78" s="22"/>
      <c r="L78" s="22">
        <v>-195.767</v>
      </c>
      <c r="M78" s="22">
        <v>652.63199999999995</v>
      </c>
      <c r="N78" s="22">
        <v>1759.8430000000001</v>
      </c>
      <c r="O78" s="22">
        <v>4317.808</v>
      </c>
      <c r="P78" s="22">
        <v>1935.8820000000001</v>
      </c>
      <c r="Q78" s="22">
        <v>591.50300000000004</v>
      </c>
      <c r="R78" s="22">
        <v>148.73400000000001</v>
      </c>
      <c r="S78" s="22">
        <v>2266.2719999999999</v>
      </c>
      <c r="T78" s="22">
        <v>1215.0170000000001</v>
      </c>
      <c r="U78" s="22">
        <v>607.77800000000002</v>
      </c>
      <c r="V78" s="22">
        <v>879.56200000000001</v>
      </c>
      <c r="W78" s="22">
        <v>830.50900000000001</v>
      </c>
      <c r="X78" s="22">
        <v>2299.7890000000002</v>
      </c>
      <c r="Y78" s="22">
        <v>2406.761</v>
      </c>
      <c r="Z78" s="22"/>
      <c r="AA78" s="14"/>
    </row>
    <row r="79" spans="1:27" x14ac:dyDescent="0.2">
      <c r="A79" s="14" t="s">
        <v>163</v>
      </c>
      <c r="B79" s="20">
        <v>4009.277</v>
      </c>
      <c r="C79" s="20">
        <v>-1285.184</v>
      </c>
      <c r="D79" s="20">
        <v>6176.3329999999996</v>
      </c>
      <c r="E79" s="20">
        <v>688.55</v>
      </c>
      <c r="F79" s="20">
        <v>4735.59</v>
      </c>
      <c r="G79" s="20">
        <v>2875.4609999999998</v>
      </c>
      <c r="H79" s="20">
        <v>6475.8969999999999</v>
      </c>
      <c r="I79" s="20">
        <v>13384.948</v>
      </c>
      <c r="J79" s="20">
        <v>3777.027</v>
      </c>
      <c r="K79" s="20">
        <v>-3349.8539999999998</v>
      </c>
      <c r="L79" s="20">
        <v>8767.1959999999999</v>
      </c>
      <c r="M79" s="20">
        <v>11117.105</v>
      </c>
      <c r="N79" s="20">
        <v>10650.919</v>
      </c>
      <c r="O79" s="20">
        <v>13889.040999999999</v>
      </c>
      <c r="P79" s="20">
        <v>12543.772999999999</v>
      </c>
      <c r="Q79" s="20">
        <v>13882.352999999999</v>
      </c>
      <c r="R79" s="20">
        <v>13263.713</v>
      </c>
      <c r="S79" s="20">
        <v>16528.993999999999</v>
      </c>
      <c r="T79" s="20">
        <v>12053.47</v>
      </c>
      <c r="U79" s="20">
        <v>4255.5559999999996</v>
      </c>
      <c r="V79" s="20">
        <v>7246.9589999999998</v>
      </c>
      <c r="W79" s="20">
        <v>17865.537</v>
      </c>
      <c r="X79" s="20">
        <v>21508.474999999999</v>
      </c>
      <c r="Y79" s="20">
        <v>21901.853999999999</v>
      </c>
      <c r="Z79" s="20"/>
      <c r="AA79" s="14"/>
    </row>
    <row r="80" spans="1:27" x14ac:dyDescent="0.2">
      <c r="A80" s="14"/>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14"/>
    </row>
    <row r="81" spans="1:29" x14ac:dyDescent="0.2">
      <c r="A81" s="14" t="s">
        <v>164</v>
      </c>
      <c r="B81" s="22">
        <v>-1795.6130000000001</v>
      </c>
      <c r="C81" s="22">
        <v>694.18</v>
      </c>
      <c r="D81" s="22">
        <v>-1200.684</v>
      </c>
      <c r="E81" s="22">
        <v>-1202.277</v>
      </c>
      <c r="F81" s="22">
        <v>-1576.223</v>
      </c>
      <c r="G81" s="22">
        <v>-205.31899999999999</v>
      </c>
      <c r="H81" s="22">
        <v>-2293.0889999999999</v>
      </c>
      <c r="I81" s="22">
        <v>-6306.61</v>
      </c>
      <c r="J81" s="22">
        <v>-1474.3240000000001</v>
      </c>
      <c r="K81" s="22">
        <v>-504.37299999999999</v>
      </c>
      <c r="L81" s="22">
        <v>-2584.6559999999999</v>
      </c>
      <c r="M81" s="22">
        <v>-3184.2109999999998</v>
      </c>
      <c r="N81" s="22">
        <v>-1687.664</v>
      </c>
      <c r="O81" s="22">
        <v>-1943.836</v>
      </c>
      <c r="P81" s="22">
        <v>-3554.8710000000001</v>
      </c>
      <c r="Q81" s="22">
        <v>-4393.2460000000001</v>
      </c>
      <c r="R81" s="22">
        <v>-3997.89</v>
      </c>
      <c r="S81" s="22">
        <v>-3964.4969999999998</v>
      </c>
      <c r="T81" s="22">
        <v>-3427.759</v>
      </c>
      <c r="U81" s="22">
        <v>-1245.556</v>
      </c>
      <c r="V81" s="22">
        <v>-2343.0659999999998</v>
      </c>
      <c r="W81" s="22">
        <v>-5379.6610000000001</v>
      </c>
      <c r="X81" s="22">
        <v>-5820.9750000000004</v>
      </c>
      <c r="Y81" s="22">
        <v>-6055.616</v>
      </c>
      <c r="Z81" s="22"/>
      <c r="AA81" s="14"/>
    </row>
    <row r="82" spans="1:29" x14ac:dyDescent="0.2">
      <c r="A82" s="14" t="s">
        <v>165</v>
      </c>
      <c r="B82" s="20">
        <v>2213.6640000000002</v>
      </c>
      <c r="C82" s="20">
        <v>-591.00400000000002</v>
      </c>
      <c r="D82" s="20">
        <v>4975.6490000000003</v>
      </c>
      <c r="E82" s="20">
        <v>-513.72699999999998</v>
      </c>
      <c r="F82" s="20">
        <v>3159.3670000000002</v>
      </c>
      <c r="G82" s="20">
        <v>2670.1419999999998</v>
      </c>
      <c r="H82" s="20">
        <v>4182.808</v>
      </c>
      <c r="I82" s="20">
        <v>7078.3379999999997</v>
      </c>
      <c r="J82" s="20">
        <v>2302.703</v>
      </c>
      <c r="K82" s="20">
        <v>-3854.2269999999999</v>
      </c>
      <c r="L82" s="20">
        <v>6182.54</v>
      </c>
      <c r="M82" s="20">
        <v>7932.8940000000002</v>
      </c>
      <c r="N82" s="20">
        <v>8963.2549999999992</v>
      </c>
      <c r="O82" s="20">
        <v>11945.205</v>
      </c>
      <c r="P82" s="20">
        <v>8988.902</v>
      </c>
      <c r="Q82" s="20">
        <v>9489.107</v>
      </c>
      <c r="R82" s="20">
        <v>9265.8230000000003</v>
      </c>
      <c r="S82" s="20">
        <v>12564.496999999999</v>
      </c>
      <c r="T82" s="20">
        <v>8625.7109999999993</v>
      </c>
      <c r="U82" s="20">
        <v>3010</v>
      </c>
      <c r="V82" s="20">
        <v>4903.893</v>
      </c>
      <c r="W82" s="20">
        <v>12485.876</v>
      </c>
      <c r="X82" s="20">
        <v>15687.5</v>
      </c>
      <c r="Y82" s="20">
        <v>15846.237999999999</v>
      </c>
      <c r="Z82" s="20"/>
      <c r="AA82" s="14"/>
    </row>
    <row r="83" spans="1:29" x14ac:dyDescent="0.2">
      <c r="A83" s="14"/>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14"/>
    </row>
    <row r="84" spans="1:29" x14ac:dyDescent="0.2">
      <c r="A84" s="14" t="s">
        <v>166</v>
      </c>
      <c r="B84" s="14"/>
      <c r="C84" s="14"/>
      <c r="D84" s="14"/>
      <c r="E84" s="14">
        <v>1099.7270000000001</v>
      </c>
      <c r="F84" s="14"/>
      <c r="G84" s="14">
        <v>2325.6089999999999</v>
      </c>
      <c r="H84" s="14">
        <v>814.74199999999996</v>
      </c>
      <c r="I84" s="14">
        <v>-1267.9110000000001</v>
      </c>
      <c r="J84" s="14">
        <v>-391.892</v>
      </c>
      <c r="K84" s="14"/>
      <c r="L84" s="14"/>
      <c r="M84" s="14"/>
      <c r="N84" s="14"/>
      <c r="O84" s="14"/>
      <c r="P84" s="14"/>
      <c r="Q84" s="14"/>
      <c r="R84" s="14"/>
      <c r="S84" s="14"/>
      <c r="T84" s="14"/>
      <c r="U84" s="14"/>
      <c r="V84" s="14">
        <v>-26.763999999999999</v>
      </c>
      <c r="W84" s="14">
        <v>13950.281999999999</v>
      </c>
      <c r="X84" s="14"/>
      <c r="Y84" s="14"/>
      <c r="Z84" s="14"/>
      <c r="AA84" s="14"/>
    </row>
    <row r="85" spans="1:29" x14ac:dyDescent="0.2">
      <c r="A85" s="14" t="s">
        <v>139</v>
      </c>
      <c r="B85" s="14">
        <v>-10.523</v>
      </c>
      <c r="C85" s="14">
        <v>39.066000000000003</v>
      </c>
      <c r="D85" s="14">
        <v>-14.571999999999999</v>
      </c>
      <c r="E85" s="14">
        <v>-42.972999999999999</v>
      </c>
      <c r="F85" s="14">
        <v>144.37100000000001</v>
      </c>
      <c r="G85" s="14">
        <v>-78.120999999999995</v>
      </c>
      <c r="H85" s="14">
        <v>-51.045999999999999</v>
      </c>
      <c r="I85" s="14">
        <v>-8.9849999999999994</v>
      </c>
      <c r="J85" s="14">
        <v>-89.188999999999993</v>
      </c>
      <c r="K85" s="14">
        <v>5.8310000000000004</v>
      </c>
      <c r="L85" s="14">
        <v>-232.804</v>
      </c>
      <c r="M85" s="14">
        <v>-476.31599999999997</v>
      </c>
      <c r="N85" s="14">
        <v>-527.55899999999997</v>
      </c>
      <c r="O85" s="14">
        <v>-2572.6030000000001</v>
      </c>
      <c r="P85" s="14">
        <v>-404.43900000000002</v>
      </c>
      <c r="Q85" s="14">
        <v>-312.63600000000002</v>
      </c>
      <c r="R85" s="14">
        <v>-272.15199999999999</v>
      </c>
      <c r="S85" s="14">
        <v>-401.18299999999999</v>
      </c>
      <c r="T85" s="14">
        <v>-378.84</v>
      </c>
      <c r="U85" s="14">
        <v>-368.88900000000001</v>
      </c>
      <c r="V85" s="14">
        <v>-464.72</v>
      </c>
      <c r="W85" s="14">
        <v>-440.678</v>
      </c>
      <c r="X85" s="14">
        <v>-326.27100000000002</v>
      </c>
      <c r="Y85" s="14">
        <v>-294.43799999999999</v>
      </c>
      <c r="Z85" s="14"/>
      <c r="AA85" s="14"/>
    </row>
    <row r="86" spans="1:29" x14ac:dyDescent="0.2">
      <c r="A86" s="14" t="s">
        <v>167</v>
      </c>
      <c r="B86" s="14">
        <v>4886.5159999999996</v>
      </c>
      <c r="C86" s="14">
        <v>-39.066000000000003</v>
      </c>
      <c r="D86" s="14">
        <v>-147.65600000000001</v>
      </c>
      <c r="E86" s="14">
        <v>5.8599999999999</v>
      </c>
      <c r="F86" s="14">
        <v>-0.98900000000049004</v>
      </c>
      <c r="G86" s="14">
        <v>-6.0100000000002014</v>
      </c>
      <c r="H86" s="14">
        <v>-1.0010000000002</v>
      </c>
      <c r="I86" s="14">
        <v>9.9999999929422994E-4</v>
      </c>
      <c r="J86" s="14">
        <v>2.2737367544322999E-13</v>
      </c>
      <c r="K86" s="14">
        <v>-1.0000000002036999E-3</v>
      </c>
      <c r="L86" s="14">
        <v>-1.0000000002036999E-3</v>
      </c>
      <c r="M86" s="14">
        <v>9.9999999929422994E-4</v>
      </c>
      <c r="N86" s="14"/>
      <c r="O86" s="14">
        <v>1.0000000002036999E-3</v>
      </c>
      <c r="P86" s="14">
        <v>1.0000000020227E-3</v>
      </c>
      <c r="Q86" s="14"/>
      <c r="R86" s="14"/>
      <c r="S86" s="14">
        <v>1.8189894035459001E-12</v>
      </c>
      <c r="T86" s="14"/>
      <c r="U86" s="14">
        <v>4.5474735088645998E-13</v>
      </c>
      <c r="V86" s="14"/>
      <c r="W86" s="14"/>
      <c r="X86" s="14">
        <v>1.8189894035459001E-12</v>
      </c>
      <c r="Y86" s="14">
        <v>-9.9999999838474001E-4</v>
      </c>
      <c r="Z86" s="14"/>
      <c r="AA86" s="14"/>
    </row>
    <row r="87" spans="1:29" ht="17" thickBot="1" x14ac:dyDescent="0.25">
      <c r="A87" s="20" t="s">
        <v>168</v>
      </c>
      <c r="B87" s="26">
        <v>7089.6570000000002</v>
      </c>
      <c r="C87" s="26">
        <v>-591.00400000000002</v>
      </c>
      <c r="D87" s="26">
        <v>4813.4210000000003</v>
      </c>
      <c r="E87" s="26">
        <v>548.88699999999994</v>
      </c>
      <c r="F87" s="26">
        <v>3302.7489999999998</v>
      </c>
      <c r="G87" s="26">
        <v>4911.62</v>
      </c>
      <c r="H87" s="26">
        <v>4945.5029999999997</v>
      </c>
      <c r="I87" s="26">
        <v>5801.4430000000002</v>
      </c>
      <c r="J87" s="26">
        <v>1821.6220000000001</v>
      </c>
      <c r="K87" s="26">
        <v>-3848.3969999999999</v>
      </c>
      <c r="L87" s="26">
        <v>5949.7349999999997</v>
      </c>
      <c r="M87" s="26">
        <v>7456.5789999999997</v>
      </c>
      <c r="N87" s="26">
        <v>8435.6959999999999</v>
      </c>
      <c r="O87" s="26">
        <v>9372.6029999999992</v>
      </c>
      <c r="P87" s="26">
        <v>8584.4639999999999</v>
      </c>
      <c r="Q87" s="26">
        <v>9176.4709999999995</v>
      </c>
      <c r="R87" s="26">
        <v>8993.6710000000003</v>
      </c>
      <c r="S87" s="26">
        <v>12163.314</v>
      </c>
      <c r="T87" s="26">
        <v>8246.8709999999992</v>
      </c>
      <c r="U87" s="26">
        <v>2641.1109999999999</v>
      </c>
      <c r="V87" s="26">
        <v>4412.4089999999997</v>
      </c>
      <c r="W87" s="26">
        <v>25995.48</v>
      </c>
      <c r="X87" s="26">
        <v>15361.228999999999</v>
      </c>
      <c r="Y87" s="26">
        <v>15551.799000000001</v>
      </c>
      <c r="Z87" s="26"/>
      <c r="AA87" s="14"/>
    </row>
    <row r="88" spans="1:29" ht="17" thickTop="1" x14ac:dyDescent="0.2">
      <c r="A88" s="14"/>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14"/>
    </row>
    <row r="89" spans="1:29" x14ac:dyDescent="0.2">
      <c r="A89" s="17" t="s">
        <v>169</v>
      </c>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4"/>
      <c r="AB89" s="16"/>
      <c r="AC89" s="16"/>
    </row>
    <row r="90" spans="1:29" x14ac:dyDescent="0.2">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6"/>
      <c r="AC90" s="16"/>
    </row>
    <row r="91" spans="1:29" x14ac:dyDescent="0.2">
      <c r="A91" s="14"/>
      <c r="B91" s="19" t="s">
        <v>225</v>
      </c>
      <c r="C91" s="19" t="s">
        <v>204</v>
      </c>
      <c r="D91" s="19" t="s">
        <v>196</v>
      </c>
      <c r="E91" s="19" t="s">
        <v>197</v>
      </c>
      <c r="F91" s="19" t="s">
        <v>198</v>
      </c>
      <c r="G91" s="19" t="s">
        <v>199</v>
      </c>
      <c r="H91" s="19" t="s">
        <v>200</v>
      </c>
      <c r="I91" s="19" t="s">
        <v>36</v>
      </c>
      <c r="J91" s="19" t="s">
        <v>38</v>
      </c>
      <c r="K91" s="19" t="s">
        <v>42</v>
      </c>
      <c r="L91" s="19" t="s">
        <v>46</v>
      </c>
      <c r="M91" s="19" t="s">
        <v>50</v>
      </c>
      <c r="N91" s="19" t="s">
        <v>54</v>
      </c>
      <c r="O91" s="19" t="s">
        <v>58</v>
      </c>
      <c r="P91" s="19" t="s">
        <v>62</v>
      </c>
      <c r="Q91" s="19" t="s">
        <v>66</v>
      </c>
      <c r="R91" s="19" t="s">
        <v>70</v>
      </c>
      <c r="S91" s="19" t="s">
        <v>74</v>
      </c>
      <c r="T91" s="19" t="s">
        <v>78</v>
      </c>
      <c r="U91" s="19" t="s">
        <v>82</v>
      </c>
      <c r="V91" s="19" t="s">
        <v>86</v>
      </c>
      <c r="W91" s="19" t="s">
        <v>90</v>
      </c>
      <c r="X91" s="19" t="s">
        <v>94</v>
      </c>
      <c r="Y91" s="19" t="s">
        <v>98</v>
      </c>
      <c r="Z91" s="19"/>
      <c r="AA91" s="14"/>
      <c r="AB91" s="16"/>
      <c r="AC91" s="16"/>
    </row>
    <row r="92" spans="1:29" x14ac:dyDescent="0.2">
      <c r="A92" s="14"/>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14"/>
      <c r="AB92" s="16"/>
      <c r="AC92" s="16"/>
    </row>
    <row r="93" spans="1:29" x14ac:dyDescent="0.2">
      <c r="A93" s="20" t="s">
        <v>168</v>
      </c>
      <c r="B93" s="20">
        <v>2213.6640000000002</v>
      </c>
      <c r="C93" s="20">
        <v>-591.00400000000002</v>
      </c>
      <c r="D93" s="20">
        <v>4813.4210000000003</v>
      </c>
      <c r="E93" s="20">
        <v>549.86300000000006</v>
      </c>
      <c r="F93" s="20">
        <v>3302.7489999999998</v>
      </c>
      <c r="G93" s="20">
        <v>4995.7510000000002</v>
      </c>
      <c r="H93" s="20">
        <v>4997.5510000000004</v>
      </c>
      <c r="I93" s="20">
        <v>5809.4290000000001</v>
      </c>
      <c r="J93" s="20">
        <v>1910.8109999999999</v>
      </c>
      <c r="K93" s="20">
        <v>-3854.2269999999999</v>
      </c>
      <c r="L93" s="20">
        <v>8767.1959999999999</v>
      </c>
      <c r="M93" s="20">
        <v>11117.105</v>
      </c>
      <c r="N93" s="20">
        <v>10650.919</v>
      </c>
      <c r="O93" s="20">
        <v>13889.040999999999</v>
      </c>
      <c r="P93" s="20">
        <v>12543.772999999999</v>
      </c>
      <c r="Q93" s="20">
        <v>13882.352999999999</v>
      </c>
      <c r="R93" s="20">
        <v>13263.713</v>
      </c>
      <c r="S93" s="20">
        <v>16528.993999999999</v>
      </c>
      <c r="T93" s="20">
        <v>12053.47</v>
      </c>
      <c r="U93" s="20">
        <v>4255.5559999999996</v>
      </c>
      <c r="V93" s="20">
        <v>7711.6790000000001</v>
      </c>
      <c r="W93" s="20">
        <v>32514.124</v>
      </c>
      <c r="X93" s="20">
        <v>21508.474999999999</v>
      </c>
      <c r="Y93" s="20">
        <v>21901.853999999999</v>
      </c>
      <c r="Z93" s="20"/>
      <c r="AA93" s="14"/>
      <c r="AB93" s="16"/>
      <c r="AC93" s="16"/>
    </row>
    <row r="94" spans="1:29" x14ac:dyDescent="0.2">
      <c r="A94" s="14"/>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14"/>
      <c r="AB94" s="16"/>
      <c r="AC94" s="16"/>
    </row>
    <row r="95" spans="1:29" x14ac:dyDescent="0.2">
      <c r="A95" s="14" t="s">
        <v>170</v>
      </c>
      <c r="B95" s="14">
        <v>12230.638999999999</v>
      </c>
      <c r="C95" s="14">
        <v>12745.66</v>
      </c>
      <c r="D95" s="14">
        <v>13899.179</v>
      </c>
      <c r="E95" s="14">
        <v>14018.097</v>
      </c>
      <c r="F95" s="14">
        <v>15085.852999999999</v>
      </c>
      <c r="G95" s="14">
        <v>14229.076999999999</v>
      </c>
      <c r="H95" s="14">
        <v>17098.571</v>
      </c>
      <c r="I95" s="14">
        <v>11677.76</v>
      </c>
      <c r="J95" s="14">
        <v>4085.1350000000002</v>
      </c>
      <c r="K95" s="14">
        <v>4758.0169999999998</v>
      </c>
      <c r="L95" s="14">
        <v>4449.7349999999997</v>
      </c>
      <c r="M95" s="14">
        <v>4703.9470000000001</v>
      </c>
      <c r="N95" s="14">
        <v>5337.27</v>
      </c>
      <c r="O95" s="14">
        <v>5983.5619999999999</v>
      </c>
      <c r="P95" s="14">
        <v>6163.9949999999999</v>
      </c>
      <c r="Q95" s="14">
        <v>5864.924</v>
      </c>
      <c r="R95" s="14">
        <v>5778.4809999999998</v>
      </c>
      <c r="S95" s="14">
        <v>6717.16</v>
      </c>
      <c r="T95" s="14">
        <v>7172.924</v>
      </c>
      <c r="U95" s="14">
        <v>8612.2219999999998</v>
      </c>
      <c r="V95" s="14">
        <v>10896.593999999999</v>
      </c>
      <c r="W95" s="14">
        <v>7887.0060000000003</v>
      </c>
      <c r="X95" s="14">
        <v>6907.8389999999999</v>
      </c>
      <c r="Y95" s="14">
        <v>7266.085</v>
      </c>
      <c r="Z95" s="14"/>
      <c r="AA95" s="14"/>
      <c r="AB95" s="16"/>
      <c r="AC95" s="16"/>
    </row>
    <row r="96" spans="1:29" x14ac:dyDescent="0.2">
      <c r="A96" s="14" t="s">
        <v>171</v>
      </c>
      <c r="B96" s="14">
        <v>-656.255</v>
      </c>
      <c r="C96" s="14">
        <v>553.94100000000003</v>
      </c>
      <c r="D96" s="14">
        <v>-310.85599999999999</v>
      </c>
      <c r="E96" s="14">
        <v>-541.07399999999996</v>
      </c>
      <c r="F96" s="14">
        <v>324.34199999999998</v>
      </c>
      <c r="G96" s="14">
        <v>-3119.8409999999999</v>
      </c>
      <c r="H96" s="14">
        <v>-614.55999999999995</v>
      </c>
      <c r="I96" s="14">
        <v>57.904000000000003</v>
      </c>
      <c r="J96" s="14">
        <v>-4027.027</v>
      </c>
      <c r="K96" s="14">
        <v>7205.5389999999998</v>
      </c>
      <c r="L96" s="14">
        <v>-3063.4920000000002</v>
      </c>
      <c r="M96" s="14">
        <v>-10552.632</v>
      </c>
      <c r="N96" s="14">
        <v>-10410.761</v>
      </c>
      <c r="O96" s="14">
        <v>-12354.795</v>
      </c>
      <c r="P96" s="14">
        <v>-14167.694</v>
      </c>
      <c r="Q96" s="14">
        <v>-15664.487999999999</v>
      </c>
      <c r="R96" s="14">
        <v>-12678.27</v>
      </c>
      <c r="S96" s="14">
        <v>-19305.325000000001</v>
      </c>
      <c r="T96" s="14">
        <v>-14505.119000000001</v>
      </c>
      <c r="U96" s="14">
        <v>-6851.1109999999999</v>
      </c>
      <c r="V96" s="14">
        <v>6761.5569999999998</v>
      </c>
      <c r="W96" s="14">
        <v>5996.61</v>
      </c>
      <c r="X96" s="14">
        <v>-1606.992</v>
      </c>
      <c r="Y96" s="14">
        <v>-7035.9870000000001</v>
      </c>
      <c r="Z96" s="14"/>
      <c r="AA96" s="14"/>
      <c r="AB96" s="16"/>
      <c r="AC96" s="16"/>
    </row>
    <row r="97" spans="1:29" x14ac:dyDescent="0.2">
      <c r="A97" s="14" t="s">
        <v>172</v>
      </c>
      <c r="B97" s="14">
        <v>-786.35799999999995</v>
      </c>
      <c r="C97" s="14">
        <v>-647.1</v>
      </c>
      <c r="D97" s="14">
        <v>5.8289999999999997</v>
      </c>
      <c r="E97" s="14">
        <v>-359.41300000000001</v>
      </c>
      <c r="F97" s="14">
        <v>-1865.954</v>
      </c>
      <c r="G97" s="14">
        <v>-1616.508</v>
      </c>
      <c r="H97" s="14">
        <v>90.081999999999994</v>
      </c>
      <c r="I97" s="14">
        <v>-2552.7950000000001</v>
      </c>
      <c r="J97" s="14">
        <v>-3671.6219999999998</v>
      </c>
      <c r="K97" s="14">
        <v>6169.0959999999995</v>
      </c>
      <c r="L97" s="14">
        <v>-1263.2280000000001</v>
      </c>
      <c r="M97" s="14">
        <v>-3063.1579999999999</v>
      </c>
      <c r="N97" s="14">
        <v>-1102.3620000000001</v>
      </c>
      <c r="O97" s="14">
        <v>-810.95899999999995</v>
      </c>
      <c r="P97" s="14">
        <v>-3413.07</v>
      </c>
      <c r="Q97" s="14">
        <v>-2846.4050000000002</v>
      </c>
      <c r="R97" s="14">
        <v>-1341.7719999999999</v>
      </c>
      <c r="S97" s="14">
        <v>-1721.893</v>
      </c>
      <c r="T97" s="14">
        <v>-4379.9769999999999</v>
      </c>
      <c r="U97" s="14">
        <v>110</v>
      </c>
      <c r="V97" s="14">
        <v>2480.5349999999999</v>
      </c>
      <c r="W97" s="14">
        <v>-2893.7849999999999</v>
      </c>
      <c r="X97" s="14">
        <v>-4354.8729999999996</v>
      </c>
      <c r="Y97" s="14">
        <v>-2980.3710000000001</v>
      </c>
      <c r="Z97" s="14"/>
      <c r="AA97" s="14"/>
      <c r="AB97" s="16"/>
      <c r="AC97" s="16"/>
    </row>
    <row r="98" spans="1:29" x14ac:dyDescent="0.2">
      <c r="A98" s="14" t="s">
        <v>173</v>
      </c>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6"/>
      <c r="AC98" s="16"/>
    </row>
    <row r="99" spans="1:29" x14ac:dyDescent="0.2">
      <c r="A99" s="14" t="s">
        <v>174</v>
      </c>
      <c r="B99" s="22">
        <v>593.11699999999996</v>
      </c>
      <c r="C99" s="22">
        <v>-97.165000000000006</v>
      </c>
      <c r="D99" s="22">
        <v>-1456.171</v>
      </c>
      <c r="E99" s="22">
        <v>2581.3310000000001</v>
      </c>
      <c r="F99" s="22">
        <v>720.86900000000003</v>
      </c>
      <c r="G99" s="22">
        <v>-8.0119999999997003</v>
      </c>
      <c r="H99" s="22">
        <v>-2166.9720000000002</v>
      </c>
      <c r="I99" s="22">
        <v>870.56799999999998</v>
      </c>
      <c r="J99" s="22">
        <v>-1681.0809999999999</v>
      </c>
      <c r="K99" s="22">
        <v>2569.971</v>
      </c>
      <c r="L99" s="22">
        <v>4228.8360000000002</v>
      </c>
      <c r="M99" s="22">
        <v>880.26400000000001</v>
      </c>
      <c r="N99" s="22">
        <v>-1787.402</v>
      </c>
      <c r="O99" s="22">
        <v>3904.11</v>
      </c>
      <c r="P99" s="22">
        <v>2324.2910000000002</v>
      </c>
      <c r="Q99" s="22">
        <v>2547.9299999999998</v>
      </c>
      <c r="R99" s="22">
        <v>3066.4560000000001</v>
      </c>
      <c r="S99" s="22">
        <v>1738.461</v>
      </c>
      <c r="T99" s="22">
        <v>2924.9140000000002</v>
      </c>
      <c r="U99" s="22">
        <v>4462.2219999999998</v>
      </c>
      <c r="V99" s="22">
        <v>430.65699999999998</v>
      </c>
      <c r="W99" s="22">
        <v>489.26499999999999</v>
      </c>
      <c r="X99" s="22">
        <v>1469.28</v>
      </c>
      <c r="Y99" s="22">
        <v>3199.5639999999999</v>
      </c>
      <c r="Z99" s="22"/>
      <c r="AA99" s="14"/>
      <c r="AB99" s="16"/>
      <c r="AC99" s="16"/>
    </row>
    <row r="100" spans="1:29" x14ac:dyDescent="0.2">
      <c r="A100" s="14" t="s">
        <v>175</v>
      </c>
      <c r="B100" s="14">
        <v>-849.49599999999998</v>
      </c>
      <c r="C100" s="14">
        <v>-190.32400000000001</v>
      </c>
      <c r="D100" s="14">
        <v>-1761.1980000000001</v>
      </c>
      <c r="E100" s="14">
        <v>1680.8440000000001</v>
      </c>
      <c r="F100" s="14">
        <v>-820.74300000000005</v>
      </c>
      <c r="G100" s="14">
        <v>-4744.3609999999999</v>
      </c>
      <c r="H100" s="14">
        <v>-2691.45</v>
      </c>
      <c r="I100" s="14">
        <v>-1624.3230000000001</v>
      </c>
      <c r="J100" s="14">
        <v>-9379.73</v>
      </c>
      <c r="K100" s="14">
        <v>15944.606</v>
      </c>
      <c r="L100" s="14">
        <v>-97.884</v>
      </c>
      <c r="M100" s="14">
        <v>-12735.526</v>
      </c>
      <c r="N100" s="14">
        <v>-13300.525</v>
      </c>
      <c r="O100" s="14">
        <v>-9261.6440000000002</v>
      </c>
      <c r="P100" s="14">
        <v>-15256.473</v>
      </c>
      <c r="Q100" s="14">
        <v>-15962.963</v>
      </c>
      <c r="R100" s="14">
        <v>-10953.585999999999</v>
      </c>
      <c r="S100" s="14">
        <v>-19288.757000000001</v>
      </c>
      <c r="T100" s="14">
        <v>-15960.182000000001</v>
      </c>
      <c r="U100" s="14">
        <v>-2278.8890000000001</v>
      </c>
      <c r="V100" s="14">
        <v>9672.7489999999998</v>
      </c>
      <c r="W100" s="14">
        <v>3592.09</v>
      </c>
      <c r="X100" s="14">
        <v>-4492.585</v>
      </c>
      <c r="Y100" s="14">
        <v>-6816.7939999999999</v>
      </c>
      <c r="Z100" s="14"/>
      <c r="AA100" s="14"/>
      <c r="AB100" s="16"/>
      <c r="AC100" s="16"/>
    </row>
    <row r="101" spans="1:29" x14ac:dyDescent="0.2">
      <c r="A101" s="14" t="s">
        <v>176</v>
      </c>
      <c r="B101" s="14">
        <v>1095.3520000000001</v>
      </c>
      <c r="C101" s="14">
        <v>-944.60500000000002</v>
      </c>
      <c r="D101" s="14">
        <v>272.971</v>
      </c>
      <c r="E101" s="14">
        <v>791.1</v>
      </c>
      <c r="F101" s="14">
        <v>-794.04399999999998</v>
      </c>
      <c r="G101" s="14">
        <v>-958.48800000000006</v>
      </c>
      <c r="H101" s="14">
        <v>-693.63099999999997</v>
      </c>
      <c r="I101" s="14"/>
      <c r="J101" s="14"/>
      <c r="K101" s="14"/>
      <c r="L101" s="14"/>
      <c r="M101" s="14"/>
      <c r="N101" s="14"/>
      <c r="O101" s="14"/>
      <c r="P101" s="14"/>
      <c r="Q101" s="14"/>
      <c r="R101" s="14"/>
      <c r="S101" s="14"/>
      <c r="T101" s="14"/>
      <c r="U101" s="14"/>
      <c r="V101" s="14"/>
      <c r="W101" s="14"/>
      <c r="X101" s="14"/>
      <c r="Y101" s="14"/>
      <c r="Z101" s="14"/>
      <c r="AA101" s="14"/>
      <c r="AB101" s="16"/>
      <c r="AC101" s="16"/>
    </row>
    <row r="102" spans="1:29" x14ac:dyDescent="0.2">
      <c r="A102" s="14" t="s">
        <v>177</v>
      </c>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6"/>
      <c r="AC102" s="16"/>
    </row>
    <row r="103" spans="1:29" x14ac:dyDescent="0.2">
      <c r="A103" s="14" t="s">
        <v>178</v>
      </c>
      <c r="B103" s="22">
        <v>-305.16800000000001</v>
      </c>
      <c r="C103" s="22">
        <v>3215.4650000000001</v>
      </c>
      <c r="D103" s="22">
        <v>932.57100000000003</v>
      </c>
      <c r="E103" s="22">
        <v>3215.1860000000001</v>
      </c>
      <c r="F103" s="22">
        <v>-1958.9059999999999</v>
      </c>
      <c r="G103" s="22">
        <v>-445.69099999999997</v>
      </c>
      <c r="H103" s="22">
        <v>228.20599999999999</v>
      </c>
      <c r="I103" s="22">
        <v>3217.6970000000001</v>
      </c>
      <c r="J103" s="22">
        <v>2321.6219999999998</v>
      </c>
      <c r="K103" s="22">
        <v>-870.26199999999994</v>
      </c>
      <c r="L103" s="22">
        <v>-1817.46</v>
      </c>
      <c r="M103" s="22">
        <v>-4001.3150000000001</v>
      </c>
      <c r="N103" s="22">
        <v>-4131.2340000000004</v>
      </c>
      <c r="O103" s="22">
        <v>-6110.9589999999998</v>
      </c>
      <c r="P103" s="22">
        <v>-5022.1949999999997</v>
      </c>
      <c r="Q103" s="22">
        <v>-3542.4839999999999</v>
      </c>
      <c r="R103" s="22">
        <v>-4174.0510000000004</v>
      </c>
      <c r="S103" s="22">
        <v>-5912.4269999999997</v>
      </c>
      <c r="T103" s="22">
        <v>-2875.9960000000001</v>
      </c>
      <c r="U103" s="22">
        <v>-1824.4449999999999</v>
      </c>
      <c r="V103" s="22">
        <v>-1113.1389999999999</v>
      </c>
      <c r="W103" s="22">
        <v>-16254.236999999999</v>
      </c>
      <c r="X103" s="22">
        <v>-6027.5429999999997</v>
      </c>
      <c r="Y103" s="22">
        <v>-6571.4290000000001</v>
      </c>
      <c r="Z103" s="22"/>
      <c r="AA103" s="14"/>
      <c r="AB103" s="16"/>
      <c r="AC103" s="16"/>
    </row>
    <row r="104" spans="1:29" x14ac:dyDescent="0.2">
      <c r="A104" s="20" t="s">
        <v>179</v>
      </c>
      <c r="B104" s="20">
        <v>14384.991</v>
      </c>
      <c r="C104" s="20">
        <v>14235.191999999999</v>
      </c>
      <c r="D104" s="20">
        <v>18156.944</v>
      </c>
      <c r="E104" s="20">
        <v>20255.09</v>
      </c>
      <c r="F104" s="20">
        <v>14814.909</v>
      </c>
      <c r="G104" s="20">
        <v>13076.288</v>
      </c>
      <c r="H104" s="20">
        <v>18939.246999999999</v>
      </c>
      <c r="I104" s="20">
        <v>19080.562999999998</v>
      </c>
      <c r="J104" s="20">
        <v>-1062.162</v>
      </c>
      <c r="K104" s="20">
        <v>15978.134</v>
      </c>
      <c r="L104" s="20">
        <v>11301.587</v>
      </c>
      <c r="M104" s="20">
        <v>-915.78899999999999</v>
      </c>
      <c r="N104" s="20">
        <v>-1443.57</v>
      </c>
      <c r="O104" s="20">
        <v>4500</v>
      </c>
      <c r="P104" s="20">
        <v>-1570.9</v>
      </c>
      <c r="Q104" s="20">
        <v>241.83</v>
      </c>
      <c r="R104" s="20">
        <v>3914.5569999999998</v>
      </c>
      <c r="S104" s="20">
        <v>-1955.03</v>
      </c>
      <c r="T104" s="20">
        <v>390.21600000000001</v>
      </c>
      <c r="U104" s="20">
        <v>8764.4439999999995</v>
      </c>
      <c r="V104" s="20">
        <v>27167.883000000002</v>
      </c>
      <c r="W104" s="20">
        <v>27738.983</v>
      </c>
      <c r="X104" s="20">
        <v>17896.186000000002</v>
      </c>
      <c r="Y104" s="20">
        <v>15779.716</v>
      </c>
      <c r="Z104" s="20"/>
      <c r="AA104" s="14"/>
      <c r="AB104" s="16"/>
      <c r="AC104" s="16"/>
    </row>
    <row r="105" spans="1:29" x14ac:dyDescent="0.2">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6"/>
      <c r="AC105" s="16"/>
    </row>
    <row r="106" spans="1:29" x14ac:dyDescent="0.2">
      <c r="A106" s="14" t="s">
        <v>180</v>
      </c>
      <c r="B106" s="14">
        <v>-18439.231</v>
      </c>
      <c r="C106" s="14">
        <v>-12264.843000000001</v>
      </c>
      <c r="D106" s="14">
        <v>-4133.4219999999996</v>
      </c>
      <c r="E106" s="14">
        <v>-10704.266</v>
      </c>
      <c r="F106" s="14">
        <v>-16275.436</v>
      </c>
      <c r="G106" s="14">
        <v>-18044.996999999999</v>
      </c>
      <c r="H106" s="14">
        <v>-22861.819</v>
      </c>
      <c r="I106" s="14">
        <v>-16353.058999999999</v>
      </c>
      <c r="J106" s="14">
        <v>-2781.0810000000001</v>
      </c>
      <c r="K106" s="14">
        <v>-3123.9070000000002</v>
      </c>
      <c r="L106" s="14">
        <v>-4396.826</v>
      </c>
      <c r="M106" s="14">
        <v>-5139.4740000000002</v>
      </c>
      <c r="N106" s="14">
        <v>-6077.4279999999999</v>
      </c>
      <c r="O106" s="14">
        <v>-6568.4930000000004</v>
      </c>
      <c r="P106" s="14">
        <v>-5715.1660000000002</v>
      </c>
      <c r="Q106" s="14">
        <v>-4989.1059999999998</v>
      </c>
      <c r="R106" s="14">
        <v>-5825.9489999999996</v>
      </c>
      <c r="S106" s="14">
        <v>-7020.1180000000004</v>
      </c>
      <c r="T106" s="14">
        <v>-7838.4530000000004</v>
      </c>
      <c r="U106" s="14">
        <v>-7522.2219999999998</v>
      </c>
      <c r="V106" s="14">
        <v>-6540.1459999999997</v>
      </c>
      <c r="W106" s="14">
        <v>-4240.6779999999999</v>
      </c>
      <c r="X106" s="14">
        <v>-3190.6779999999999</v>
      </c>
      <c r="Y106" s="14">
        <v>-3773.1729999999998</v>
      </c>
      <c r="Z106" s="14"/>
      <c r="AA106" s="14"/>
      <c r="AB106" s="16"/>
      <c r="AC106" s="16"/>
    </row>
    <row r="107" spans="1:29" x14ac:dyDescent="0.2">
      <c r="A107" s="14" t="s">
        <v>181</v>
      </c>
      <c r="B107" s="14"/>
      <c r="C107" s="14"/>
      <c r="D107" s="14"/>
      <c r="E107" s="14"/>
      <c r="F107" s="14"/>
      <c r="G107" s="14"/>
      <c r="H107" s="14"/>
      <c r="I107" s="14"/>
      <c r="J107" s="14">
        <v>-528.37800000000004</v>
      </c>
      <c r="K107" s="14">
        <v>-107.871</v>
      </c>
      <c r="L107" s="14">
        <v>267.19600000000003</v>
      </c>
      <c r="M107" s="14"/>
      <c r="N107" s="14"/>
      <c r="O107" s="14"/>
      <c r="P107" s="14">
        <v>3607.8910000000001</v>
      </c>
      <c r="Q107" s="14">
        <v>-1289.76</v>
      </c>
      <c r="R107" s="14">
        <v>-4119.1989999999996</v>
      </c>
      <c r="S107" s="14">
        <v>-813.01700000000005</v>
      </c>
      <c r="T107" s="14">
        <v>-474.40300000000002</v>
      </c>
      <c r="U107" s="14">
        <v>-1361.1110000000001</v>
      </c>
      <c r="V107" s="14">
        <v>-489.05099999999999</v>
      </c>
      <c r="W107" s="14">
        <v>-5953.6729999999998</v>
      </c>
      <c r="X107" s="14">
        <v>2635.5940000000001</v>
      </c>
      <c r="Y107" s="14">
        <v>303.16300000000001</v>
      </c>
      <c r="Z107" s="14"/>
      <c r="AA107" s="14"/>
      <c r="AB107" s="16"/>
      <c r="AC107" s="16"/>
    </row>
    <row r="108" spans="1:29" x14ac:dyDescent="0.2">
      <c r="A108" s="14" t="s">
        <v>182</v>
      </c>
      <c r="B108" s="14">
        <v>2189.748</v>
      </c>
      <c r="C108" s="14">
        <v>1856.154</v>
      </c>
      <c r="D108" s="14">
        <v>71.885999999999996</v>
      </c>
      <c r="E108" s="14">
        <v>5239.8149999999996</v>
      </c>
      <c r="F108" s="14">
        <v>4308.4070000000002</v>
      </c>
      <c r="G108" s="14">
        <v>298.46199999999999</v>
      </c>
      <c r="H108" s="14">
        <v>-1796.6369999999999</v>
      </c>
      <c r="I108" s="14">
        <v>6687.9809999999998</v>
      </c>
      <c r="J108" s="14">
        <v>279.72899999999998</v>
      </c>
      <c r="K108" s="14">
        <v>-7835.277</v>
      </c>
      <c r="L108" s="14">
        <v>5720.8990000000003</v>
      </c>
      <c r="M108" s="14">
        <v>-44.737000000000002</v>
      </c>
      <c r="N108" s="14">
        <v>-2073.491</v>
      </c>
      <c r="O108" s="14">
        <v>1149.3150000000001</v>
      </c>
      <c r="P108" s="14">
        <v>607.89200000000005</v>
      </c>
      <c r="Q108" s="14">
        <v>-1806.1</v>
      </c>
      <c r="R108" s="14">
        <v>-2457.806</v>
      </c>
      <c r="S108" s="14">
        <v>635.50300000000004</v>
      </c>
      <c r="T108" s="14">
        <v>535.83600000000001</v>
      </c>
      <c r="U108" s="14">
        <v>1171.1110000000001</v>
      </c>
      <c r="V108" s="14">
        <v>2614.355</v>
      </c>
      <c r="W108" s="14">
        <v>-1479.096</v>
      </c>
      <c r="X108" s="14">
        <v>489.40699999999998</v>
      </c>
      <c r="Y108" s="14">
        <v>334.78699999999998</v>
      </c>
      <c r="Z108" s="14"/>
      <c r="AA108" s="14"/>
      <c r="AB108" s="16"/>
      <c r="AC108" s="16"/>
    </row>
    <row r="109" spans="1:29" x14ac:dyDescent="0.2">
      <c r="A109" s="14" t="s">
        <v>183</v>
      </c>
      <c r="B109" s="14"/>
      <c r="C109" s="14"/>
      <c r="D109" s="14"/>
      <c r="E109" s="14"/>
      <c r="F109" s="14"/>
      <c r="G109" s="14"/>
      <c r="H109" s="14"/>
      <c r="I109" s="14"/>
      <c r="J109" s="14">
        <v>-2187.8380000000002</v>
      </c>
      <c r="K109" s="14">
        <v>-2072.886</v>
      </c>
      <c r="L109" s="14">
        <v>-2056.8780000000002</v>
      </c>
      <c r="M109" s="14">
        <v>-2260.5259999999998</v>
      </c>
      <c r="N109" s="14">
        <v>-2401.5749999999998</v>
      </c>
      <c r="O109" s="14">
        <v>-2646.5749999999998</v>
      </c>
      <c r="P109" s="14">
        <v>-1803.9459999999999</v>
      </c>
      <c r="Q109" s="14">
        <v>-2462.9630000000002</v>
      </c>
      <c r="R109" s="14">
        <v>-3105.4850000000001</v>
      </c>
      <c r="S109" s="14">
        <v>-4040.2370000000001</v>
      </c>
      <c r="T109" s="14">
        <v>-3602.9580000000001</v>
      </c>
      <c r="U109" s="14">
        <v>-4040</v>
      </c>
      <c r="V109" s="14">
        <v>-3429.44</v>
      </c>
      <c r="W109" s="14">
        <v>-3097.1750000000002</v>
      </c>
      <c r="X109" s="14">
        <v>-3620.7629999999999</v>
      </c>
      <c r="Y109" s="14">
        <v>-4872.41</v>
      </c>
      <c r="Z109" s="14"/>
      <c r="AA109" s="14"/>
      <c r="AB109" s="16"/>
      <c r="AC109" s="16"/>
    </row>
    <row r="110" spans="1:29" x14ac:dyDescent="0.2">
      <c r="A110" s="14" t="s">
        <v>184</v>
      </c>
      <c r="B110" s="22">
        <v>-13126.052</v>
      </c>
      <c r="C110" s="22">
        <v>-1454.471</v>
      </c>
      <c r="D110" s="22">
        <v>-9146.9580000000005</v>
      </c>
      <c r="E110" s="22">
        <v>-14523.031999999999</v>
      </c>
      <c r="F110" s="22">
        <v>-10377.950999999999</v>
      </c>
      <c r="G110" s="22">
        <v>5612.7079999999996</v>
      </c>
      <c r="H110" s="22">
        <v>3711.3809999999999</v>
      </c>
      <c r="I110" s="22">
        <v>39605.749000000003</v>
      </c>
      <c r="J110" s="22">
        <v>-1285.135</v>
      </c>
      <c r="K110" s="22">
        <v>93.293999999998007</v>
      </c>
      <c r="L110" s="22">
        <v>51.588000000001003</v>
      </c>
      <c r="M110" s="22">
        <v>-1156.579</v>
      </c>
      <c r="N110" s="22">
        <v>-1080.0519999999999</v>
      </c>
      <c r="O110" s="22">
        <v>-1289.0419999999999</v>
      </c>
      <c r="P110" s="22">
        <v>-36.992000000001987</v>
      </c>
      <c r="Q110" s="22">
        <v>-42.485000000001001</v>
      </c>
      <c r="R110" s="22">
        <v>37.975000000001998</v>
      </c>
      <c r="S110" s="22">
        <v>-26.036000000000001</v>
      </c>
      <c r="T110" s="22">
        <v>93.289000000000996</v>
      </c>
      <c r="U110" s="22">
        <v>-33.334000000003002</v>
      </c>
      <c r="V110" s="22">
        <v>32.846000000000998</v>
      </c>
      <c r="W110" s="22">
        <v>7735.5940000000001</v>
      </c>
      <c r="X110" s="22">
        <v>28.600999999999999</v>
      </c>
      <c r="Y110" s="22">
        <v>30.534000000001001</v>
      </c>
      <c r="Z110" s="22"/>
      <c r="AA110" s="14"/>
      <c r="AB110" s="16"/>
      <c r="AC110" s="16"/>
    </row>
    <row r="111" spans="1:29" x14ac:dyDescent="0.2">
      <c r="A111" s="20" t="s">
        <v>185</v>
      </c>
      <c r="B111" s="20">
        <v>-29375.535</v>
      </c>
      <c r="C111" s="20">
        <v>-11863.16</v>
      </c>
      <c r="D111" s="20">
        <v>-13208.494000000001</v>
      </c>
      <c r="E111" s="20">
        <v>-19987.483</v>
      </c>
      <c r="F111" s="20">
        <v>-22344.98</v>
      </c>
      <c r="G111" s="20">
        <v>-12133.826999999999</v>
      </c>
      <c r="H111" s="20">
        <v>-20947.075000000001</v>
      </c>
      <c r="I111" s="20">
        <v>29940.670999999998</v>
      </c>
      <c r="J111" s="20">
        <v>-6502.7030000000004</v>
      </c>
      <c r="K111" s="20">
        <v>-13046.647000000001</v>
      </c>
      <c r="L111" s="20">
        <v>-414.02100000000002</v>
      </c>
      <c r="M111" s="20">
        <v>-8601.3160000000007</v>
      </c>
      <c r="N111" s="20">
        <v>-11632.546</v>
      </c>
      <c r="O111" s="20">
        <v>-9354.7950000000001</v>
      </c>
      <c r="P111" s="20">
        <v>-3340.3209999999999</v>
      </c>
      <c r="Q111" s="20">
        <v>-10590.414000000001</v>
      </c>
      <c r="R111" s="20">
        <v>-15470.464</v>
      </c>
      <c r="S111" s="20">
        <v>-11263.905000000001</v>
      </c>
      <c r="T111" s="20">
        <v>-11286.689</v>
      </c>
      <c r="U111" s="20">
        <v>-11785.556</v>
      </c>
      <c r="V111" s="20">
        <v>-7811.4359999999997</v>
      </c>
      <c r="W111" s="20">
        <v>-7035.0280000000002</v>
      </c>
      <c r="X111" s="20">
        <v>-3657.8389999999999</v>
      </c>
      <c r="Y111" s="20">
        <v>-7977.0990000000002</v>
      </c>
      <c r="Z111" s="20"/>
      <c r="AA111" s="14"/>
      <c r="AB111" s="16"/>
      <c r="AC111" s="16"/>
    </row>
    <row r="112" spans="1:29" x14ac:dyDescent="0.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6"/>
      <c r="AC112" s="16"/>
    </row>
    <row r="113" spans="1:29" x14ac:dyDescent="0.2">
      <c r="A113" s="14" t="s">
        <v>186</v>
      </c>
      <c r="B113" s="14">
        <v>21.045999999999999</v>
      </c>
      <c r="C113" s="14">
        <v>8.0129999999999999</v>
      </c>
      <c r="D113" s="14"/>
      <c r="E113" s="14">
        <v>9.7669999999999995</v>
      </c>
      <c r="F113" s="14"/>
      <c r="G113" s="14">
        <v>237.36799999999999</v>
      </c>
      <c r="H113" s="14">
        <v>409.37299999999999</v>
      </c>
      <c r="I113" s="14">
        <v>-2663.6129999999998</v>
      </c>
      <c r="J113" s="14">
        <v>-5571.6220000000003</v>
      </c>
      <c r="K113" s="14">
        <v>2846.9389999999999</v>
      </c>
      <c r="L113" s="14">
        <v>296.29599999999999</v>
      </c>
      <c r="M113" s="14">
        <v>56.579000000000001</v>
      </c>
      <c r="N113" s="14">
        <v>52.494</v>
      </c>
      <c r="O113" s="14">
        <v>105.479</v>
      </c>
      <c r="P113" s="14">
        <v>19.728999999999999</v>
      </c>
      <c r="Q113" s="14">
        <v>67.537999999999997</v>
      </c>
      <c r="R113" s="14">
        <v>28.481000000000002</v>
      </c>
      <c r="S113" s="14">
        <v>85.206999999999994</v>
      </c>
      <c r="T113" s="14">
        <v>77.36</v>
      </c>
      <c r="U113" s="14">
        <v>47.777000000000001</v>
      </c>
      <c r="V113" s="14">
        <v>1.2170000000000001</v>
      </c>
      <c r="W113" s="14">
        <v>-13.558999999999999</v>
      </c>
      <c r="X113" s="14">
        <v>-50.847000000000001</v>
      </c>
      <c r="Y113" s="14">
        <v>-2116.6849999999999</v>
      </c>
      <c r="Z113" s="14"/>
      <c r="AA113" s="14"/>
      <c r="AB113" s="16"/>
      <c r="AC113" s="16"/>
    </row>
    <row r="114" spans="1:29" x14ac:dyDescent="0.2">
      <c r="A114" s="14" t="s">
        <v>187</v>
      </c>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6"/>
      <c r="AC114" s="16"/>
    </row>
    <row r="115" spans="1:29" x14ac:dyDescent="0.2">
      <c r="A115" s="14" t="s">
        <v>188</v>
      </c>
      <c r="B115" s="14">
        <v>15148.39</v>
      </c>
      <c r="C115" s="14">
        <v>3354.701</v>
      </c>
      <c r="D115" s="14">
        <v>-4341.308</v>
      </c>
      <c r="E115" s="14">
        <v>4969.28</v>
      </c>
      <c r="F115" s="14">
        <v>5486.125</v>
      </c>
      <c r="G115" s="14">
        <v>108.167</v>
      </c>
      <c r="H115" s="14">
        <v>4807.3779999999997</v>
      </c>
      <c r="I115" s="14">
        <v>-31778.643</v>
      </c>
      <c r="J115" s="14">
        <v>4362.1620000000003</v>
      </c>
      <c r="K115" s="14">
        <v>-348.39699999999999</v>
      </c>
      <c r="L115" s="14">
        <v>-10161.376</v>
      </c>
      <c r="M115" s="14">
        <v>10613.157999999999</v>
      </c>
      <c r="N115" s="14">
        <v>18695.538</v>
      </c>
      <c r="O115" s="14">
        <v>8849.3150000000005</v>
      </c>
      <c r="P115" s="14">
        <v>5959.3090000000002</v>
      </c>
      <c r="Q115" s="14">
        <v>13577.342000000001</v>
      </c>
      <c r="R115" s="14">
        <v>16627.636999999999</v>
      </c>
      <c r="S115" s="14">
        <v>19874.556</v>
      </c>
      <c r="T115" s="14">
        <v>19858.931</v>
      </c>
      <c r="U115" s="14">
        <v>10448.888999999999</v>
      </c>
      <c r="V115" s="14">
        <v>-11560.826999999999</v>
      </c>
      <c r="W115" s="14">
        <v>-19435.027999999998</v>
      </c>
      <c r="X115" s="14">
        <v>-14135.593000000001</v>
      </c>
      <c r="Y115" s="14">
        <v>-760.08699999999999</v>
      </c>
      <c r="Z115" s="14"/>
      <c r="AA115" s="14"/>
      <c r="AB115" s="16"/>
      <c r="AC115" s="16"/>
    </row>
    <row r="116" spans="1:29" x14ac:dyDescent="0.2">
      <c r="A116" s="14" t="s">
        <v>189</v>
      </c>
      <c r="B116" s="14">
        <v>-2136.1759999999999</v>
      </c>
      <c r="C116" s="14">
        <v>-2113.5920000000001</v>
      </c>
      <c r="D116" s="14">
        <v>-1035.5409999999999</v>
      </c>
      <c r="E116" s="14">
        <v>-1886.92</v>
      </c>
      <c r="F116" s="14">
        <v>-2072.623</v>
      </c>
      <c r="G116" s="14">
        <v>-1866.8969999999999</v>
      </c>
      <c r="H116" s="14">
        <v>-2051.8690000000001</v>
      </c>
      <c r="I116" s="14">
        <v>-2302.2069999999999</v>
      </c>
      <c r="J116" s="14">
        <v>-2729.73</v>
      </c>
      <c r="K116" s="14">
        <v>-957.726</v>
      </c>
      <c r="L116" s="14">
        <v>-123.01600000000001</v>
      </c>
      <c r="M116" s="14">
        <v>-2593.4209999999998</v>
      </c>
      <c r="N116" s="14">
        <v>-3078.74</v>
      </c>
      <c r="O116" s="14">
        <v>-3217.808</v>
      </c>
      <c r="P116" s="14">
        <v>-2967.9409999999998</v>
      </c>
      <c r="Q116" s="14">
        <v>-2855.12</v>
      </c>
      <c r="R116" s="14">
        <v>-3667.7220000000002</v>
      </c>
      <c r="S116" s="14">
        <v>-4114.7929999999997</v>
      </c>
      <c r="T116" s="14">
        <v>-4442.5479999999998</v>
      </c>
      <c r="U116" s="14">
        <v>-3863.3330000000001</v>
      </c>
      <c r="V116" s="14">
        <v>-1171.5329999999999</v>
      </c>
      <c r="W116" s="14">
        <v>-1631.6379999999999</v>
      </c>
      <c r="X116" s="14">
        <v>-5666.3140000000003</v>
      </c>
      <c r="Y116" s="14">
        <v>-6058.8879999999999</v>
      </c>
      <c r="Z116" s="14"/>
      <c r="AA116" s="14"/>
      <c r="AB116" s="16"/>
      <c r="AC116" s="16"/>
    </row>
    <row r="117" spans="1:29" x14ac:dyDescent="0.2">
      <c r="A117" s="14" t="s">
        <v>190</v>
      </c>
      <c r="B117" s="22"/>
      <c r="C117" s="22">
        <v>1.0000000002036999E-3</v>
      </c>
      <c r="D117" s="22"/>
      <c r="E117" s="22">
        <v>4.5474735088645998E-13</v>
      </c>
      <c r="F117" s="22">
        <v>0.98700000000007992</v>
      </c>
      <c r="G117" s="22">
        <v>-1</v>
      </c>
      <c r="H117" s="22">
        <v>9.0949470177293006E-13</v>
      </c>
      <c r="I117" s="22">
        <v>2.0000000004075E-3</v>
      </c>
      <c r="J117" s="22">
        <v>1.0000000002036999E-3</v>
      </c>
      <c r="K117" s="22">
        <v>2.2737367544322999E-13</v>
      </c>
      <c r="L117" s="22">
        <v>1.0000000002036999E-3</v>
      </c>
      <c r="M117" s="22">
        <v>-389.47399999999999</v>
      </c>
      <c r="N117" s="22">
        <v>-569.55399999999997</v>
      </c>
      <c r="O117" s="22">
        <v>-456.16399999999999</v>
      </c>
      <c r="P117" s="22">
        <v>-207.15100000000001</v>
      </c>
      <c r="Q117" s="22">
        <v>-298.47500000000002</v>
      </c>
      <c r="R117" s="22">
        <v>-320.67399999999998</v>
      </c>
      <c r="S117" s="22">
        <v>-307.69200000000001</v>
      </c>
      <c r="T117" s="22">
        <v>-447.09899999999999</v>
      </c>
      <c r="U117" s="22">
        <v>-380</v>
      </c>
      <c r="V117" s="22">
        <v>-343.06599999999997</v>
      </c>
      <c r="W117" s="22">
        <v>-455.36799999999999</v>
      </c>
      <c r="X117" s="22">
        <v>-308.26299999999998</v>
      </c>
      <c r="Y117" s="22">
        <v>-214.83099999999999</v>
      </c>
      <c r="Z117" s="22"/>
      <c r="AA117" s="14"/>
      <c r="AB117" s="16"/>
      <c r="AC117" s="16"/>
    </row>
    <row r="118" spans="1:29" x14ac:dyDescent="0.2">
      <c r="A118" s="20" t="s">
        <v>191</v>
      </c>
      <c r="B118" s="20">
        <v>13033.26</v>
      </c>
      <c r="C118" s="20">
        <v>1249.123</v>
      </c>
      <c r="D118" s="20">
        <v>-5376.8490000000002</v>
      </c>
      <c r="E118" s="20">
        <v>3092.127</v>
      </c>
      <c r="F118" s="20">
        <v>3414.489</v>
      </c>
      <c r="G118" s="20">
        <v>-1522.3620000000001</v>
      </c>
      <c r="H118" s="20">
        <v>3164.8820000000001</v>
      </c>
      <c r="I118" s="20">
        <v>-36744.461000000003</v>
      </c>
      <c r="J118" s="20">
        <v>-3939.1889999999999</v>
      </c>
      <c r="K118" s="20">
        <v>1540.816</v>
      </c>
      <c r="L118" s="20">
        <v>-9988.0949999999993</v>
      </c>
      <c r="M118" s="20">
        <v>7686.8419999999996</v>
      </c>
      <c r="N118" s="20">
        <v>15099.737999999999</v>
      </c>
      <c r="O118" s="20">
        <v>5280.8220000000001</v>
      </c>
      <c r="P118" s="20">
        <v>2803.9459999999999</v>
      </c>
      <c r="Q118" s="20">
        <v>10491.285</v>
      </c>
      <c r="R118" s="20">
        <v>12667.722</v>
      </c>
      <c r="S118" s="20">
        <v>15537.278</v>
      </c>
      <c r="T118" s="20">
        <v>15046.644</v>
      </c>
      <c r="U118" s="20">
        <v>6253.3329999999996</v>
      </c>
      <c r="V118" s="20">
        <v>-13074.209000000001</v>
      </c>
      <c r="W118" s="20">
        <v>-21535.593000000001</v>
      </c>
      <c r="X118" s="20">
        <v>-20161.017</v>
      </c>
      <c r="Y118" s="20">
        <v>-9150.491</v>
      </c>
      <c r="Z118" s="20"/>
      <c r="AA118" s="14"/>
      <c r="AB118" s="16"/>
      <c r="AC118" s="16"/>
    </row>
    <row r="119" spans="1:29" x14ac:dyDescent="0.2">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6"/>
      <c r="AC119" s="16"/>
    </row>
    <row r="120" spans="1:29" x14ac:dyDescent="0.2">
      <c r="A120" s="20" t="s">
        <v>192</v>
      </c>
      <c r="B120" s="14"/>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14"/>
      <c r="AB120" s="16"/>
      <c r="AC120" s="16"/>
    </row>
    <row r="121" spans="1:29" x14ac:dyDescent="0.2">
      <c r="A121" s="14" t="s">
        <v>193</v>
      </c>
      <c r="B121" s="24">
        <f t="shared" ref="B121:Y121" si="13">B104</f>
        <v>14384.991</v>
      </c>
      <c r="C121" s="24">
        <f t="shared" si="13"/>
        <v>14235.191999999999</v>
      </c>
      <c r="D121" s="24">
        <f t="shared" si="13"/>
        <v>18156.944</v>
      </c>
      <c r="E121" s="24">
        <f t="shared" si="13"/>
        <v>20255.09</v>
      </c>
      <c r="F121" s="24">
        <f t="shared" si="13"/>
        <v>14814.909</v>
      </c>
      <c r="G121" s="24">
        <f t="shared" si="13"/>
        <v>13076.288</v>
      </c>
      <c r="H121" s="24">
        <f t="shared" si="13"/>
        <v>18939.246999999999</v>
      </c>
      <c r="I121" s="24">
        <f t="shared" si="13"/>
        <v>19080.562999999998</v>
      </c>
      <c r="J121" s="24">
        <f t="shared" si="13"/>
        <v>-1062.162</v>
      </c>
      <c r="K121" s="24">
        <f t="shared" si="13"/>
        <v>15978.134</v>
      </c>
      <c r="L121" s="24">
        <f t="shared" si="13"/>
        <v>11301.587</v>
      </c>
      <c r="M121" s="24">
        <f t="shared" si="13"/>
        <v>-915.78899999999999</v>
      </c>
      <c r="N121" s="24">
        <f t="shared" si="13"/>
        <v>-1443.57</v>
      </c>
      <c r="O121" s="24">
        <f t="shared" si="13"/>
        <v>4500</v>
      </c>
      <c r="P121" s="24">
        <f t="shared" si="13"/>
        <v>-1570.9</v>
      </c>
      <c r="Q121" s="24">
        <f t="shared" si="13"/>
        <v>241.83</v>
      </c>
      <c r="R121" s="24">
        <f t="shared" si="13"/>
        <v>3914.5569999999998</v>
      </c>
      <c r="S121" s="24">
        <f t="shared" si="13"/>
        <v>-1955.03</v>
      </c>
      <c r="T121" s="24">
        <f t="shared" si="13"/>
        <v>390.21600000000001</v>
      </c>
      <c r="U121" s="24">
        <f t="shared" si="13"/>
        <v>8764.4439999999995</v>
      </c>
      <c r="V121" s="24">
        <f t="shared" si="13"/>
        <v>27167.883000000002</v>
      </c>
      <c r="W121" s="24">
        <f t="shared" si="13"/>
        <v>27738.983</v>
      </c>
      <c r="X121" s="24">
        <f t="shared" si="13"/>
        <v>17896.186000000002</v>
      </c>
      <c r="Y121" s="24">
        <f t="shared" si="13"/>
        <v>15779.716</v>
      </c>
      <c r="Z121" s="24"/>
      <c r="AA121" s="14"/>
      <c r="AB121" s="16"/>
      <c r="AC121" s="16"/>
    </row>
    <row r="122" spans="1:29" x14ac:dyDescent="0.2">
      <c r="A122" s="14" t="s">
        <v>194</v>
      </c>
      <c r="B122" s="25">
        <f t="shared" ref="B122:Y122" si="14">B106</f>
        <v>-18439.231</v>
      </c>
      <c r="C122" s="25">
        <f t="shared" si="14"/>
        <v>-12264.843000000001</v>
      </c>
      <c r="D122" s="25">
        <f t="shared" si="14"/>
        <v>-4133.4219999999996</v>
      </c>
      <c r="E122" s="25">
        <f t="shared" si="14"/>
        <v>-10704.266</v>
      </c>
      <c r="F122" s="25">
        <f t="shared" si="14"/>
        <v>-16275.436</v>
      </c>
      <c r="G122" s="25">
        <f t="shared" si="14"/>
        <v>-18044.996999999999</v>
      </c>
      <c r="H122" s="25">
        <f t="shared" si="14"/>
        <v>-22861.819</v>
      </c>
      <c r="I122" s="25">
        <f t="shared" si="14"/>
        <v>-16353.058999999999</v>
      </c>
      <c r="J122" s="25">
        <f t="shared" si="14"/>
        <v>-2781.0810000000001</v>
      </c>
      <c r="K122" s="25">
        <f t="shared" si="14"/>
        <v>-3123.9070000000002</v>
      </c>
      <c r="L122" s="25">
        <f t="shared" si="14"/>
        <v>-4396.826</v>
      </c>
      <c r="M122" s="25">
        <f t="shared" si="14"/>
        <v>-5139.4740000000002</v>
      </c>
      <c r="N122" s="25">
        <f t="shared" si="14"/>
        <v>-6077.4279999999999</v>
      </c>
      <c r="O122" s="25">
        <f t="shared" si="14"/>
        <v>-6568.4930000000004</v>
      </c>
      <c r="P122" s="25">
        <f t="shared" si="14"/>
        <v>-5715.1660000000002</v>
      </c>
      <c r="Q122" s="25">
        <f t="shared" si="14"/>
        <v>-4989.1059999999998</v>
      </c>
      <c r="R122" s="25">
        <f t="shared" si="14"/>
        <v>-5825.9489999999996</v>
      </c>
      <c r="S122" s="25">
        <f t="shared" si="14"/>
        <v>-7020.1180000000004</v>
      </c>
      <c r="T122" s="25">
        <f t="shared" si="14"/>
        <v>-7838.4530000000004</v>
      </c>
      <c r="U122" s="25">
        <f t="shared" si="14"/>
        <v>-7522.2219999999998</v>
      </c>
      <c r="V122" s="25">
        <f t="shared" si="14"/>
        <v>-6540.1459999999997</v>
      </c>
      <c r="W122" s="25">
        <f t="shared" si="14"/>
        <v>-4240.6779999999999</v>
      </c>
      <c r="X122" s="25">
        <f t="shared" si="14"/>
        <v>-3190.6779999999999</v>
      </c>
      <c r="Y122" s="25">
        <f t="shared" si="14"/>
        <v>-3773.1729999999998</v>
      </c>
      <c r="Z122" s="25"/>
      <c r="AA122" s="14"/>
      <c r="AB122" s="16"/>
      <c r="AC122" s="16"/>
    </row>
    <row r="123" spans="1:29" x14ac:dyDescent="0.2">
      <c r="A123" s="14" t="s">
        <v>195</v>
      </c>
      <c r="B123" s="14">
        <f t="shared" ref="B123:Y123" si="15">B121+B122</f>
        <v>-4054.24</v>
      </c>
      <c r="C123" s="14">
        <f t="shared" si="15"/>
        <v>1970.3489999999983</v>
      </c>
      <c r="D123" s="14">
        <f t="shared" si="15"/>
        <v>14023.522000000001</v>
      </c>
      <c r="E123" s="14">
        <f t="shared" si="15"/>
        <v>9550.8240000000005</v>
      </c>
      <c r="F123" s="14">
        <f t="shared" si="15"/>
        <v>-1460.527</v>
      </c>
      <c r="G123" s="14">
        <f t="shared" si="15"/>
        <v>-4968.7089999999989</v>
      </c>
      <c r="H123" s="14">
        <f t="shared" si="15"/>
        <v>-3922.5720000000001</v>
      </c>
      <c r="I123" s="14">
        <f t="shared" si="15"/>
        <v>2727.503999999999</v>
      </c>
      <c r="J123" s="14">
        <f t="shared" si="15"/>
        <v>-3843.2430000000004</v>
      </c>
      <c r="K123" s="14">
        <f t="shared" si="15"/>
        <v>12854.226999999999</v>
      </c>
      <c r="L123" s="14">
        <f t="shared" si="15"/>
        <v>6904.7609999999995</v>
      </c>
      <c r="M123" s="14">
        <f t="shared" si="15"/>
        <v>-6055.2629999999999</v>
      </c>
      <c r="N123" s="14">
        <f t="shared" si="15"/>
        <v>-7520.9979999999996</v>
      </c>
      <c r="O123" s="14">
        <f t="shared" si="15"/>
        <v>-2068.4930000000004</v>
      </c>
      <c r="P123" s="14">
        <f t="shared" si="15"/>
        <v>-7286.0660000000007</v>
      </c>
      <c r="Q123" s="14">
        <f t="shared" si="15"/>
        <v>-4747.2759999999998</v>
      </c>
      <c r="R123" s="14">
        <f t="shared" si="15"/>
        <v>-1911.3919999999998</v>
      </c>
      <c r="S123" s="14">
        <f t="shared" si="15"/>
        <v>-8975.148000000001</v>
      </c>
      <c r="T123" s="14">
        <f t="shared" si="15"/>
        <v>-7448.2370000000001</v>
      </c>
      <c r="U123" s="14">
        <f t="shared" si="15"/>
        <v>1242.2219999999998</v>
      </c>
      <c r="V123" s="14">
        <f t="shared" si="15"/>
        <v>20627.737000000001</v>
      </c>
      <c r="W123" s="14">
        <f t="shared" si="15"/>
        <v>23498.305</v>
      </c>
      <c r="X123" s="14">
        <f t="shared" si="15"/>
        <v>14705.508000000002</v>
      </c>
      <c r="Y123" s="14">
        <f t="shared" si="15"/>
        <v>12006.543000000001</v>
      </c>
      <c r="Z123" s="14"/>
      <c r="AA123" s="14"/>
      <c r="AB123" s="16"/>
      <c r="AC123" s="16"/>
    </row>
    <row r="124" spans="1:29" x14ac:dyDescent="0.2">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6"/>
      <c r="AC124" s="16"/>
    </row>
    <row r="125" spans="1:29" x14ac:dyDescent="0.2">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6"/>
      <c r="AC125" s="16"/>
    </row>
    <row r="126" spans="1:29" x14ac:dyDescent="0.2">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6"/>
      <c r="AC126" s="16"/>
    </row>
    <row r="127" spans="1:29" x14ac:dyDescent="0.2">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6"/>
      <c r="AC127" s="16"/>
    </row>
    <row r="128" spans="1:29" x14ac:dyDescent="0.2">
      <c r="A128" s="15"/>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6"/>
      <c r="AC128" s="16"/>
    </row>
    <row r="129" spans="1:29" x14ac:dyDescent="0.2">
      <c r="A129" s="15"/>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6"/>
      <c r="AC129" s="16"/>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03BFC-B8EB-844E-8C82-C86B3B9432CE}">
  <dimension ref="A1:EK124"/>
  <sheetViews>
    <sheetView topLeftCell="A70" zoomScale="130" zoomScaleNormal="130" workbookViewId="0">
      <pane xSplit="1" topLeftCell="J1" activePane="topRight" state="frozen"/>
      <selection pane="topRight" activeCell="CW15" sqref="CW15"/>
    </sheetView>
  </sheetViews>
  <sheetFormatPr baseColWidth="10" defaultRowHeight="16" x14ac:dyDescent="0.2"/>
  <cols>
    <col min="1" max="1" width="35.83203125" bestFit="1" customWidth="1"/>
  </cols>
  <sheetData>
    <row r="1" spans="1:141" x14ac:dyDescent="0.2">
      <c r="A1" s="17" t="s">
        <v>35</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4"/>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row>
    <row r="2" spans="1:141" x14ac:dyDescent="0.2">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row>
    <row r="3" spans="1:141" x14ac:dyDescent="0.2">
      <c r="A3" s="14"/>
      <c r="B3" s="19" t="s">
        <v>201</v>
      </c>
      <c r="C3" s="19" t="s">
        <v>202</v>
      </c>
      <c r="D3" s="19" t="s">
        <v>203</v>
      </c>
      <c r="E3" s="19" t="s">
        <v>204</v>
      </c>
      <c r="F3" s="19" t="s">
        <v>205</v>
      </c>
      <c r="G3" s="19" t="s">
        <v>206</v>
      </c>
      <c r="H3" s="19" t="s">
        <v>207</v>
      </c>
      <c r="I3" s="19" t="s">
        <v>196</v>
      </c>
      <c r="J3" s="19" t="s">
        <v>208</v>
      </c>
      <c r="K3" s="19" t="s">
        <v>209</v>
      </c>
      <c r="L3" s="19" t="s">
        <v>210</v>
      </c>
      <c r="M3" s="19" t="s">
        <v>197</v>
      </c>
      <c r="N3" s="19" t="s">
        <v>211</v>
      </c>
      <c r="O3" s="19" t="s">
        <v>212</v>
      </c>
      <c r="P3" s="19" t="s">
        <v>213</v>
      </c>
      <c r="Q3" s="19" t="s">
        <v>198</v>
      </c>
      <c r="R3" s="19" t="s">
        <v>214</v>
      </c>
      <c r="S3" s="19" t="s">
        <v>215</v>
      </c>
      <c r="T3" s="19" t="s">
        <v>216</v>
      </c>
      <c r="U3" s="19" t="s">
        <v>199</v>
      </c>
      <c r="V3" s="19" t="s">
        <v>217</v>
      </c>
      <c r="W3" s="19" t="s">
        <v>218</v>
      </c>
      <c r="X3" s="19" t="s">
        <v>219</v>
      </c>
      <c r="Y3" s="19" t="s">
        <v>200</v>
      </c>
      <c r="Z3" s="19" t="s">
        <v>220</v>
      </c>
      <c r="AA3" s="19" t="s">
        <v>221</v>
      </c>
      <c r="AB3" s="19" t="s">
        <v>222</v>
      </c>
      <c r="AC3" s="19" t="s">
        <v>36</v>
      </c>
      <c r="AD3" s="19" t="s">
        <v>223</v>
      </c>
      <c r="AE3" s="19" t="s">
        <v>224</v>
      </c>
      <c r="AF3" s="19" t="s">
        <v>37</v>
      </c>
      <c r="AG3" s="19" t="s">
        <v>38</v>
      </c>
      <c r="AH3" s="19" t="s">
        <v>39</v>
      </c>
      <c r="AI3" s="19" t="s">
        <v>40</v>
      </c>
      <c r="AJ3" s="19" t="s">
        <v>41</v>
      </c>
      <c r="AK3" s="19" t="s">
        <v>42</v>
      </c>
      <c r="AL3" s="19" t="s">
        <v>43</v>
      </c>
      <c r="AM3" s="19" t="s">
        <v>44</v>
      </c>
      <c r="AN3" s="19" t="s">
        <v>45</v>
      </c>
      <c r="AO3" s="19" t="s">
        <v>46</v>
      </c>
      <c r="AP3" s="19" t="s">
        <v>47</v>
      </c>
      <c r="AQ3" s="19" t="s">
        <v>48</v>
      </c>
      <c r="AR3" s="19" t="s">
        <v>49</v>
      </c>
      <c r="AS3" s="19" t="s">
        <v>50</v>
      </c>
      <c r="AT3" s="19" t="s">
        <v>51</v>
      </c>
      <c r="AU3" s="19" t="s">
        <v>52</v>
      </c>
      <c r="AV3" s="19" t="s">
        <v>53</v>
      </c>
      <c r="AW3" s="19" t="s">
        <v>54</v>
      </c>
      <c r="AX3" s="19" t="s">
        <v>55</v>
      </c>
      <c r="AY3" s="19" t="s">
        <v>56</v>
      </c>
      <c r="AZ3" s="19" t="s">
        <v>57</v>
      </c>
      <c r="BA3" s="19" t="s">
        <v>58</v>
      </c>
      <c r="BB3" s="19" t="s">
        <v>59</v>
      </c>
      <c r="BC3" s="19" t="s">
        <v>60</v>
      </c>
      <c r="BD3" s="19" t="s">
        <v>61</v>
      </c>
      <c r="BE3" s="19" t="s">
        <v>62</v>
      </c>
      <c r="BF3" s="19" t="s">
        <v>63</v>
      </c>
      <c r="BG3" s="19" t="s">
        <v>64</v>
      </c>
      <c r="BH3" s="19" t="s">
        <v>65</v>
      </c>
      <c r="BI3" s="19" t="s">
        <v>66</v>
      </c>
      <c r="BJ3" s="19" t="s">
        <v>67</v>
      </c>
      <c r="BK3" s="19" t="s">
        <v>68</v>
      </c>
      <c r="BL3" s="19" t="s">
        <v>69</v>
      </c>
      <c r="BM3" s="19" t="s">
        <v>70</v>
      </c>
      <c r="BN3" s="19" t="s">
        <v>71</v>
      </c>
      <c r="BO3" s="19" t="s">
        <v>72</v>
      </c>
      <c r="BP3" s="19" t="s">
        <v>73</v>
      </c>
      <c r="BQ3" s="19" t="s">
        <v>74</v>
      </c>
      <c r="BR3" s="19" t="s">
        <v>75</v>
      </c>
      <c r="BS3" s="19" t="s">
        <v>76</v>
      </c>
      <c r="BT3" s="19" t="s">
        <v>77</v>
      </c>
      <c r="BU3" s="19" t="s">
        <v>78</v>
      </c>
      <c r="BV3" s="19" t="s">
        <v>79</v>
      </c>
      <c r="BW3" s="19" t="s">
        <v>80</v>
      </c>
      <c r="BX3" s="19" t="s">
        <v>81</v>
      </c>
      <c r="BY3" s="19" t="s">
        <v>82</v>
      </c>
      <c r="BZ3" s="19" t="s">
        <v>83</v>
      </c>
      <c r="CA3" s="19" t="s">
        <v>84</v>
      </c>
      <c r="CB3" s="19" t="s">
        <v>85</v>
      </c>
      <c r="CC3" s="19" t="s">
        <v>86</v>
      </c>
      <c r="CD3" s="19" t="s">
        <v>87</v>
      </c>
      <c r="CE3" s="19" t="s">
        <v>88</v>
      </c>
      <c r="CF3" s="19" t="s">
        <v>89</v>
      </c>
      <c r="CG3" s="19" t="s">
        <v>90</v>
      </c>
      <c r="CH3" s="19" t="s">
        <v>91</v>
      </c>
      <c r="CI3" s="19" t="s">
        <v>92</v>
      </c>
      <c r="CJ3" s="19" t="s">
        <v>93</v>
      </c>
      <c r="CK3" s="19" t="s">
        <v>94</v>
      </c>
      <c r="CL3" s="19" t="s">
        <v>95</v>
      </c>
      <c r="CM3" s="19" t="s">
        <v>96</v>
      </c>
      <c r="CN3" s="19" t="s">
        <v>97</v>
      </c>
      <c r="CO3" s="19" t="s">
        <v>98</v>
      </c>
      <c r="CP3" s="19" t="s">
        <v>99</v>
      </c>
      <c r="CQ3" s="19" t="s">
        <v>100</v>
      </c>
      <c r="CR3" s="19" t="s">
        <v>101</v>
      </c>
      <c r="CS3" s="30" t="s">
        <v>250</v>
      </c>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row>
    <row r="4" spans="1:141" x14ac:dyDescent="0.2">
      <c r="A4" s="20" t="s">
        <v>102</v>
      </c>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31"/>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row>
    <row r="5" spans="1:141" x14ac:dyDescent="0.2">
      <c r="A5" s="14" t="s">
        <v>103</v>
      </c>
      <c r="B5" s="14">
        <v>5382</v>
      </c>
      <c r="C5" s="14">
        <v>6586</v>
      </c>
      <c r="D5" s="14">
        <v>10638</v>
      </c>
      <c r="E5" s="14">
        <v>7218</v>
      </c>
      <c r="F5" s="14">
        <v>16020</v>
      </c>
      <c r="G5" s="14">
        <v>13103</v>
      </c>
      <c r="H5" s="14">
        <v>16073</v>
      </c>
      <c r="I5" s="14">
        <v>12221</v>
      </c>
      <c r="J5" s="14">
        <v>19237</v>
      </c>
      <c r="K5" s="14">
        <v>17684</v>
      </c>
      <c r="L5" s="14">
        <v>27887</v>
      </c>
      <c r="M5" s="14">
        <v>23208</v>
      </c>
      <c r="N5" s="14">
        <v>18190</v>
      </c>
      <c r="O5" s="14">
        <v>15648</v>
      </c>
      <c r="P5" s="14">
        <v>17416</v>
      </c>
      <c r="Q5" s="14">
        <v>22831</v>
      </c>
      <c r="R5" s="14">
        <v>23345</v>
      </c>
      <c r="S5" s="14">
        <v>30133</v>
      </c>
      <c r="T5" s="14">
        <v>28200</v>
      </c>
      <c r="U5" s="14">
        <v>28406</v>
      </c>
      <c r="V5" s="14">
        <v>21179</v>
      </c>
      <c r="W5" s="14">
        <v>27985</v>
      </c>
      <c r="X5" s="14">
        <v>25511</v>
      </c>
      <c r="Y5" s="14">
        <v>28896</v>
      </c>
      <c r="Z5" s="14">
        <v>26867</v>
      </c>
      <c r="AA5" s="14">
        <v>32000</v>
      </c>
      <c r="AB5" s="14">
        <v>27437</v>
      </c>
      <c r="AC5" s="14">
        <v>35283</v>
      </c>
      <c r="AD5" s="14">
        <v>33751</v>
      </c>
      <c r="AE5" s="14">
        <v>30066</v>
      </c>
      <c r="AF5" s="14">
        <v>24894</v>
      </c>
      <c r="AG5" s="14">
        <v>22049</v>
      </c>
      <c r="AH5" s="14">
        <v>21093</v>
      </c>
      <c r="AI5" s="14">
        <v>24011</v>
      </c>
      <c r="AJ5" s="14">
        <v>25798</v>
      </c>
      <c r="AK5" s="14">
        <v>20894</v>
      </c>
      <c r="AL5" s="14">
        <v>24356</v>
      </c>
      <c r="AM5" s="14">
        <v>18322</v>
      </c>
      <c r="AN5" s="14">
        <v>17992</v>
      </c>
      <c r="AO5" s="14">
        <v>14805</v>
      </c>
      <c r="AP5" s="14">
        <v>21318</v>
      </c>
      <c r="AQ5" s="14">
        <v>17472</v>
      </c>
      <c r="AR5" s="14">
        <v>16460</v>
      </c>
      <c r="AS5" s="14">
        <v>17148</v>
      </c>
      <c r="AT5" s="14">
        <v>15244</v>
      </c>
      <c r="AU5" s="14">
        <v>15101</v>
      </c>
      <c r="AV5" s="14">
        <v>13539</v>
      </c>
      <c r="AW5" s="14">
        <v>15659</v>
      </c>
      <c r="AX5" s="14">
        <v>13820</v>
      </c>
      <c r="AY5" s="14">
        <v>13362</v>
      </c>
      <c r="AZ5" s="14">
        <v>14752</v>
      </c>
      <c r="BA5" s="14">
        <v>14468</v>
      </c>
      <c r="BB5" s="14">
        <v>12983</v>
      </c>
      <c r="BC5" s="14">
        <v>11573</v>
      </c>
      <c r="BD5" s="14">
        <v>13320</v>
      </c>
      <c r="BE5" s="14">
        <v>10757</v>
      </c>
      <c r="BF5" s="14">
        <v>12368</v>
      </c>
      <c r="BG5" s="14">
        <v>12897</v>
      </c>
      <c r="BH5" s="14">
        <v>14686</v>
      </c>
      <c r="BI5" s="14">
        <v>14272</v>
      </c>
      <c r="BJ5" s="14">
        <v>15917</v>
      </c>
      <c r="BK5" s="14">
        <v>17063</v>
      </c>
      <c r="BL5" s="14">
        <v>13340</v>
      </c>
      <c r="BM5" s="14">
        <v>15905</v>
      </c>
      <c r="BN5" s="14">
        <v>17823</v>
      </c>
      <c r="BO5" s="14">
        <v>16223</v>
      </c>
      <c r="BP5" s="14">
        <v>17589</v>
      </c>
      <c r="BQ5" s="14">
        <v>18492</v>
      </c>
      <c r="BR5" s="14">
        <v>17940</v>
      </c>
      <c r="BS5" s="14">
        <v>16828</v>
      </c>
      <c r="BT5" s="14">
        <v>18562</v>
      </c>
      <c r="BU5" s="14">
        <v>16718</v>
      </c>
      <c r="BV5" s="14">
        <v>20848</v>
      </c>
      <c r="BW5" s="14">
        <v>22117</v>
      </c>
      <c r="BX5" s="14">
        <v>20523</v>
      </c>
      <c r="BY5" s="14">
        <v>17504</v>
      </c>
      <c r="BZ5" s="14">
        <v>25971</v>
      </c>
      <c r="CA5" s="14">
        <v>30989</v>
      </c>
      <c r="CB5" s="14">
        <v>24263</v>
      </c>
      <c r="CC5" s="14">
        <v>25243</v>
      </c>
      <c r="CD5" s="14">
        <v>21826</v>
      </c>
      <c r="CE5" s="14">
        <v>22955</v>
      </c>
      <c r="CF5" s="14">
        <v>27429</v>
      </c>
      <c r="CG5" s="14">
        <v>20540</v>
      </c>
      <c r="CH5" s="14">
        <v>21013</v>
      </c>
      <c r="CI5" s="14">
        <v>19516</v>
      </c>
      <c r="CJ5" s="14">
        <v>21548</v>
      </c>
      <c r="CK5" s="14">
        <v>25134</v>
      </c>
      <c r="CL5" s="14">
        <v>22144</v>
      </c>
      <c r="CM5" s="14">
        <v>26406</v>
      </c>
      <c r="CN5" s="14">
        <v>26427</v>
      </c>
      <c r="CO5" s="14">
        <v>24862</v>
      </c>
      <c r="CP5" s="14">
        <v>19721</v>
      </c>
      <c r="CQ5" s="14">
        <v>19953</v>
      </c>
      <c r="CR5" s="14">
        <v>23449</v>
      </c>
      <c r="CS5" s="32"/>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row>
    <row r="6" spans="1:141" x14ac:dyDescent="0.2">
      <c r="A6" s="14" t="s">
        <v>104</v>
      </c>
      <c r="B6" s="14">
        <v>12476</v>
      </c>
      <c r="C6" s="14">
        <v>12184</v>
      </c>
      <c r="D6" s="14">
        <v>6875</v>
      </c>
      <c r="E6" s="14">
        <v>11577</v>
      </c>
      <c r="F6" s="14">
        <v>11433</v>
      </c>
      <c r="G6" s="14">
        <v>15583</v>
      </c>
      <c r="H6" s="14">
        <v>16812</v>
      </c>
      <c r="I6" s="14">
        <v>18271</v>
      </c>
      <c r="J6" s="14">
        <v>17938</v>
      </c>
      <c r="K6" s="14">
        <v>20331</v>
      </c>
      <c r="L6" s="14">
        <v>20491</v>
      </c>
      <c r="M6" s="14">
        <v>16106</v>
      </c>
      <c r="N6" s="14">
        <v>18687</v>
      </c>
      <c r="O6" s="14">
        <v>18010</v>
      </c>
      <c r="P6" s="14">
        <v>13914</v>
      </c>
      <c r="Q6" s="14">
        <v>10004</v>
      </c>
      <c r="R6" s="14">
        <v>10978</v>
      </c>
      <c r="S6" s="14">
        <v>9348</v>
      </c>
      <c r="T6" s="14">
        <v>9193</v>
      </c>
      <c r="U6" s="14">
        <v>14133</v>
      </c>
      <c r="V6" s="14">
        <v>17892</v>
      </c>
      <c r="W6" s="14">
        <v>12633</v>
      </c>
      <c r="X6" s="14">
        <v>15116</v>
      </c>
      <c r="Y6" s="14">
        <v>51259</v>
      </c>
      <c r="Z6" s="14">
        <v>23153</v>
      </c>
      <c r="AA6" s="14">
        <v>21194</v>
      </c>
      <c r="AB6" s="14">
        <v>53252</v>
      </c>
      <c r="AC6" s="14">
        <v>48770</v>
      </c>
      <c r="AD6" s="14">
        <v>15339</v>
      </c>
      <c r="AE6" s="14">
        <v>19872</v>
      </c>
      <c r="AF6" s="14">
        <v>46086</v>
      </c>
      <c r="AG6" s="14">
        <v>42661</v>
      </c>
      <c r="AH6" s="14">
        <v>42275</v>
      </c>
      <c r="AI6" s="14">
        <v>37931</v>
      </c>
      <c r="AJ6" s="14">
        <v>41371</v>
      </c>
      <c r="AK6" s="14">
        <v>21387</v>
      </c>
      <c r="AL6" s="14">
        <v>37701</v>
      </c>
      <c r="AM6" s="14">
        <v>36127</v>
      </c>
      <c r="AN6" s="14">
        <v>39166</v>
      </c>
      <c r="AO6" s="14">
        <v>20765</v>
      </c>
      <c r="AP6" s="14">
        <v>24787</v>
      </c>
      <c r="AQ6" s="14">
        <v>28204</v>
      </c>
      <c r="AR6" s="14">
        <v>29058</v>
      </c>
      <c r="AS6" s="14">
        <v>18618</v>
      </c>
      <c r="AT6" s="14">
        <v>34259</v>
      </c>
      <c r="AU6" s="14">
        <v>35676</v>
      </c>
      <c r="AV6" s="14">
        <v>38113</v>
      </c>
      <c r="AW6" s="14">
        <v>20284</v>
      </c>
      <c r="AX6" s="14">
        <v>20521</v>
      </c>
      <c r="AY6" s="14">
        <v>23344</v>
      </c>
      <c r="AZ6" s="14">
        <v>22890</v>
      </c>
      <c r="BA6" s="14">
        <v>22100</v>
      </c>
      <c r="BB6" s="14">
        <v>23546</v>
      </c>
      <c r="BC6" s="14">
        <v>24096</v>
      </c>
      <c r="BD6" s="14">
        <v>20643</v>
      </c>
      <c r="BE6" s="14">
        <v>20393</v>
      </c>
      <c r="BF6" s="14">
        <v>20732</v>
      </c>
      <c r="BG6" s="14">
        <v>18405</v>
      </c>
      <c r="BH6" s="14">
        <v>17161</v>
      </c>
      <c r="BI6" s="14">
        <v>20904</v>
      </c>
      <c r="BJ6" s="14">
        <v>23556</v>
      </c>
      <c r="BK6" s="14">
        <v>22234</v>
      </c>
      <c r="BL6" s="14">
        <v>20825</v>
      </c>
      <c r="BM6" s="14">
        <v>22922</v>
      </c>
      <c r="BN6" s="14">
        <v>22166</v>
      </c>
      <c r="BO6" s="14">
        <v>22886</v>
      </c>
      <c r="BP6" s="14">
        <v>20492</v>
      </c>
      <c r="BQ6" s="14">
        <v>20435</v>
      </c>
      <c r="BR6" s="14">
        <v>22131</v>
      </c>
      <c r="BS6" s="14">
        <v>19648</v>
      </c>
      <c r="BT6" s="14">
        <v>17780</v>
      </c>
      <c r="BU6" s="14">
        <v>17233</v>
      </c>
      <c r="BV6" s="14">
        <v>16882</v>
      </c>
      <c r="BW6" s="14">
        <v>15931</v>
      </c>
      <c r="BX6" s="14">
        <v>16808</v>
      </c>
      <c r="BY6" s="14">
        <v>17147</v>
      </c>
      <c r="BZ6" s="14">
        <v>20399</v>
      </c>
      <c r="CA6" s="14">
        <v>26141</v>
      </c>
      <c r="CB6" s="14">
        <v>20568</v>
      </c>
      <c r="CC6" s="14">
        <v>24718</v>
      </c>
      <c r="CD6" s="14">
        <v>24281</v>
      </c>
      <c r="CE6" s="14">
        <v>18081</v>
      </c>
      <c r="CF6" s="14">
        <v>18997</v>
      </c>
      <c r="CG6" s="14">
        <v>29053</v>
      </c>
      <c r="CH6" s="14">
        <v>20215</v>
      </c>
      <c r="CI6" s="14">
        <v>17184</v>
      </c>
      <c r="CJ6" s="14">
        <v>18625</v>
      </c>
      <c r="CK6" s="14">
        <v>18936</v>
      </c>
      <c r="CL6" s="14">
        <v>17369</v>
      </c>
      <c r="CM6" s="14">
        <v>16415</v>
      </c>
      <c r="CN6" s="14">
        <v>14688</v>
      </c>
      <c r="CO6" s="14">
        <v>15309</v>
      </c>
      <c r="CP6" s="14">
        <v>14742</v>
      </c>
      <c r="CQ6" s="14">
        <v>14613</v>
      </c>
      <c r="CR6" s="14">
        <v>13456</v>
      </c>
      <c r="CS6" s="32"/>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row>
    <row r="7" spans="1:141" x14ac:dyDescent="0.2">
      <c r="A7" s="14" t="s">
        <v>105</v>
      </c>
      <c r="B7" s="14">
        <v>6607</v>
      </c>
      <c r="C7" s="14">
        <v>4862</v>
      </c>
      <c r="D7" s="14">
        <v>4562</v>
      </c>
      <c r="E7" s="14">
        <v>3152</v>
      </c>
      <c r="F7" s="14">
        <v>3670</v>
      </c>
      <c r="G7" s="14">
        <v>4295</v>
      </c>
      <c r="H7" s="14">
        <v>108525</v>
      </c>
      <c r="I7" s="14">
        <v>99054</v>
      </c>
      <c r="J7" s="14">
        <v>95061</v>
      </c>
      <c r="K7" s="14">
        <v>111757</v>
      </c>
      <c r="L7" s="14">
        <v>111928</v>
      </c>
      <c r="M7" s="14">
        <v>112701</v>
      </c>
      <c r="N7" s="14">
        <v>112887</v>
      </c>
      <c r="O7" s="14">
        <v>127871</v>
      </c>
      <c r="P7" s="14">
        <v>124824</v>
      </c>
      <c r="Q7" s="14">
        <v>115435</v>
      </c>
      <c r="R7" s="14">
        <v>117110</v>
      </c>
      <c r="S7" s="14">
        <v>109375</v>
      </c>
      <c r="T7" s="14">
        <v>97042</v>
      </c>
      <c r="U7" s="14">
        <v>115931</v>
      </c>
      <c r="V7" s="14">
        <v>112810</v>
      </c>
      <c r="W7" s="14">
        <v>115748</v>
      </c>
      <c r="X7" s="14">
        <v>115762</v>
      </c>
      <c r="Y7" s="14">
        <v>120176</v>
      </c>
      <c r="Z7" s="14">
        <v>117711</v>
      </c>
      <c r="AA7" s="14">
        <v>120442</v>
      </c>
      <c r="AB7" s="14">
        <v>120455</v>
      </c>
      <c r="AC7" s="14">
        <v>117916</v>
      </c>
      <c r="AD7" s="14">
        <v>117421</v>
      </c>
      <c r="AE7" s="14">
        <v>115892</v>
      </c>
      <c r="AF7" s="14">
        <v>108566</v>
      </c>
      <c r="AG7" s="14">
        <v>99158</v>
      </c>
      <c r="AH7" s="14">
        <v>89398</v>
      </c>
      <c r="AI7" s="14">
        <v>86939</v>
      </c>
      <c r="AJ7" s="14">
        <v>82909</v>
      </c>
      <c r="AK7" s="14">
        <v>83086</v>
      </c>
      <c r="AL7" s="14">
        <v>80762</v>
      </c>
      <c r="AM7" s="14">
        <v>78960</v>
      </c>
      <c r="AN7" s="14">
        <v>78854</v>
      </c>
      <c r="AO7" s="14">
        <v>78451</v>
      </c>
      <c r="AP7" s="14">
        <v>79703</v>
      </c>
      <c r="AQ7" s="14">
        <v>80496</v>
      </c>
      <c r="AR7" s="14">
        <v>76825</v>
      </c>
      <c r="AS7" s="14">
        <v>78541</v>
      </c>
      <c r="AT7" s="14">
        <v>79801</v>
      </c>
      <c r="AU7" s="14">
        <v>78254</v>
      </c>
      <c r="AV7" s="14">
        <v>79069</v>
      </c>
      <c r="AW7" s="14">
        <v>81869</v>
      </c>
      <c r="AX7" s="14">
        <v>83207</v>
      </c>
      <c r="AY7" s="14">
        <v>83357</v>
      </c>
      <c r="AZ7" s="14">
        <v>85111</v>
      </c>
      <c r="BA7" s="14">
        <v>87309</v>
      </c>
      <c r="BB7" s="14">
        <v>89861</v>
      </c>
      <c r="BC7" s="14">
        <v>92879</v>
      </c>
      <c r="BD7" s="14">
        <v>91025</v>
      </c>
      <c r="BE7" s="14">
        <v>92819</v>
      </c>
      <c r="BF7" s="14">
        <v>92172</v>
      </c>
      <c r="BG7" s="14">
        <v>95487</v>
      </c>
      <c r="BH7" s="14">
        <v>98581</v>
      </c>
      <c r="BI7" s="14">
        <v>56179</v>
      </c>
      <c r="BJ7" s="14">
        <v>105532</v>
      </c>
      <c r="BK7" s="14">
        <v>58588</v>
      </c>
      <c r="BL7" s="14">
        <v>55579</v>
      </c>
      <c r="BM7" s="14">
        <v>57368</v>
      </c>
      <c r="BN7" s="14">
        <v>59290</v>
      </c>
      <c r="BO7" s="14">
        <v>60047</v>
      </c>
      <c r="BP7" s="14">
        <v>59818</v>
      </c>
      <c r="BQ7" s="14">
        <v>62809</v>
      </c>
      <c r="BR7" s="14">
        <v>67066</v>
      </c>
      <c r="BS7" s="14">
        <v>62380</v>
      </c>
      <c r="BT7" s="14">
        <v>62062</v>
      </c>
      <c r="BU7" s="14">
        <v>65548</v>
      </c>
      <c r="BV7" s="14">
        <v>67460</v>
      </c>
      <c r="BW7" s="14">
        <v>64697</v>
      </c>
      <c r="BX7" s="14">
        <v>61804</v>
      </c>
      <c r="BY7" s="14">
        <v>62888</v>
      </c>
      <c r="BZ7" s="14">
        <v>61514</v>
      </c>
      <c r="CA7" s="14">
        <v>51827</v>
      </c>
      <c r="CB7" s="14">
        <v>51961</v>
      </c>
      <c r="CC7" s="14">
        <v>52394</v>
      </c>
      <c r="CD7" s="14">
        <v>51112</v>
      </c>
      <c r="CE7" s="14">
        <v>43089</v>
      </c>
      <c r="CF7" s="14">
        <v>43451</v>
      </c>
      <c r="CG7" s="14">
        <v>43913</v>
      </c>
      <c r="CH7" s="14">
        <v>45806</v>
      </c>
      <c r="CI7" s="14">
        <v>45753</v>
      </c>
      <c r="CJ7" s="14">
        <v>48666</v>
      </c>
      <c r="CK7" s="14">
        <v>54449</v>
      </c>
      <c r="CL7" s="14">
        <v>55270</v>
      </c>
      <c r="CM7" s="14">
        <v>57039</v>
      </c>
      <c r="CN7" s="14">
        <v>57701</v>
      </c>
      <c r="CO7" s="14">
        <v>62026</v>
      </c>
      <c r="CP7" s="14">
        <v>63298</v>
      </c>
      <c r="CQ7" s="14">
        <v>64236</v>
      </c>
      <c r="CR7" s="14">
        <v>65809</v>
      </c>
      <c r="CS7" s="32"/>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row>
    <row r="8" spans="1:141" x14ac:dyDescent="0.2">
      <c r="A8" s="14" t="s">
        <v>106</v>
      </c>
      <c r="B8" s="14">
        <v>7664</v>
      </c>
      <c r="C8" s="14">
        <v>7220</v>
      </c>
      <c r="D8" s="14">
        <v>7110</v>
      </c>
      <c r="E8" s="14">
        <v>6191</v>
      </c>
      <c r="F8" s="14">
        <v>7068</v>
      </c>
      <c r="G8" s="14">
        <v>7522</v>
      </c>
      <c r="H8" s="14">
        <v>7504</v>
      </c>
      <c r="I8" s="14">
        <v>6977</v>
      </c>
      <c r="J8" s="14">
        <v>7953</v>
      </c>
      <c r="K8" s="14">
        <v>8448</v>
      </c>
      <c r="L8" s="14">
        <v>10085</v>
      </c>
      <c r="M8" s="14">
        <v>9151</v>
      </c>
      <c r="N8" s="14">
        <v>10193</v>
      </c>
      <c r="O8" s="14">
        <v>10614</v>
      </c>
      <c r="P8" s="14">
        <v>10981</v>
      </c>
      <c r="Q8" s="14">
        <v>10766</v>
      </c>
      <c r="R8" s="14">
        <v>11482</v>
      </c>
      <c r="S8" s="14">
        <v>11550</v>
      </c>
      <c r="T8" s="14">
        <v>11687</v>
      </c>
      <c r="U8" s="14">
        <v>10271</v>
      </c>
      <c r="V8" s="14">
        <v>11962</v>
      </c>
      <c r="W8" s="14">
        <v>12116</v>
      </c>
      <c r="X8" s="14">
        <v>11997</v>
      </c>
      <c r="Y8" s="14">
        <v>10017</v>
      </c>
      <c r="Z8" s="14">
        <v>12525</v>
      </c>
      <c r="AA8" s="14">
        <v>12614</v>
      </c>
      <c r="AB8" s="14">
        <v>12886</v>
      </c>
      <c r="AC8" s="14">
        <v>10121</v>
      </c>
      <c r="AD8" s="14">
        <v>11721</v>
      </c>
      <c r="AE8" s="14">
        <v>12987</v>
      </c>
      <c r="AF8" s="14">
        <v>12048</v>
      </c>
      <c r="AG8" s="14">
        <v>6988</v>
      </c>
      <c r="AH8" s="14">
        <v>6575</v>
      </c>
      <c r="AI8" s="14">
        <v>6603</v>
      </c>
      <c r="AJ8" s="14">
        <v>6560</v>
      </c>
      <c r="AK8" s="14">
        <v>5041</v>
      </c>
      <c r="AL8" s="14">
        <v>6292</v>
      </c>
      <c r="AM8" s="14">
        <v>6076</v>
      </c>
      <c r="AN8" s="14">
        <v>6855</v>
      </c>
      <c r="AO8" s="14">
        <v>5917</v>
      </c>
      <c r="AP8" s="14">
        <v>7414</v>
      </c>
      <c r="AQ8" s="14">
        <v>7036</v>
      </c>
      <c r="AR8" s="14">
        <v>7212</v>
      </c>
      <c r="AS8" s="14">
        <v>5901</v>
      </c>
      <c r="AT8" s="14">
        <v>7031</v>
      </c>
      <c r="AU8" s="14">
        <v>7289</v>
      </c>
      <c r="AV8" s="14">
        <v>8208</v>
      </c>
      <c r="AW8" s="14">
        <v>7362</v>
      </c>
      <c r="AX8" s="14">
        <v>8423</v>
      </c>
      <c r="AY8" s="14">
        <v>8192</v>
      </c>
      <c r="AZ8" s="14">
        <v>8799</v>
      </c>
      <c r="BA8" s="14">
        <v>7708</v>
      </c>
      <c r="BB8" s="14">
        <v>8874</v>
      </c>
      <c r="BC8" s="14">
        <v>9365</v>
      </c>
      <c r="BD8" s="14">
        <v>9296</v>
      </c>
      <c r="BE8" s="14">
        <v>7870</v>
      </c>
      <c r="BF8" s="14">
        <v>9519</v>
      </c>
      <c r="BG8" s="14">
        <v>9438</v>
      </c>
      <c r="BH8" s="14">
        <v>9496</v>
      </c>
      <c r="BI8" s="14">
        <v>8319</v>
      </c>
      <c r="BJ8" s="14">
        <v>9770</v>
      </c>
      <c r="BK8" s="14">
        <v>9829</v>
      </c>
      <c r="BL8" s="14">
        <v>10219</v>
      </c>
      <c r="BM8" s="14">
        <v>8898</v>
      </c>
      <c r="BN8" s="14">
        <v>10535</v>
      </c>
      <c r="BO8" s="14">
        <v>11092</v>
      </c>
      <c r="BP8" s="14">
        <v>11263</v>
      </c>
      <c r="BQ8" s="14">
        <v>11176</v>
      </c>
      <c r="BR8" s="14">
        <v>12371</v>
      </c>
      <c r="BS8" s="14">
        <v>12565</v>
      </c>
      <c r="BT8" s="14">
        <v>12810</v>
      </c>
      <c r="BU8" s="14">
        <v>11220</v>
      </c>
      <c r="BV8" s="14">
        <v>12333</v>
      </c>
      <c r="BW8" s="14">
        <v>12437</v>
      </c>
      <c r="BX8" s="14">
        <v>12451</v>
      </c>
      <c r="BY8" s="14">
        <v>10786</v>
      </c>
      <c r="BZ8" s="14">
        <v>11312</v>
      </c>
      <c r="CA8" s="14">
        <v>10220</v>
      </c>
      <c r="CB8" s="14">
        <v>10583</v>
      </c>
      <c r="CC8" s="14">
        <v>10808</v>
      </c>
      <c r="CD8" s="14">
        <v>12742</v>
      </c>
      <c r="CE8" s="14">
        <v>13593</v>
      </c>
      <c r="CF8" s="14">
        <v>13508</v>
      </c>
      <c r="CG8" s="14">
        <v>12065</v>
      </c>
      <c r="CH8" s="14">
        <v>14647</v>
      </c>
      <c r="CI8" s="14">
        <v>13976</v>
      </c>
      <c r="CJ8" s="14">
        <v>15213</v>
      </c>
      <c r="CK8" s="14">
        <v>14080</v>
      </c>
      <c r="CL8" s="14">
        <v>16212</v>
      </c>
      <c r="CM8" s="14">
        <v>17703</v>
      </c>
      <c r="CN8" s="14">
        <v>18326</v>
      </c>
      <c r="CO8" s="14">
        <v>15651</v>
      </c>
      <c r="CP8" s="14">
        <v>18632</v>
      </c>
      <c r="CQ8" s="14">
        <v>17183</v>
      </c>
      <c r="CR8" s="14">
        <v>18025</v>
      </c>
      <c r="CS8" s="32"/>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row>
    <row r="9" spans="1:141" x14ac:dyDescent="0.2">
      <c r="A9" s="14" t="s">
        <v>107</v>
      </c>
      <c r="B9" s="22">
        <v>8357</v>
      </c>
      <c r="C9" s="22">
        <v>8201</v>
      </c>
      <c r="D9" s="22">
        <v>8119</v>
      </c>
      <c r="E9" s="22">
        <v>8750</v>
      </c>
      <c r="F9" s="22">
        <v>8614</v>
      </c>
      <c r="G9" s="22">
        <v>8292</v>
      </c>
      <c r="H9" s="22">
        <v>6525</v>
      </c>
      <c r="I9" s="22">
        <v>9071</v>
      </c>
      <c r="J9" s="22">
        <v>55632</v>
      </c>
      <c r="K9" s="22">
        <v>54399</v>
      </c>
      <c r="L9" s="22">
        <v>46841</v>
      </c>
      <c r="M9" s="22">
        <v>54776</v>
      </c>
      <c r="N9" s="22">
        <v>14075</v>
      </c>
      <c r="O9" s="22">
        <v>35654</v>
      </c>
      <c r="P9" s="22">
        <v>37779</v>
      </c>
      <c r="Q9" s="22">
        <v>31818</v>
      </c>
      <c r="R9" s="22">
        <v>32475</v>
      </c>
      <c r="S9" s="22">
        <v>33859</v>
      </c>
      <c r="T9" s="22">
        <v>27422</v>
      </c>
      <c r="U9" s="22"/>
      <c r="V9" s="22">
        <v>30351</v>
      </c>
      <c r="W9" s="22">
        <v>33034</v>
      </c>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v>571</v>
      </c>
      <c r="AY9" s="22">
        <v>264</v>
      </c>
      <c r="AZ9" s="22">
        <v>98</v>
      </c>
      <c r="BA9" s="22"/>
      <c r="BB9" s="22"/>
      <c r="BC9" s="22"/>
      <c r="BD9" s="22"/>
      <c r="BE9" s="22"/>
      <c r="BF9" s="22"/>
      <c r="BG9" s="22"/>
      <c r="BH9" s="22"/>
      <c r="BI9" s="22">
        <v>2913</v>
      </c>
      <c r="BJ9" s="22"/>
      <c r="BK9" s="22">
        <v>3053</v>
      </c>
      <c r="BL9" s="22">
        <v>3552</v>
      </c>
      <c r="BM9" s="22">
        <v>3368</v>
      </c>
      <c r="BN9" s="22">
        <v>3414</v>
      </c>
      <c r="BO9" s="22">
        <v>3291</v>
      </c>
      <c r="BP9" s="22">
        <v>3570</v>
      </c>
      <c r="BQ9" s="22">
        <v>3889</v>
      </c>
      <c r="BR9" s="22">
        <v>3756</v>
      </c>
      <c r="BS9" s="22">
        <v>3604</v>
      </c>
      <c r="BT9" s="22">
        <v>3629</v>
      </c>
      <c r="BU9" s="22">
        <v>3930</v>
      </c>
      <c r="BV9" s="22">
        <v>3672</v>
      </c>
      <c r="BW9" s="22">
        <v>3169</v>
      </c>
      <c r="BX9" s="22">
        <v>4168</v>
      </c>
      <c r="BY9" s="22">
        <v>5722</v>
      </c>
      <c r="BZ9" s="22">
        <v>5080</v>
      </c>
      <c r="CA9" s="22">
        <v>4934</v>
      </c>
      <c r="CB9" s="22">
        <v>4390</v>
      </c>
      <c r="CC9" s="22">
        <v>3581</v>
      </c>
      <c r="CD9" s="22">
        <v>3971</v>
      </c>
      <c r="CE9" s="22">
        <v>3557</v>
      </c>
      <c r="CF9" s="22">
        <v>3583</v>
      </c>
      <c r="CG9" s="22">
        <v>3425</v>
      </c>
      <c r="CH9" s="22">
        <v>4461</v>
      </c>
      <c r="CI9" s="22">
        <v>4040</v>
      </c>
      <c r="CJ9" s="22">
        <v>4036</v>
      </c>
      <c r="CK9" s="22">
        <v>3877</v>
      </c>
      <c r="CL9" s="22">
        <v>4128</v>
      </c>
      <c r="CM9" s="22">
        <v>4149</v>
      </c>
      <c r="CN9" s="22">
        <v>4219</v>
      </c>
      <c r="CO9" s="22">
        <v>3633</v>
      </c>
      <c r="CP9" s="22">
        <v>4202</v>
      </c>
      <c r="CQ9" s="22">
        <v>4533</v>
      </c>
      <c r="CR9" s="22">
        <v>4360</v>
      </c>
      <c r="CS9" s="33"/>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row>
    <row r="10" spans="1:141" x14ac:dyDescent="0.2">
      <c r="A10" s="14" t="s">
        <v>108</v>
      </c>
      <c r="B10" s="14">
        <v>40486</v>
      </c>
      <c r="C10" s="14">
        <v>39053</v>
      </c>
      <c r="D10" s="14">
        <v>37304</v>
      </c>
      <c r="E10" s="14">
        <v>36888</v>
      </c>
      <c r="F10" s="14">
        <v>46805</v>
      </c>
      <c r="G10" s="14">
        <v>48795</v>
      </c>
      <c r="H10" s="14">
        <v>155439</v>
      </c>
      <c r="I10" s="14">
        <v>145594</v>
      </c>
      <c r="J10" s="14">
        <v>195821</v>
      </c>
      <c r="K10" s="14">
        <v>212619</v>
      </c>
      <c r="L10" s="14">
        <v>217232</v>
      </c>
      <c r="M10" s="14">
        <v>215942</v>
      </c>
      <c r="N10" s="14">
        <v>174032</v>
      </c>
      <c r="O10" s="14">
        <v>207797</v>
      </c>
      <c r="P10" s="14">
        <v>204914</v>
      </c>
      <c r="Q10" s="14">
        <v>190854</v>
      </c>
      <c r="R10" s="14">
        <v>195390</v>
      </c>
      <c r="S10" s="14">
        <v>194265</v>
      </c>
      <c r="T10" s="14">
        <v>173544</v>
      </c>
      <c r="U10" s="14">
        <v>168741</v>
      </c>
      <c r="V10" s="14">
        <v>194194</v>
      </c>
      <c r="W10" s="14">
        <v>201516</v>
      </c>
      <c r="X10" s="14">
        <v>168386</v>
      </c>
      <c r="Y10" s="14">
        <v>210348</v>
      </c>
      <c r="Z10" s="14">
        <v>180256</v>
      </c>
      <c r="AA10" s="14">
        <v>186250</v>
      </c>
      <c r="AB10" s="14">
        <v>214030</v>
      </c>
      <c r="AC10" s="14">
        <v>212090</v>
      </c>
      <c r="AD10" s="14">
        <v>178232</v>
      </c>
      <c r="AE10" s="14">
        <v>178817</v>
      </c>
      <c r="AF10" s="14">
        <v>191594</v>
      </c>
      <c r="AG10" s="14">
        <v>170856</v>
      </c>
      <c r="AH10" s="14">
        <v>159341</v>
      </c>
      <c r="AI10" s="14">
        <v>155484</v>
      </c>
      <c r="AJ10" s="14">
        <v>156638</v>
      </c>
      <c r="AK10" s="14">
        <v>130408</v>
      </c>
      <c r="AL10" s="14">
        <v>149111</v>
      </c>
      <c r="AM10" s="14">
        <v>139485</v>
      </c>
      <c r="AN10" s="14">
        <v>142867</v>
      </c>
      <c r="AO10" s="14">
        <v>119938</v>
      </c>
      <c r="AP10" s="14">
        <v>133222</v>
      </c>
      <c r="AQ10" s="14">
        <v>133208</v>
      </c>
      <c r="AR10" s="14">
        <v>129555</v>
      </c>
      <c r="AS10" s="14">
        <v>120208</v>
      </c>
      <c r="AT10" s="14">
        <v>136335</v>
      </c>
      <c r="AU10" s="14">
        <v>136320</v>
      </c>
      <c r="AV10" s="14">
        <v>138929</v>
      </c>
      <c r="AW10" s="14">
        <v>125174</v>
      </c>
      <c r="AX10" s="14">
        <v>126542</v>
      </c>
      <c r="AY10" s="14">
        <v>128519</v>
      </c>
      <c r="AZ10" s="14">
        <v>131650</v>
      </c>
      <c r="BA10" s="14">
        <v>131585</v>
      </c>
      <c r="BB10" s="14">
        <v>135264</v>
      </c>
      <c r="BC10" s="14">
        <v>137913</v>
      </c>
      <c r="BD10" s="14">
        <v>134284</v>
      </c>
      <c r="BE10" s="14">
        <v>131839</v>
      </c>
      <c r="BF10" s="14">
        <v>134791</v>
      </c>
      <c r="BG10" s="14">
        <v>136227</v>
      </c>
      <c r="BH10" s="14">
        <v>139924</v>
      </c>
      <c r="BI10" s="14">
        <v>102587</v>
      </c>
      <c r="BJ10" s="14">
        <v>154775</v>
      </c>
      <c r="BK10" s="14">
        <v>110767</v>
      </c>
      <c r="BL10" s="14">
        <v>103515</v>
      </c>
      <c r="BM10" s="14">
        <v>108461</v>
      </c>
      <c r="BN10" s="14">
        <v>113228</v>
      </c>
      <c r="BO10" s="14">
        <v>113539</v>
      </c>
      <c r="BP10" s="14">
        <v>112732</v>
      </c>
      <c r="BQ10" s="14">
        <v>116801</v>
      </c>
      <c r="BR10" s="14">
        <v>123264</v>
      </c>
      <c r="BS10" s="14">
        <v>115025</v>
      </c>
      <c r="BT10" s="14">
        <v>114843</v>
      </c>
      <c r="BU10" s="14">
        <v>114649</v>
      </c>
      <c r="BV10" s="14">
        <v>121195</v>
      </c>
      <c r="BW10" s="14">
        <v>118351</v>
      </c>
      <c r="BX10" s="14">
        <v>115754</v>
      </c>
      <c r="BY10" s="14">
        <v>114047</v>
      </c>
      <c r="BZ10" s="14">
        <v>124276</v>
      </c>
      <c r="CA10" s="14">
        <v>124111</v>
      </c>
      <c r="CB10" s="14">
        <v>111765</v>
      </c>
      <c r="CC10" s="14">
        <v>116744</v>
      </c>
      <c r="CD10" s="14">
        <v>113932</v>
      </c>
      <c r="CE10" s="14">
        <v>101275</v>
      </c>
      <c r="CF10" s="14">
        <v>106968</v>
      </c>
      <c r="CG10" s="14">
        <v>108996</v>
      </c>
      <c r="CH10" s="14">
        <v>106142</v>
      </c>
      <c r="CI10" s="14">
        <v>100469</v>
      </c>
      <c r="CJ10" s="14">
        <v>108088</v>
      </c>
      <c r="CK10" s="14">
        <v>116476</v>
      </c>
      <c r="CL10" s="14">
        <v>115123</v>
      </c>
      <c r="CM10" s="14">
        <v>121712</v>
      </c>
      <c r="CN10" s="14">
        <v>121361</v>
      </c>
      <c r="CO10" s="14">
        <v>121481</v>
      </c>
      <c r="CP10" s="14">
        <v>120595</v>
      </c>
      <c r="CQ10" s="14">
        <v>120518</v>
      </c>
      <c r="CR10" s="14">
        <v>125099</v>
      </c>
      <c r="CS10" s="32"/>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row>
    <row r="11" spans="1:141" x14ac:dyDescent="0.2">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32"/>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row>
    <row r="12" spans="1:141" x14ac:dyDescent="0.2">
      <c r="A12" s="14" t="s">
        <v>109</v>
      </c>
      <c r="B12" s="14">
        <v>60460</v>
      </c>
      <c r="C12" s="14">
        <v>59748</v>
      </c>
      <c r="D12" s="14">
        <v>60152</v>
      </c>
      <c r="E12" s="14">
        <v>60631</v>
      </c>
      <c r="F12" s="14">
        <v>61047</v>
      </c>
      <c r="G12" s="14">
        <v>62672</v>
      </c>
      <c r="H12" s="14">
        <v>62682</v>
      </c>
      <c r="I12" s="14">
        <v>62920</v>
      </c>
      <c r="J12" s="14">
        <v>63151</v>
      </c>
      <c r="K12" s="14">
        <v>64634</v>
      </c>
      <c r="L12" s="14">
        <v>67077</v>
      </c>
      <c r="M12" s="14">
        <v>73554</v>
      </c>
      <c r="N12" s="14">
        <v>71280</v>
      </c>
      <c r="O12" s="14">
        <v>72437</v>
      </c>
      <c r="P12" s="14">
        <v>73016</v>
      </c>
      <c r="Q12" s="14">
        <v>75562</v>
      </c>
      <c r="R12" s="14">
        <v>74408</v>
      </c>
      <c r="S12" s="14">
        <v>73294</v>
      </c>
      <c r="T12" s="14">
        <v>72900</v>
      </c>
      <c r="U12" s="14">
        <v>73293</v>
      </c>
      <c r="V12" s="14">
        <v>73558</v>
      </c>
      <c r="W12" s="14">
        <v>74256</v>
      </c>
      <c r="X12" s="14">
        <v>101404</v>
      </c>
      <c r="Y12" s="14">
        <v>71038</v>
      </c>
      <c r="Z12" s="14">
        <v>76156</v>
      </c>
      <c r="AA12" s="14">
        <v>75821</v>
      </c>
      <c r="AB12" s="14">
        <v>37831</v>
      </c>
      <c r="AC12" s="14">
        <v>72800</v>
      </c>
      <c r="AD12" s="14">
        <v>73568</v>
      </c>
      <c r="AE12" s="14">
        <v>68710</v>
      </c>
      <c r="AF12" s="14">
        <v>30253</v>
      </c>
      <c r="AG12" s="14">
        <v>58695</v>
      </c>
      <c r="AH12" s="14">
        <v>23779</v>
      </c>
      <c r="AI12" s="14">
        <v>24801</v>
      </c>
      <c r="AJ12" s="14">
        <v>24812</v>
      </c>
      <c r="AK12" s="14">
        <v>56045</v>
      </c>
      <c r="AL12" s="14">
        <v>22826</v>
      </c>
      <c r="AM12" s="14">
        <v>22210</v>
      </c>
      <c r="AN12" s="14">
        <v>22956</v>
      </c>
      <c r="AO12" s="14">
        <v>57079</v>
      </c>
      <c r="AP12" s="14">
        <v>23407</v>
      </c>
      <c r="AQ12" s="14">
        <v>23263</v>
      </c>
      <c r="AR12" s="14">
        <v>22304</v>
      </c>
      <c r="AS12" s="14">
        <v>70843</v>
      </c>
      <c r="AT12" s="14">
        <v>23150</v>
      </c>
      <c r="AU12" s="14">
        <v>22808</v>
      </c>
      <c r="AV12" s="14">
        <v>24347</v>
      </c>
      <c r="AW12" s="14">
        <v>75450</v>
      </c>
      <c r="AX12" s="14">
        <v>43060</v>
      </c>
      <c r="AY12" s="14">
        <v>45714</v>
      </c>
      <c r="AZ12" s="14">
        <v>47795</v>
      </c>
      <c r="BA12" s="14">
        <v>82214</v>
      </c>
      <c r="BB12" s="14">
        <v>48471</v>
      </c>
      <c r="BC12" s="14">
        <v>51363</v>
      </c>
      <c r="BD12" s="14">
        <v>53058</v>
      </c>
      <c r="BE12" s="14">
        <v>85911</v>
      </c>
      <c r="BF12" s="14">
        <v>53526</v>
      </c>
      <c r="BG12" s="14">
        <v>56898</v>
      </c>
      <c r="BH12" s="14">
        <v>57044</v>
      </c>
      <c r="BI12" s="14">
        <v>89653</v>
      </c>
      <c r="BJ12" s="14">
        <v>59398</v>
      </c>
      <c r="BK12" s="14">
        <v>61408</v>
      </c>
      <c r="BL12" s="14">
        <v>61453</v>
      </c>
      <c r="BM12" s="14">
        <v>94319</v>
      </c>
      <c r="BN12" s="14">
        <v>60582</v>
      </c>
      <c r="BO12" s="14">
        <v>62391</v>
      </c>
      <c r="BP12" s="14">
        <v>63474</v>
      </c>
      <c r="BQ12" s="14">
        <v>99422</v>
      </c>
      <c r="BR12" s="14">
        <v>64449</v>
      </c>
      <c r="BS12" s="14">
        <v>64945</v>
      </c>
      <c r="BT12" s="14">
        <v>65302</v>
      </c>
      <c r="BU12" s="14">
        <v>101683</v>
      </c>
      <c r="BV12" s="14">
        <v>65374</v>
      </c>
      <c r="BW12" s="14">
        <v>66379</v>
      </c>
      <c r="BX12" s="14">
        <v>64856</v>
      </c>
      <c r="BY12" s="14">
        <v>102487</v>
      </c>
      <c r="BZ12" s="14">
        <v>63808</v>
      </c>
      <c r="CA12" s="14">
        <v>62992</v>
      </c>
      <c r="CB12" s="14">
        <v>64013</v>
      </c>
      <c r="CC12" s="14">
        <v>103721</v>
      </c>
      <c r="CD12" s="14">
        <v>64172</v>
      </c>
      <c r="CE12" s="14">
        <v>64285</v>
      </c>
      <c r="CF12" s="14">
        <v>63337</v>
      </c>
      <c r="CG12" s="14">
        <v>100657</v>
      </c>
      <c r="CH12" s="14">
        <v>62171</v>
      </c>
      <c r="CI12" s="14">
        <v>60695</v>
      </c>
      <c r="CJ12" s="14">
        <v>59084</v>
      </c>
      <c r="CK12" s="14">
        <v>96052</v>
      </c>
      <c r="CL12" s="14">
        <v>59978</v>
      </c>
      <c r="CM12" s="14">
        <v>60165</v>
      </c>
      <c r="CN12" s="14">
        <v>60785</v>
      </c>
      <c r="CO12" s="14">
        <v>99734</v>
      </c>
      <c r="CP12" s="14">
        <v>61633</v>
      </c>
      <c r="CQ12" s="14">
        <v>62254</v>
      </c>
      <c r="CR12" s="14">
        <v>63558</v>
      </c>
      <c r="CS12" s="32"/>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row>
    <row r="13" spans="1:141" x14ac:dyDescent="0.2">
      <c r="A13" s="14" t="s">
        <v>110</v>
      </c>
      <c r="B13" s="22">
        <v>-24327</v>
      </c>
      <c r="C13" s="22">
        <v>-24327</v>
      </c>
      <c r="D13" s="22">
        <v>-24327</v>
      </c>
      <c r="E13" s="22">
        <v>-27510</v>
      </c>
      <c r="F13" s="22">
        <v>-27510</v>
      </c>
      <c r="G13" s="22">
        <v>-27510</v>
      </c>
      <c r="H13" s="22">
        <v>-27510</v>
      </c>
      <c r="I13" s="22">
        <v>-26568</v>
      </c>
      <c r="J13" s="22">
        <v>-25000</v>
      </c>
      <c r="K13" s="22">
        <v>-25000</v>
      </c>
      <c r="L13" s="22">
        <v>-25000</v>
      </c>
      <c r="M13" s="22">
        <v>-30048</v>
      </c>
      <c r="N13" s="22">
        <v>-30112</v>
      </c>
      <c r="O13" s="22">
        <v>-30112</v>
      </c>
      <c r="P13" s="22">
        <v>-30112</v>
      </c>
      <c r="Q13" s="22">
        <v>-31013</v>
      </c>
      <c r="R13" s="22">
        <v>-31013</v>
      </c>
      <c r="S13" s="22">
        <v>-31013</v>
      </c>
      <c r="T13" s="22">
        <v>-31013</v>
      </c>
      <c r="U13" s="22">
        <v>-32617</v>
      </c>
      <c r="V13" s="22">
        <v>-32617</v>
      </c>
      <c r="W13" s="22">
        <v>-32617</v>
      </c>
      <c r="X13" s="22">
        <v>-32617</v>
      </c>
      <c r="Y13" s="22">
        <v>-34983</v>
      </c>
      <c r="Z13" s="22">
        <v>-38518</v>
      </c>
      <c r="AA13" s="22">
        <v>-38518</v>
      </c>
      <c r="AB13" s="22"/>
      <c r="AC13" s="22">
        <v>-36561</v>
      </c>
      <c r="AD13" s="22">
        <v>-36561</v>
      </c>
      <c r="AE13" s="22">
        <v>-36561</v>
      </c>
      <c r="AF13" s="22"/>
      <c r="AG13" s="22">
        <v>-34552</v>
      </c>
      <c r="AH13" s="22"/>
      <c r="AI13" s="22"/>
      <c r="AJ13" s="22"/>
      <c r="AK13" s="22">
        <v>-33408</v>
      </c>
      <c r="AL13" s="22"/>
      <c r="AM13" s="22"/>
      <c r="AN13" s="22"/>
      <c r="AO13" s="22">
        <v>-33900</v>
      </c>
      <c r="AP13" s="22"/>
      <c r="AQ13" s="22"/>
      <c r="AR13" s="22"/>
      <c r="AS13" s="22">
        <v>-35634</v>
      </c>
      <c r="AT13" s="22"/>
      <c r="AU13" s="22"/>
      <c r="AV13" s="22"/>
      <c r="AW13" s="22">
        <v>-35205</v>
      </c>
      <c r="AX13" s="22"/>
      <c r="AY13" s="22"/>
      <c r="AZ13" s="22"/>
      <c r="BA13" s="22">
        <v>-34614</v>
      </c>
      <c r="BB13" s="22"/>
      <c r="BC13" s="22"/>
      <c r="BD13" s="22"/>
      <c r="BE13" s="22">
        <v>-32568</v>
      </c>
      <c r="BF13" s="22"/>
      <c r="BG13" s="22"/>
      <c r="BH13" s="22"/>
      <c r="BI13" s="22">
        <v>-32397</v>
      </c>
      <c r="BJ13" s="22"/>
      <c r="BK13" s="22"/>
      <c r="BL13" s="22"/>
      <c r="BM13" s="22">
        <v>-33418</v>
      </c>
      <c r="BN13" s="22"/>
      <c r="BO13" s="22"/>
      <c r="BP13" s="22"/>
      <c r="BQ13" s="22">
        <v>-35860</v>
      </c>
      <c r="BR13" s="22"/>
      <c r="BS13" s="22"/>
      <c r="BT13" s="22"/>
      <c r="BU13" s="22">
        <v>-36386</v>
      </c>
      <c r="BV13" s="22"/>
      <c r="BW13" s="22"/>
      <c r="BX13" s="22"/>
      <c r="BY13" s="22">
        <v>-36788</v>
      </c>
      <c r="BZ13" s="22"/>
      <c r="CA13" s="22"/>
      <c r="CB13" s="22"/>
      <c r="CC13" s="22">
        <v>-38687</v>
      </c>
      <c r="CD13" s="22"/>
      <c r="CE13" s="22"/>
      <c r="CF13" s="22"/>
      <c r="CG13" s="22">
        <v>-37157</v>
      </c>
      <c r="CH13" s="22"/>
      <c r="CI13" s="22"/>
      <c r="CJ13" s="22"/>
      <c r="CK13" s="22">
        <v>-36015</v>
      </c>
      <c r="CL13" s="22"/>
      <c r="CM13" s="22"/>
      <c r="CN13" s="22"/>
      <c r="CO13" s="22">
        <v>-37529</v>
      </c>
      <c r="CP13" s="22"/>
      <c r="CQ13" s="22"/>
      <c r="CR13" s="22"/>
      <c r="CS13" s="33"/>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row>
    <row r="14" spans="1:141" x14ac:dyDescent="0.2">
      <c r="A14" s="14" t="s">
        <v>111</v>
      </c>
      <c r="B14" s="14">
        <v>36133</v>
      </c>
      <c r="C14" s="14">
        <v>35421</v>
      </c>
      <c r="D14" s="14">
        <v>35825</v>
      </c>
      <c r="E14" s="14">
        <v>33121</v>
      </c>
      <c r="F14" s="14">
        <v>33537</v>
      </c>
      <c r="G14" s="14">
        <v>35162</v>
      </c>
      <c r="H14" s="14">
        <v>35172</v>
      </c>
      <c r="I14" s="14">
        <v>36352</v>
      </c>
      <c r="J14" s="14">
        <v>38151</v>
      </c>
      <c r="K14" s="14">
        <v>39634</v>
      </c>
      <c r="L14" s="14">
        <v>42077</v>
      </c>
      <c r="M14" s="14">
        <v>43506</v>
      </c>
      <c r="N14" s="14">
        <v>41168</v>
      </c>
      <c r="O14" s="14">
        <v>42325</v>
      </c>
      <c r="P14" s="14">
        <v>42904</v>
      </c>
      <c r="Q14" s="14">
        <v>44549</v>
      </c>
      <c r="R14" s="14">
        <v>43395</v>
      </c>
      <c r="S14" s="14">
        <v>42281</v>
      </c>
      <c r="T14" s="14">
        <v>41887</v>
      </c>
      <c r="U14" s="14">
        <v>40676</v>
      </c>
      <c r="V14" s="14">
        <v>40941</v>
      </c>
      <c r="W14" s="14">
        <v>41639</v>
      </c>
      <c r="X14" s="14">
        <v>68787</v>
      </c>
      <c r="Y14" s="14">
        <v>36055</v>
      </c>
      <c r="Z14" s="14">
        <v>37638</v>
      </c>
      <c r="AA14" s="14">
        <v>37303</v>
      </c>
      <c r="AB14" s="14">
        <v>37831</v>
      </c>
      <c r="AC14" s="14">
        <v>36239</v>
      </c>
      <c r="AD14" s="14">
        <v>37007</v>
      </c>
      <c r="AE14" s="14">
        <v>32149</v>
      </c>
      <c r="AF14" s="14">
        <v>30253</v>
      </c>
      <c r="AG14" s="14">
        <v>24143</v>
      </c>
      <c r="AH14" s="14">
        <v>23779</v>
      </c>
      <c r="AI14" s="14">
        <v>24801</v>
      </c>
      <c r="AJ14" s="14">
        <v>24812</v>
      </c>
      <c r="AK14" s="14">
        <v>22637</v>
      </c>
      <c r="AL14" s="14">
        <v>22826</v>
      </c>
      <c r="AM14" s="14">
        <v>22210</v>
      </c>
      <c r="AN14" s="14">
        <v>22956</v>
      </c>
      <c r="AO14" s="14">
        <v>23179</v>
      </c>
      <c r="AP14" s="14">
        <v>23407</v>
      </c>
      <c r="AQ14" s="14">
        <v>23263</v>
      </c>
      <c r="AR14" s="14">
        <v>22304</v>
      </c>
      <c r="AS14" s="14">
        <v>35209</v>
      </c>
      <c r="AT14" s="14">
        <v>23150</v>
      </c>
      <c r="AU14" s="14">
        <v>22808</v>
      </c>
      <c r="AV14" s="14">
        <v>24347</v>
      </c>
      <c r="AW14" s="14">
        <v>40245</v>
      </c>
      <c r="AX14" s="14">
        <v>43060</v>
      </c>
      <c r="AY14" s="14">
        <v>45714</v>
      </c>
      <c r="AZ14" s="14">
        <v>47795</v>
      </c>
      <c r="BA14" s="14">
        <v>47600</v>
      </c>
      <c r="BB14" s="14">
        <v>48471</v>
      </c>
      <c r="BC14" s="14">
        <v>51363</v>
      </c>
      <c r="BD14" s="14">
        <v>53058</v>
      </c>
      <c r="BE14" s="14">
        <v>53343</v>
      </c>
      <c r="BF14" s="14">
        <v>53526</v>
      </c>
      <c r="BG14" s="14">
        <v>56898</v>
      </c>
      <c r="BH14" s="14">
        <v>57044</v>
      </c>
      <c r="BI14" s="14">
        <v>57256</v>
      </c>
      <c r="BJ14" s="14">
        <v>59398</v>
      </c>
      <c r="BK14" s="14">
        <v>61408</v>
      </c>
      <c r="BL14" s="14">
        <v>61453</v>
      </c>
      <c r="BM14" s="14">
        <v>60901</v>
      </c>
      <c r="BN14" s="14">
        <v>60582</v>
      </c>
      <c r="BO14" s="14">
        <v>62391</v>
      </c>
      <c r="BP14" s="14">
        <v>63474</v>
      </c>
      <c r="BQ14" s="14">
        <v>63562</v>
      </c>
      <c r="BR14" s="14">
        <v>64449</v>
      </c>
      <c r="BS14" s="14">
        <v>64945</v>
      </c>
      <c r="BT14" s="14">
        <v>65302</v>
      </c>
      <c r="BU14" s="14">
        <v>65297</v>
      </c>
      <c r="BV14" s="14">
        <v>65374</v>
      </c>
      <c r="BW14" s="14">
        <v>66379</v>
      </c>
      <c r="BX14" s="14">
        <v>64856</v>
      </c>
      <c r="BY14" s="14">
        <v>65699</v>
      </c>
      <c r="BZ14" s="14">
        <v>63808</v>
      </c>
      <c r="CA14" s="14">
        <v>62992</v>
      </c>
      <c r="CB14" s="14">
        <v>64013</v>
      </c>
      <c r="CC14" s="14">
        <v>65034</v>
      </c>
      <c r="CD14" s="14">
        <v>64172</v>
      </c>
      <c r="CE14" s="14">
        <v>64285</v>
      </c>
      <c r="CF14" s="14">
        <v>63337</v>
      </c>
      <c r="CG14" s="14">
        <v>63500</v>
      </c>
      <c r="CH14" s="14">
        <v>62171</v>
      </c>
      <c r="CI14" s="14">
        <v>60695</v>
      </c>
      <c r="CJ14" s="14">
        <v>59084</v>
      </c>
      <c r="CK14" s="14">
        <v>60037</v>
      </c>
      <c r="CL14" s="14">
        <v>59978</v>
      </c>
      <c r="CM14" s="14">
        <v>60165</v>
      </c>
      <c r="CN14" s="14">
        <v>60785</v>
      </c>
      <c r="CO14" s="14">
        <v>62205</v>
      </c>
      <c r="CP14" s="14">
        <v>61633</v>
      </c>
      <c r="CQ14" s="14">
        <v>62254</v>
      </c>
      <c r="CR14" s="14">
        <v>63558</v>
      </c>
      <c r="CS14" s="32"/>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row>
    <row r="15" spans="1:141" x14ac:dyDescent="0.2">
      <c r="A15" s="14" t="s">
        <v>112</v>
      </c>
      <c r="B15" s="14"/>
      <c r="C15" s="14"/>
      <c r="D15" s="14"/>
      <c r="E15" s="14"/>
      <c r="F15" s="14">
        <v>4481</v>
      </c>
      <c r="G15" s="14"/>
      <c r="H15" s="14"/>
      <c r="I15" s="14"/>
      <c r="J15" s="14"/>
      <c r="K15" s="14"/>
      <c r="L15" s="14"/>
      <c r="M15" s="14"/>
      <c r="N15" s="14"/>
      <c r="O15" s="14"/>
      <c r="P15" s="14"/>
      <c r="Q15" s="14"/>
      <c r="R15" s="14"/>
      <c r="S15" s="14"/>
      <c r="T15" s="14"/>
      <c r="U15" s="14">
        <v>5945</v>
      </c>
      <c r="V15" s="14">
        <v>6072</v>
      </c>
      <c r="W15" s="14">
        <v>6392</v>
      </c>
      <c r="X15" s="14">
        <v>5535</v>
      </c>
      <c r="Y15" s="14"/>
      <c r="Z15" s="14">
        <v>6308</v>
      </c>
      <c r="AA15" s="14">
        <v>6344</v>
      </c>
      <c r="AB15" s="14">
        <v>5336</v>
      </c>
      <c r="AC15" s="14"/>
      <c r="AD15" s="14">
        <v>2064</v>
      </c>
      <c r="AE15" s="14">
        <v>2044</v>
      </c>
      <c r="AF15" s="14">
        <v>1339</v>
      </c>
      <c r="AG15" s="14"/>
      <c r="AH15" s="14">
        <v>38</v>
      </c>
      <c r="AI15" s="14">
        <v>42</v>
      </c>
      <c r="AJ15" s="14">
        <v>43</v>
      </c>
      <c r="AK15" s="14"/>
      <c r="AL15" s="14">
        <v>41</v>
      </c>
      <c r="AM15" s="14">
        <v>39</v>
      </c>
      <c r="AN15" s="14"/>
      <c r="AO15" s="14"/>
      <c r="AP15" s="14"/>
      <c r="AQ15" s="14"/>
      <c r="AR15" s="14"/>
      <c r="AS15" s="14"/>
      <c r="AT15" s="14"/>
      <c r="AU15" s="14"/>
      <c r="AV15" s="14"/>
      <c r="AW15" s="14"/>
      <c r="AX15" s="14"/>
      <c r="AY15" s="14"/>
      <c r="AZ15" s="14"/>
      <c r="BA15" s="14"/>
      <c r="BB15" s="14"/>
      <c r="BC15" s="14"/>
      <c r="BD15" s="14"/>
      <c r="BE15" s="14"/>
      <c r="BF15" s="14"/>
      <c r="BG15" s="14"/>
      <c r="BH15" s="14"/>
      <c r="BI15" s="14">
        <v>6</v>
      </c>
      <c r="BJ15" s="14"/>
      <c r="BK15" s="14"/>
      <c r="BL15" s="14"/>
      <c r="BM15" s="14">
        <v>50</v>
      </c>
      <c r="BN15" s="14"/>
      <c r="BO15" s="14"/>
      <c r="BP15" s="14"/>
      <c r="BQ15" s="14">
        <v>75</v>
      </c>
      <c r="BR15" s="14">
        <v>274</v>
      </c>
      <c r="BS15" s="14">
        <v>273</v>
      </c>
      <c r="BT15" s="14">
        <v>273</v>
      </c>
      <c r="BU15" s="14">
        <v>264</v>
      </c>
      <c r="BV15" s="14">
        <v>264</v>
      </c>
      <c r="BW15" s="14">
        <v>265</v>
      </c>
      <c r="BX15" s="14">
        <v>291</v>
      </c>
      <c r="BY15" s="14">
        <v>278</v>
      </c>
      <c r="BZ15" s="14">
        <v>278</v>
      </c>
      <c r="CA15" s="14">
        <v>254</v>
      </c>
      <c r="CB15" s="14">
        <v>258</v>
      </c>
      <c r="CC15" s="14">
        <v>258</v>
      </c>
      <c r="CD15" s="14">
        <v>566</v>
      </c>
      <c r="CE15" s="14">
        <v>741</v>
      </c>
      <c r="CF15" s="14">
        <v>695</v>
      </c>
      <c r="CG15" s="14"/>
      <c r="CH15" s="14">
        <v>617</v>
      </c>
      <c r="CI15" s="14">
        <v>595</v>
      </c>
      <c r="CJ15" s="14"/>
      <c r="CK15" s="14"/>
      <c r="CL15" s="14"/>
      <c r="CM15" s="14"/>
      <c r="CN15" s="14"/>
      <c r="CO15" s="14"/>
      <c r="CP15" s="14"/>
      <c r="CQ15" s="14"/>
      <c r="CR15" s="14"/>
      <c r="CS15" s="32"/>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row>
    <row r="16" spans="1:141" x14ac:dyDescent="0.2">
      <c r="A16" s="14" t="s">
        <v>113</v>
      </c>
      <c r="B16" s="14"/>
      <c r="C16" s="14"/>
      <c r="D16" s="14"/>
      <c r="E16" s="14">
        <v>7007</v>
      </c>
      <c r="F16" s="14">
        <v>2388</v>
      </c>
      <c r="G16" s="14">
        <v>6885</v>
      </c>
      <c r="H16" s="14">
        <v>6490</v>
      </c>
      <c r="I16" s="14">
        <v>6528</v>
      </c>
      <c r="J16" s="14">
        <v>6726</v>
      </c>
      <c r="K16" s="14">
        <v>6930</v>
      </c>
      <c r="L16" s="14">
        <v>7053</v>
      </c>
      <c r="M16" s="14">
        <v>7000</v>
      </c>
      <c r="N16" s="14">
        <v>7173</v>
      </c>
      <c r="O16" s="14">
        <v>7186</v>
      </c>
      <c r="P16" s="14">
        <v>7014</v>
      </c>
      <c r="Q16" s="14">
        <v>6394</v>
      </c>
      <c r="R16" s="14">
        <v>7011</v>
      </c>
      <c r="S16" s="14">
        <v>6679</v>
      </c>
      <c r="T16" s="14">
        <v>6072</v>
      </c>
      <c r="U16" s="14"/>
      <c r="V16" s="14"/>
      <c r="W16" s="14"/>
      <c r="X16" s="14">
        <v>861</v>
      </c>
      <c r="Y16" s="14">
        <v>3611</v>
      </c>
      <c r="Z16" s="14"/>
      <c r="AA16" s="14"/>
      <c r="AB16" s="14">
        <v>1151</v>
      </c>
      <c r="AC16" s="14">
        <v>2069</v>
      </c>
      <c r="AD16" s="14"/>
      <c r="AE16" s="14"/>
      <c r="AF16" s="14">
        <v>466</v>
      </c>
      <c r="AG16" s="14">
        <v>246</v>
      </c>
      <c r="AH16" s="14">
        <v>189</v>
      </c>
      <c r="AI16" s="14">
        <v>193</v>
      </c>
      <c r="AJ16" s="14">
        <v>182</v>
      </c>
      <c r="AK16" s="14">
        <v>165</v>
      </c>
      <c r="AL16" s="14">
        <v>151</v>
      </c>
      <c r="AM16" s="14">
        <v>144</v>
      </c>
      <c r="AN16" s="14">
        <v>123</v>
      </c>
      <c r="AO16" s="14">
        <v>102</v>
      </c>
      <c r="AP16" s="14">
        <v>98</v>
      </c>
      <c r="AQ16" s="14">
        <v>103</v>
      </c>
      <c r="AR16" s="14">
        <v>100</v>
      </c>
      <c r="AS16" s="14">
        <v>100</v>
      </c>
      <c r="AT16" s="14">
        <v>97</v>
      </c>
      <c r="AU16" s="14">
        <v>95</v>
      </c>
      <c r="AV16" s="14">
        <v>89</v>
      </c>
      <c r="AW16" s="14"/>
      <c r="AX16" s="14">
        <v>84</v>
      </c>
      <c r="AY16" s="14">
        <v>82</v>
      </c>
      <c r="AZ16" s="14">
        <v>86</v>
      </c>
      <c r="BA16" s="14"/>
      <c r="BB16" s="14"/>
      <c r="BC16" s="14"/>
      <c r="BD16" s="14"/>
      <c r="BE16" s="14"/>
      <c r="BF16" s="14"/>
      <c r="BG16" s="14"/>
      <c r="BH16" s="14"/>
      <c r="BI16" s="14">
        <v>124</v>
      </c>
      <c r="BJ16" s="14"/>
      <c r="BK16" s="14"/>
      <c r="BL16" s="14"/>
      <c r="BM16" s="14">
        <v>198</v>
      </c>
      <c r="BN16" s="14"/>
      <c r="BO16" s="14"/>
      <c r="BP16" s="14"/>
      <c r="BQ16" s="14">
        <v>213</v>
      </c>
      <c r="BR16" s="14"/>
      <c r="BS16" s="14"/>
      <c r="BT16" s="14"/>
      <c r="BU16" s="14">
        <v>178</v>
      </c>
      <c r="BV16" s="14"/>
      <c r="BW16" s="14"/>
      <c r="BX16" s="14"/>
      <c r="BY16" s="14">
        <v>188</v>
      </c>
      <c r="BZ16" s="14"/>
      <c r="CA16" s="14"/>
      <c r="CB16" s="14"/>
      <c r="CC16" s="14">
        <v>144</v>
      </c>
      <c r="CD16" s="14"/>
      <c r="CE16" s="14"/>
      <c r="CF16" s="14"/>
      <c r="CG16" s="14"/>
      <c r="CH16" s="14"/>
      <c r="CI16" s="14"/>
      <c r="CJ16" s="14"/>
      <c r="CK16" s="14"/>
      <c r="CL16" s="14"/>
      <c r="CM16" s="14"/>
      <c r="CN16" s="14"/>
      <c r="CO16" s="14"/>
      <c r="CP16" s="14"/>
      <c r="CQ16" s="14"/>
      <c r="CR16" s="14"/>
      <c r="CS16" s="32"/>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row>
    <row r="17" spans="1:141" x14ac:dyDescent="0.2">
      <c r="A17" s="14" t="s">
        <v>114</v>
      </c>
      <c r="B17" s="14"/>
      <c r="C17" s="14"/>
      <c r="D17" s="14"/>
      <c r="E17" s="14"/>
      <c r="F17" s="14"/>
      <c r="G17" s="14"/>
      <c r="H17" s="14"/>
      <c r="I17" s="14"/>
      <c r="J17" s="14"/>
      <c r="K17" s="14"/>
      <c r="L17" s="14"/>
      <c r="M17" s="14"/>
      <c r="N17" s="14"/>
      <c r="O17" s="14"/>
      <c r="P17" s="14"/>
      <c r="Q17" s="14"/>
      <c r="R17" s="14"/>
      <c r="S17" s="14"/>
      <c r="T17" s="14"/>
      <c r="U17" s="14"/>
      <c r="V17" s="14"/>
      <c r="W17" s="14"/>
      <c r="X17" s="14"/>
      <c r="Y17" s="14">
        <v>2790</v>
      </c>
      <c r="Z17" s="14"/>
      <c r="AA17" s="14"/>
      <c r="AB17" s="14">
        <v>2661</v>
      </c>
      <c r="AC17" s="14">
        <v>2853</v>
      </c>
      <c r="AD17" s="14"/>
      <c r="AE17" s="14"/>
      <c r="AF17" s="14">
        <v>3065</v>
      </c>
      <c r="AG17" s="14">
        <v>1599</v>
      </c>
      <c r="AH17" s="14">
        <v>1736</v>
      </c>
      <c r="AI17" s="14">
        <v>1742</v>
      </c>
      <c r="AJ17" s="14">
        <v>1544</v>
      </c>
      <c r="AK17" s="14">
        <v>19637</v>
      </c>
      <c r="AL17" s="14">
        <v>2544</v>
      </c>
      <c r="AM17" s="14">
        <v>2523</v>
      </c>
      <c r="AN17" s="14">
        <v>2676</v>
      </c>
      <c r="AO17" s="14">
        <v>14244</v>
      </c>
      <c r="AP17" s="14">
        <v>2525</v>
      </c>
      <c r="AQ17" s="14">
        <v>2593</v>
      </c>
      <c r="AR17" s="14">
        <v>2608</v>
      </c>
      <c r="AS17" s="14">
        <v>2936</v>
      </c>
      <c r="AT17" s="14">
        <v>2964</v>
      </c>
      <c r="AU17" s="14">
        <v>2938</v>
      </c>
      <c r="AV17" s="14">
        <v>2716</v>
      </c>
      <c r="AW17" s="14">
        <v>3246</v>
      </c>
      <c r="AX17" s="14">
        <v>3291</v>
      </c>
      <c r="AY17" s="14">
        <v>3223</v>
      </c>
      <c r="AZ17" s="14">
        <v>3466</v>
      </c>
      <c r="BA17" s="14">
        <v>3679</v>
      </c>
      <c r="BB17" s="14">
        <v>3982</v>
      </c>
      <c r="BC17" s="14">
        <v>3356</v>
      </c>
      <c r="BD17" s="14">
        <v>3103</v>
      </c>
      <c r="BE17" s="14">
        <v>3357</v>
      </c>
      <c r="BF17" s="14">
        <v>3628</v>
      </c>
      <c r="BG17" s="14">
        <v>3469</v>
      </c>
      <c r="BH17" s="14">
        <v>3505</v>
      </c>
      <c r="BI17" s="14">
        <v>3224</v>
      </c>
      <c r="BJ17" s="14">
        <v>3820</v>
      </c>
      <c r="BK17" s="14">
        <v>3349</v>
      </c>
      <c r="BL17" s="14">
        <v>3795</v>
      </c>
      <c r="BM17" s="14">
        <v>3304</v>
      </c>
      <c r="BN17" s="14">
        <v>3642</v>
      </c>
      <c r="BO17" s="14">
        <v>3241</v>
      </c>
      <c r="BP17" s="14">
        <v>3344</v>
      </c>
      <c r="BQ17" s="14">
        <v>3085</v>
      </c>
      <c r="BR17" s="14">
        <v>3213</v>
      </c>
      <c r="BS17" s="14">
        <v>3087</v>
      </c>
      <c r="BT17" s="14">
        <v>2858</v>
      </c>
      <c r="BU17" s="14">
        <v>2709</v>
      </c>
      <c r="BV17" s="14">
        <v>2605</v>
      </c>
      <c r="BW17" s="14">
        <v>2637</v>
      </c>
      <c r="BX17" s="14">
        <v>2623</v>
      </c>
      <c r="BY17" s="14">
        <v>2519</v>
      </c>
      <c r="BZ17" s="14">
        <v>2275</v>
      </c>
      <c r="CA17" s="14">
        <v>4651</v>
      </c>
      <c r="CB17" s="14">
        <v>4741</v>
      </c>
      <c r="CC17" s="14">
        <v>4901</v>
      </c>
      <c r="CD17" s="14">
        <v>4694</v>
      </c>
      <c r="CE17" s="14">
        <v>4582</v>
      </c>
      <c r="CF17" s="14">
        <v>4628</v>
      </c>
      <c r="CG17" s="14">
        <v>4545</v>
      </c>
      <c r="CH17" s="14">
        <v>4306</v>
      </c>
      <c r="CI17" s="14">
        <v>4196</v>
      </c>
      <c r="CJ17" s="14">
        <v>2556</v>
      </c>
      <c r="CK17" s="14">
        <v>2798</v>
      </c>
      <c r="CL17" s="14">
        <v>3448</v>
      </c>
      <c r="CM17" s="14">
        <v>3578</v>
      </c>
      <c r="CN17" s="14">
        <v>4403</v>
      </c>
      <c r="CO17" s="14">
        <v>5548</v>
      </c>
      <c r="CP17" s="14">
        <v>6336</v>
      </c>
      <c r="CQ17" s="14">
        <v>7215</v>
      </c>
      <c r="CR17" s="14">
        <v>8029</v>
      </c>
      <c r="CS17" s="32"/>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row>
    <row r="18" spans="1:141" x14ac:dyDescent="0.2">
      <c r="A18" s="14" t="s">
        <v>115</v>
      </c>
      <c r="B18" s="22">
        <v>207968</v>
      </c>
      <c r="C18" s="22">
        <v>215072</v>
      </c>
      <c r="D18" s="22">
        <v>204398</v>
      </c>
      <c r="E18" s="22">
        <v>199527</v>
      </c>
      <c r="F18" s="22">
        <v>188437</v>
      </c>
      <c r="G18" s="22">
        <v>199449</v>
      </c>
      <c r="H18" s="22">
        <v>88595</v>
      </c>
      <c r="I18" s="22">
        <v>106748</v>
      </c>
      <c r="J18" s="22">
        <v>48626</v>
      </c>
      <c r="K18" s="22">
        <v>47006</v>
      </c>
      <c r="L18" s="22">
        <v>43966</v>
      </c>
      <c r="M18" s="22">
        <v>32949</v>
      </c>
      <c r="N18" s="22">
        <v>90536</v>
      </c>
      <c r="O18" s="22">
        <v>36305</v>
      </c>
      <c r="P18" s="22">
        <v>33846</v>
      </c>
      <c r="Q18" s="22">
        <v>52061</v>
      </c>
      <c r="R18" s="22">
        <v>34792</v>
      </c>
      <c r="S18" s="22">
        <v>33609</v>
      </c>
      <c r="T18" s="22">
        <v>46792</v>
      </c>
      <c r="U18" s="22">
        <v>54097</v>
      </c>
      <c r="V18" s="22">
        <v>27869</v>
      </c>
      <c r="W18" s="22">
        <v>27401</v>
      </c>
      <c r="X18" s="22">
        <v>23896</v>
      </c>
      <c r="Y18" s="22">
        <v>26392</v>
      </c>
      <c r="Z18" s="22">
        <v>48008</v>
      </c>
      <c r="AA18" s="22">
        <v>49321</v>
      </c>
      <c r="AB18" s="22">
        <v>15154</v>
      </c>
      <c r="AC18" s="22">
        <v>26013</v>
      </c>
      <c r="AD18" s="22">
        <v>65610</v>
      </c>
      <c r="AE18" s="22">
        <v>52287</v>
      </c>
      <c r="AF18" s="22">
        <v>15348</v>
      </c>
      <c r="AG18" s="22">
        <v>21454</v>
      </c>
      <c r="AH18" s="22">
        <v>18051</v>
      </c>
      <c r="AI18" s="22">
        <v>17928</v>
      </c>
      <c r="AJ18" s="22">
        <v>19887</v>
      </c>
      <c r="AK18" s="22">
        <v>19193</v>
      </c>
      <c r="AL18" s="22">
        <v>17295</v>
      </c>
      <c r="AM18" s="22">
        <v>15349</v>
      </c>
      <c r="AN18" s="22">
        <v>8456</v>
      </c>
      <c r="AO18" s="22">
        <v>7224</v>
      </c>
      <c r="AP18" s="22">
        <v>8139</v>
      </c>
      <c r="AQ18" s="22">
        <v>8919</v>
      </c>
      <c r="AR18" s="22">
        <v>8173</v>
      </c>
      <c r="AS18" s="22">
        <v>19895</v>
      </c>
      <c r="AT18" s="22">
        <v>19529</v>
      </c>
      <c r="AU18" s="22">
        <v>19075</v>
      </c>
      <c r="AV18" s="22">
        <v>18599</v>
      </c>
      <c r="AW18" s="22">
        <v>20741</v>
      </c>
      <c r="AX18" s="22">
        <v>20033</v>
      </c>
      <c r="AY18" s="22">
        <v>18672</v>
      </c>
      <c r="AZ18" s="22">
        <v>18074</v>
      </c>
      <c r="BA18" s="22">
        <v>19315</v>
      </c>
      <c r="BB18" s="22">
        <v>19365</v>
      </c>
      <c r="BC18" s="22">
        <v>18313</v>
      </c>
      <c r="BD18" s="22">
        <v>18390</v>
      </c>
      <c r="BE18" s="22">
        <v>20076</v>
      </c>
      <c r="BF18" s="22">
        <v>20429</v>
      </c>
      <c r="BG18" s="22">
        <v>19451</v>
      </c>
      <c r="BH18" s="22">
        <v>18958</v>
      </c>
      <c r="BI18" s="22">
        <v>61728</v>
      </c>
      <c r="BJ18" s="22">
        <v>19295</v>
      </c>
      <c r="BK18" s="22">
        <v>64154</v>
      </c>
      <c r="BL18" s="22">
        <v>66200</v>
      </c>
      <c r="BM18" s="22">
        <v>65037</v>
      </c>
      <c r="BN18" s="22">
        <v>66642</v>
      </c>
      <c r="BO18" s="22">
        <v>68298</v>
      </c>
      <c r="BP18" s="22">
        <v>71723</v>
      </c>
      <c r="BQ18" s="22">
        <v>74760</v>
      </c>
      <c r="BR18" s="22">
        <v>76030</v>
      </c>
      <c r="BS18" s="22">
        <v>74749</v>
      </c>
      <c r="BT18" s="22">
        <v>75690</v>
      </c>
      <c r="BU18" s="22">
        <v>73443</v>
      </c>
      <c r="BV18" s="22">
        <v>73843</v>
      </c>
      <c r="BW18" s="22">
        <v>74552</v>
      </c>
      <c r="BX18" s="22">
        <v>74633</v>
      </c>
      <c r="BY18" s="22">
        <v>75806</v>
      </c>
      <c r="BZ18" s="22">
        <v>73513</v>
      </c>
      <c r="CA18" s="22">
        <v>77358</v>
      </c>
      <c r="CB18" s="22">
        <v>79166</v>
      </c>
      <c r="CC18" s="22">
        <v>80180</v>
      </c>
      <c r="CD18" s="22">
        <v>77455</v>
      </c>
      <c r="CE18" s="22">
        <v>77649</v>
      </c>
      <c r="CF18" s="22">
        <v>77049</v>
      </c>
      <c r="CG18" s="22">
        <v>79994</v>
      </c>
      <c r="CH18" s="22">
        <v>79750</v>
      </c>
      <c r="CI18" s="22">
        <v>79800</v>
      </c>
      <c r="CJ18" s="22">
        <v>77191</v>
      </c>
      <c r="CK18" s="22">
        <v>76573</v>
      </c>
      <c r="CL18" s="22">
        <v>78251</v>
      </c>
      <c r="CM18" s="22">
        <v>80536</v>
      </c>
      <c r="CN18" s="22">
        <v>81524</v>
      </c>
      <c r="CO18" s="22">
        <v>84076</v>
      </c>
      <c r="CP18" s="22">
        <v>85777</v>
      </c>
      <c r="CQ18" s="22">
        <v>86599</v>
      </c>
      <c r="CR18" s="22">
        <v>90361</v>
      </c>
      <c r="CS18" s="33"/>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row>
    <row r="19" spans="1:141" ht="17" thickBot="1" x14ac:dyDescent="0.25">
      <c r="A19" s="20" t="s">
        <v>116</v>
      </c>
      <c r="B19" s="23">
        <v>284587</v>
      </c>
      <c r="C19" s="23">
        <v>289546</v>
      </c>
      <c r="D19" s="23">
        <v>277527</v>
      </c>
      <c r="E19" s="23">
        <v>276543</v>
      </c>
      <c r="F19" s="23">
        <v>275648</v>
      </c>
      <c r="G19" s="23">
        <v>290291</v>
      </c>
      <c r="H19" s="23">
        <v>285696</v>
      </c>
      <c r="I19" s="23">
        <v>295222</v>
      </c>
      <c r="J19" s="23">
        <v>289324</v>
      </c>
      <c r="K19" s="23">
        <v>306189</v>
      </c>
      <c r="L19" s="23">
        <v>310328</v>
      </c>
      <c r="M19" s="23">
        <v>299397</v>
      </c>
      <c r="N19" s="23">
        <v>312909</v>
      </c>
      <c r="O19" s="23">
        <v>293613</v>
      </c>
      <c r="P19" s="23">
        <v>288678</v>
      </c>
      <c r="Q19" s="23">
        <v>293858</v>
      </c>
      <c r="R19" s="23">
        <v>280588</v>
      </c>
      <c r="S19" s="23">
        <v>276834</v>
      </c>
      <c r="T19" s="23">
        <v>268295</v>
      </c>
      <c r="U19" s="23">
        <v>269459</v>
      </c>
      <c r="V19" s="23">
        <v>269076</v>
      </c>
      <c r="W19" s="23">
        <v>276948</v>
      </c>
      <c r="X19" s="23">
        <v>267465</v>
      </c>
      <c r="Y19" s="23">
        <v>279196</v>
      </c>
      <c r="Z19" s="23">
        <v>272210</v>
      </c>
      <c r="AA19" s="23">
        <v>279218</v>
      </c>
      <c r="AB19" s="23">
        <v>276163</v>
      </c>
      <c r="AC19" s="23">
        <v>279264</v>
      </c>
      <c r="AD19" s="23">
        <v>282913</v>
      </c>
      <c r="AE19" s="23">
        <v>265297</v>
      </c>
      <c r="AF19" s="23">
        <v>242065</v>
      </c>
      <c r="AG19" s="23">
        <v>218298</v>
      </c>
      <c r="AH19" s="23">
        <v>203134</v>
      </c>
      <c r="AI19" s="23">
        <v>200190</v>
      </c>
      <c r="AJ19" s="23">
        <v>203106</v>
      </c>
      <c r="AK19" s="23">
        <v>192040</v>
      </c>
      <c r="AL19" s="23">
        <v>191968</v>
      </c>
      <c r="AM19" s="23">
        <v>179750</v>
      </c>
      <c r="AN19" s="23">
        <v>177078</v>
      </c>
      <c r="AO19" s="23">
        <v>164687</v>
      </c>
      <c r="AP19" s="23">
        <v>167391</v>
      </c>
      <c r="AQ19" s="23">
        <v>168086</v>
      </c>
      <c r="AR19" s="23">
        <v>162740</v>
      </c>
      <c r="AS19" s="23">
        <v>178348</v>
      </c>
      <c r="AT19" s="23">
        <v>182075</v>
      </c>
      <c r="AU19" s="23">
        <v>181236</v>
      </c>
      <c r="AV19" s="23">
        <v>184680</v>
      </c>
      <c r="AW19" s="23">
        <v>189406</v>
      </c>
      <c r="AX19" s="23">
        <v>193010</v>
      </c>
      <c r="AY19" s="23">
        <v>196210</v>
      </c>
      <c r="AZ19" s="23">
        <v>201071</v>
      </c>
      <c r="BA19" s="23">
        <v>202179</v>
      </c>
      <c r="BB19" s="23">
        <v>207082</v>
      </c>
      <c r="BC19" s="23">
        <v>210945</v>
      </c>
      <c r="BD19" s="23">
        <v>208835</v>
      </c>
      <c r="BE19" s="23">
        <v>208615</v>
      </c>
      <c r="BF19" s="23">
        <v>212374</v>
      </c>
      <c r="BG19" s="23">
        <v>216045</v>
      </c>
      <c r="BH19" s="23">
        <v>219431</v>
      </c>
      <c r="BI19" s="23">
        <v>224925</v>
      </c>
      <c r="BJ19" s="23">
        <v>237288</v>
      </c>
      <c r="BK19" s="23">
        <v>239678</v>
      </c>
      <c r="BL19" s="23">
        <v>234963</v>
      </c>
      <c r="BM19" s="23">
        <v>237951</v>
      </c>
      <c r="BN19" s="23">
        <v>244094</v>
      </c>
      <c r="BO19" s="23">
        <v>247469</v>
      </c>
      <c r="BP19" s="23">
        <v>251273</v>
      </c>
      <c r="BQ19" s="23">
        <v>258496</v>
      </c>
      <c r="BR19" s="23">
        <v>267230</v>
      </c>
      <c r="BS19" s="23">
        <v>258079</v>
      </c>
      <c r="BT19" s="23">
        <v>258966</v>
      </c>
      <c r="BU19" s="23">
        <v>256540</v>
      </c>
      <c r="BV19" s="23">
        <v>263281</v>
      </c>
      <c r="BW19" s="23">
        <v>262184</v>
      </c>
      <c r="BX19" s="23">
        <v>258157</v>
      </c>
      <c r="BY19" s="23">
        <v>258537</v>
      </c>
      <c r="BZ19" s="23">
        <v>264150</v>
      </c>
      <c r="CA19" s="23">
        <v>269366</v>
      </c>
      <c r="CB19" s="23">
        <v>259943</v>
      </c>
      <c r="CC19" s="23">
        <v>267261</v>
      </c>
      <c r="CD19" s="23">
        <v>260819</v>
      </c>
      <c r="CE19" s="23">
        <v>248532</v>
      </c>
      <c r="CF19" s="23">
        <v>252677</v>
      </c>
      <c r="CG19" s="23">
        <v>257035</v>
      </c>
      <c r="CH19" s="23">
        <v>252986</v>
      </c>
      <c r="CI19" s="23">
        <v>245755</v>
      </c>
      <c r="CJ19" s="23">
        <v>246919</v>
      </c>
      <c r="CK19" s="23">
        <v>255884</v>
      </c>
      <c r="CL19" s="23">
        <v>256800</v>
      </c>
      <c r="CM19" s="23">
        <v>265991</v>
      </c>
      <c r="CN19" s="23">
        <v>268073</v>
      </c>
      <c r="CO19" s="23">
        <v>273310</v>
      </c>
      <c r="CP19" s="23">
        <v>274341</v>
      </c>
      <c r="CQ19" s="23">
        <v>276586</v>
      </c>
      <c r="CR19" s="23">
        <v>287047</v>
      </c>
      <c r="CS19" s="34"/>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row>
    <row r="20" spans="1:141" ht="17" thickTop="1" x14ac:dyDescent="0.2">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32"/>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row>
    <row r="21" spans="1:141" x14ac:dyDescent="0.2">
      <c r="A21" s="20" t="s">
        <v>117</v>
      </c>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32"/>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row>
    <row r="22" spans="1:141" x14ac:dyDescent="0.2">
      <c r="A22" s="14" t="s">
        <v>118</v>
      </c>
      <c r="B22" s="14">
        <v>15794</v>
      </c>
      <c r="C22" s="14">
        <v>15588</v>
      </c>
      <c r="D22" s="14">
        <v>15258</v>
      </c>
      <c r="E22" s="14">
        <v>15677</v>
      </c>
      <c r="F22" s="14">
        <v>16191</v>
      </c>
      <c r="G22" s="14">
        <v>17312</v>
      </c>
      <c r="H22" s="14">
        <v>16444</v>
      </c>
      <c r="I22" s="14">
        <v>18936</v>
      </c>
      <c r="J22" s="14">
        <v>20480</v>
      </c>
      <c r="K22" s="14">
        <v>21832</v>
      </c>
      <c r="L22" s="14">
        <v>20742</v>
      </c>
      <c r="M22" s="14">
        <v>20407</v>
      </c>
      <c r="N22" s="14">
        <v>26545</v>
      </c>
      <c r="O22" s="14">
        <v>21879</v>
      </c>
      <c r="P22" s="14">
        <v>22399</v>
      </c>
      <c r="Q22" s="14">
        <v>21991</v>
      </c>
      <c r="R22" s="14">
        <v>24169</v>
      </c>
      <c r="S22" s="14">
        <v>23853</v>
      </c>
      <c r="T22" s="14">
        <v>22991</v>
      </c>
      <c r="U22" s="14">
        <v>22910</v>
      </c>
      <c r="V22" s="14">
        <v>24005</v>
      </c>
      <c r="W22" s="14">
        <v>23595</v>
      </c>
      <c r="X22" s="14">
        <v>22738</v>
      </c>
      <c r="Y22" s="14">
        <v>21214</v>
      </c>
      <c r="Z22" s="14">
        <v>24480</v>
      </c>
      <c r="AA22" s="14">
        <v>25495</v>
      </c>
      <c r="AB22" s="14">
        <v>25898</v>
      </c>
      <c r="AC22" s="14">
        <v>20832</v>
      </c>
      <c r="AD22" s="14">
        <v>23964</v>
      </c>
      <c r="AE22" s="14">
        <v>24216</v>
      </c>
      <c r="AF22" s="14">
        <v>20358</v>
      </c>
      <c r="AG22" s="14">
        <v>13145</v>
      </c>
      <c r="AH22" s="14"/>
      <c r="AI22" s="14"/>
      <c r="AJ22" s="14"/>
      <c r="AK22" s="14">
        <v>14301</v>
      </c>
      <c r="AL22" s="14"/>
      <c r="AM22" s="14"/>
      <c r="AN22" s="14"/>
      <c r="AO22" s="14">
        <v>16362</v>
      </c>
      <c r="AP22" s="14">
        <v>19984</v>
      </c>
      <c r="AQ22" s="14">
        <v>19424</v>
      </c>
      <c r="AR22" s="14">
        <v>18924</v>
      </c>
      <c r="AS22" s="14">
        <v>17724</v>
      </c>
      <c r="AT22" s="14">
        <v>19638</v>
      </c>
      <c r="AU22" s="14">
        <v>19661</v>
      </c>
      <c r="AV22" s="14">
        <v>20793</v>
      </c>
      <c r="AW22" s="14">
        <v>19308</v>
      </c>
      <c r="AX22" s="14">
        <v>20600</v>
      </c>
      <c r="AY22" s="14">
        <v>20961</v>
      </c>
      <c r="AZ22" s="14">
        <v>21640</v>
      </c>
      <c r="BA22" s="14">
        <v>19531</v>
      </c>
      <c r="BB22" s="14">
        <v>22209</v>
      </c>
      <c r="BC22" s="14">
        <v>22062</v>
      </c>
      <c r="BD22" s="14">
        <v>21155</v>
      </c>
      <c r="BE22" s="14">
        <v>20035</v>
      </c>
      <c r="BF22" s="14">
        <v>22366</v>
      </c>
      <c r="BG22" s="14">
        <v>21844</v>
      </c>
      <c r="BH22" s="14">
        <v>22386</v>
      </c>
      <c r="BI22" s="14">
        <v>20272</v>
      </c>
      <c r="BJ22" s="14">
        <v>22072</v>
      </c>
      <c r="BK22" s="14">
        <v>23084</v>
      </c>
      <c r="BL22" s="14">
        <v>22384</v>
      </c>
      <c r="BM22" s="14">
        <v>21296</v>
      </c>
      <c r="BN22" s="14">
        <v>23257</v>
      </c>
      <c r="BO22" s="14">
        <v>23568</v>
      </c>
      <c r="BP22" s="14">
        <v>23566</v>
      </c>
      <c r="BQ22" s="14">
        <v>23282</v>
      </c>
      <c r="BR22" s="14">
        <v>25480</v>
      </c>
      <c r="BS22" s="14">
        <v>22743</v>
      </c>
      <c r="BT22" s="14">
        <v>23273</v>
      </c>
      <c r="BU22" s="14">
        <v>21520</v>
      </c>
      <c r="BV22" s="14">
        <v>23325</v>
      </c>
      <c r="BW22" s="14">
        <v>22980</v>
      </c>
      <c r="BX22" s="14">
        <v>22228</v>
      </c>
      <c r="BY22" s="14">
        <v>20673</v>
      </c>
      <c r="BZ22" s="14">
        <v>18439</v>
      </c>
      <c r="CA22" s="14">
        <v>16360</v>
      </c>
      <c r="CB22" s="14">
        <v>21466</v>
      </c>
      <c r="CC22" s="14">
        <v>22204</v>
      </c>
      <c r="CD22" s="14">
        <v>23492</v>
      </c>
      <c r="CE22" s="14">
        <v>18593</v>
      </c>
      <c r="CF22" s="14">
        <v>22923</v>
      </c>
      <c r="CG22" s="14">
        <v>22349</v>
      </c>
      <c r="CH22" s="14">
        <v>23256</v>
      </c>
      <c r="CI22" s="14">
        <v>23378</v>
      </c>
      <c r="CJ22" s="14">
        <v>27051</v>
      </c>
      <c r="CK22" s="14">
        <v>25605</v>
      </c>
      <c r="CL22" s="14">
        <v>26028</v>
      </c>
      <c r="CM22" s="14">
        <v>27749</v>
      </c>
      <c r="CN22" s="14">
        <v>27813</v>
      </c>
      <c r="CO22" s="14">
        <v>25992</v>
      </c>
      <c r="CP22" s="14">
        <v>27384</v>
      </c>
      <c r="CQ22" s="14">
        <v>25458</v>
      </c>
      <c r="CR22" s="14">
        <v>27424</v>
      </c>
      <c r="CS22" s="32"/>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row>
    <row r="23" spans="1:141" x14ac:dyDescent="0.2">
      <c r="A23" s="14" t="s">
        <v>119</v>
      </c>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32"/>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row>
    <row r="24" spans="1:141" x14ac:dyDescent="0.2">
      <c r="A24" s="14" t="s">
        <v>120</v>
      </c>
      <c r="B24" s="14">
        <v>22773</v>
      </c>
      <c r="C24" s="14">
        <v>23982</v>
      </c>
      <c r="D24" s="14">
        <v>22591</v>
      </c>
      <c r="E24" s="14">
        <v>24340</v>
      </c>
      <c r="F24" s="14">
        <v>24306</v>
      </c>
      <c r="G24" s="14">
        <v>25988</v>
      </c>
      <c r="H24" s="14">
        <v>26021</v>
      </c>
      <c r="I24" s="14">
        <v>27615</v>
      </c>
      <c r="J24" s="14">
        <v>27276</v>
      </c>
      <c r="K24" s="14">
        <v>29117</v>
      </c>
      <c r="L24" s="14">
        <v>29113</v>
      </c>
      <c r="M24" s="14">
        <v>29563</v>
      </c>
      <c r="N24" s="14">
        <v>32877</v>
      </c>
      <c r="O24" s="14">
        <v>32773</v>
      </c>
      <c r="P24" s="14">
        <v>31849</v>
      </c>
      <c r="Q24" s="14">
        <v>71078</v>
      </c>
      <c r="R24" s="14">
        <v>31392</v>
      </c>
      <c r="S24" s="14">
        <v>73911</v>
      </c>
      <c r="T24" s="14">
        <v>71382</v>
      </c>
      <c r="U24" s="14">
        <v>73047</v>
      </c>
      <c r="V24" s="14">
        <v>75512</v>
      </c>
      <c r="W24" s="14">
        <v>78473</v>
      </c>
      <c r="X24" s="14">
        <v>77365</v>
      </c>
      <c r="Y24" s="14">
        <v>1433</v>
      </c>
      <c r="Z24" s="14">
        <v>79618</v>
      </c>
      <c r="AA24" s="14">
        <v>80971</v>
      </c>
      <c r="AB24" s="14">
        <v>81330</v>
      </c>
      <c r="AC24" s="14">
        <v>971</v>
      </c>
      <c r="AD24" s="14">
        <v>72858</v>
      </c>
      <c r="AE24" s="14">
        <v>72381</v>
      </c>
      <c r="AF24" s="14">
        <v>62931</v>
      </c>
      <c r="AG24" s="14">
        <v>419</v>
      </c>
      <c r="AH24" s="14">
        <v>54429</v>
      </c>
      <c r="AI24" s="14">
        <v>55798</v>
      </c>
      <c r="AJ24" s="14">
        <v>55151</v>
      </c>
      <c r="AK24" s="14">
        <v>9105</v>
      </c>
      <c r="AL24" s="14">
        <v>44445</v>
      </c>
      <c r="AM24" s="14">
        <v>43698</v>
      </c>
      <c r="AN24" s="14">
        <v>43726</v>
      </c>
      <c r="AO24" s="14">
        <v>479</v>
      </c>
      <c r="AP24" s="14">
        <v>42092</v>
      </c>
      <c r="AQ24" s="14">
        <v>43262</v>
      </c>
      <c r="AR24" s="14">
        <v>41441</v>
      </c>
      <c r="AS24" s="14">
        <v>253</v>
      </c>
      <c r="AT24" s="14">
        <v>5672</v>
      </c>
      <c r="AU24" s="14">
        <v>44004</v>
      </c>
      <c r="AV24" s="14">
        <v>252</v>
      </c>
      <c r="AW24" s="14">
        <v>277</v>
      </c>
      <c r="AX24" s="14">
        <v>234</v>
      </c>
      <c r="AY24" s="14">
        <v>248</v>
      </c>
      <c r="AZ24" s="14">
        <v>239</v>
      </c>
      <c r="BA24" s="14">
        <v>262</v>
      </c>
      <c r="BB24" s="14">
        <v>194</v>
      </c>
      <c r="BC24" s="14">
        <v>240</v>
      </c>
      <c r="BD24" s="14">
        <v>182</v>
      </c>
      <c r="BE24" s="14">
        <v>222</v>
      </c>
      <c r="BF24" s="14">
        <v>159</v>
      </c>
      <c r="BG24" s="14">
        <v>239</v>
      </c>
      <c r="BH24" s="14">
        <v>195</v>
      </c>
      <c r="BI24" s="14">
        <v>840</v>
      </c>
      <c r="BJ24" s="14">
        <v>233</v>
      </c>
      <c r="BK24" s="14">
        <v>946</v>
      </c>
      <c r="BL24" s="14">
        <v>761</v>
      </c>
      <c r="BM24" s="14">
        <v>974</v>
      </c>
      <c r="BN24" s="14">
        <v>848</v>
      </c>
      <c r="BO24" s="14">
        <v>1034</v>
      </c>
      <c r="BP24" s="14">
        <v>833</v>
      </c>
      <c r="BQ24" s="14">
        <v>1057</v>
      </c>
      <c r="BR24" s="14">
        <v>924</v>
      </c>
      <c r="BS24" s="14">
        <v>1003</v>
      </c>
      <c r="BT24" s="14">
        <v>795</v>
      </c>
      <c r="BU24" s="14">
        <v>988</v>
      </c>
      <c r="BV24" s="14">
        <v>838</v>
      </c>
      <c r="BW24" s="14">
        <v>1046</v>
      </c>
      <c r="BX24" s="14">
        <v>865</v>
      </c>
      <c r="BY24" s="14">
        <v>1128</v>
      </c>
      <c r="BZ24" s="14">
        <v>819</v>
      </c>
      <c r="CA24" s="14">
        <v>1117</v>
      </c>
      <c r="CB24" s="14">
        <v>1186</v>
      </c>
      <c r="CC24" s="14">
        <v>1215</v>
      </c>
      <c r="CD24" s="14">
        <v>1130</v>
      </c>
      <c r="CE24" s="14">
        <v>999</v>
      </c>
      <c r="CF24" s="14">
        <v>1098</v>
      </c>
      <c r="CG24" s="14">
        <v>888</v>
      </c>
      <c r="CH24" s="14">
        <v>781</v>
      </c>
      <c r="CI24" s="14">
        <v>773</v>
      </c>
      <c r="CJ24" s="14">
        <v>795</v>
      </c>
      <c r="CK24" s="14">
        <v>935</v>
      </c>
      <c r="CL24" s="14">
        <v>938</v>
      </c>
      <c r="CM24" s="14">
        <v>1050</v>
      </c>
      <c r="CN24" s="14">
        <v>1100</v>
      </c>
      <c r="CO24" s="14">
        <v>1224</v>
      </c>
      <c r="CP24" s="14">
        <v>1285</v>
      </c>
      <c r="CQ24" s="14">
        <v>1310</v>
      </c>
      <c r="CR24" s="14">
        <v>1360</v>
      </c>
      <c r="CS24" s="32"/>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row>
    <row r="25" spans="1:141" x14ac:dyDescent="0.2">
      <c r="A25" s="14" t="s">
        <v>121</v>
      </c>
      <c r="B25" s="14"/>
      <c r="C25" s="14"/>
      <c r="D25" s="14"/>
      <c r="E25" s="14"/>
      <c r="F25" s="14"/>
      <c r="G25" s="14"/>
      <c r="H25" s="14"/>
      <c r="I25" s="14"/>
      <c r="J25" s="14"/>
      <c r="K25" s="14"/>
      <c r="L25" s="14"/>
      <c r="M25" s="14"/>
      <c r="N25" s="14"/>
      <c r="O25" s="14"/>
      <c r="P25" s="14"/>
      <c r="Q25" s="14"/>
      <c r="R25" s="14"/>
      <c r="S25" s="14"/>
      <c r="T25" s="14"/>
      <c r="U25" s="14"/>
      <c r="V25" s="14"/>
      <c r="W25" s="14"/>
      <c r="X25" s="14"/>
      <c r="Y25" s="14">
        <v>4558</v>
      </c>
      <c r="Z25" s="14"/>
      <c r="AA25" s="14"/>
      <c r="AB25" s="14"/>
      <c r="AC25" s="14">
        <v>4093</v>
      </c>
      <c r="AD25" s="14"/>
      <c r="AE25" s="14"/>
      <c r="AF25" s="14"/>
      <c r="AG25" s="14">
        <v>2883</v>
      </c>
      <c r="AH25" s="14"/>
      <c r="AI25" s="14"/>
      <c r="AJ25" s="14"/>
      <c r="AK25" s="14">
        <v>3129</v>
      </c>
      <c r="AL25" s="14"/>
      <c r="AM25" s="14"/>
      <c r="AN25" s="14"/>
      <c r="AO25" s="14">
        <v>2069</v>
      </c>
      <c r="AP25" s="14"/>
      <c r="AQ25" s="14"/>
      <c r="AR25" s="14"/>
      <c r="AS25" s="14">
        <v>2216</v>
      </c>
      <c r="AT25" s="14">
        <v>2494</v>
      </c>
      <c r="AU25" s="14"/>
      <c r="AV25" s="14">
        <v>3012</v>
      </c>
      <c r="AW25" s="14">
        <v>2796</v>
      </c>
      <c r="AX25" s="14">
        <v>2432</v>
      </c>
      <c r="AY25" s="14">
        <v>3443</v>
      </c>
      <c r="AZ25" s="14">
        <v>3232</v>
      </c>
      <c r="BA25" s="14">
        <v>2817</v>
      </c>
      <c r="BB25" s="14">
        <v>2592</v>
      </c>
      <c r="BC25" s="14">
        <v>4281</v>
      </c>
      <c r="BD25" s="14">
        <v>4272</v>
      </c>
      <c r="BE25" s="14">
        <v>3911</v>
      </c>
      <c r="BF25" s="14">
        <v>4301</v>
      </c>
      <c r="BG25" s="14">
        <v>5393</v>
      </c>
      <c r="BH25" s="14">
        <v>4906</v>
      </c>
      <c r="BI25" s="14">
        <v>4675</v>
      </c>
      <c r="BJ25" s="14">
        <v>5020</v>
      </c>
      <c r="BK25" s="14">
        <v>5639</v>
      </c>
      <c r="BL25" s="14">
        <v>4715</v>
      </c>
      <c r="BM25" s="14">
        <v>3866</v>
      </c>
      <c r="BN25" s="14">
        <v>1902</v>
      </c>
      <c r="BO25" s="14">
        <v>2443</v>
      </c>
      <c r="BP25" s="14">
        <v>2409</v>
      </c>
      <c r="BQ25" s="14">
        <v>2107</v>
      </c>
      <c r="BR25" s="14">
        <v>2336</v>
      </c>
      <c r="BS25" s="14">
        <v>2854</v>
      </c>
      <c r="BT25" s="14">
        <v>2833</v>
      </c>
      <c r="BU25" s="14">
        <v>2095</v>
      </c>
      <c r="BV25" s="14">
        <v>2019</v>
      </c>
      <c r="BW25" s="14">
        <v>2732</v>
      </c>
      <c r="BX25" s="14">
        <v>2570</v>
      </c>
      <c r="BY25" s="14">
        <v>2091</v>
      </c>
      <c r="BZ25" s="14">
        <v>2111</v>
      </c>
      <c r="CA25" s="14">
        <v>2021</v>
      </c>
      <c r="CB25" s="14">
        <v>2137</v>
      </c>
      <c r="CC25" s="14">
        <v>2161</v>
      </c>
      <c r="CD25" s="14">
        <v>2062</v>
      </c>
      <c r="CE25" s="14">
        <v>2418</v>
      </c>
      <c r="CF25" s="14">
        <v>2484</v>
      </c>
      <c r="CG25" s="14">
        <v>2349</v>
      </c>
      <c r="CH25" s="14">
        <v>2328</v>
      </c>
      <c r="CI25" s="14">
        <v>2375</v>
      </c>
      <c r="CJ25" s="14">
        <v>2312</v>
      </c>
      <c r="CK25" s="14">
        <v>2404</v>
      </c>
      <c r="CL25" s="14">
        <v>2582</v>
      </c>
      <c r="CM25" s="14">
        <v>2679</v>
      </c>
      <c r="CN25" s="14">
        <v>2754</v>
      </c>
      <c r="CO25" s="14">
        <v>2515</v>
      </c>
      <c r="CP25" s="14">
        <v>2868</v>
      </c>
      <c r="CQ25" s="14">
        <v>3159</v>
      </c>
      <c r="CR25" s="14">
        <v>3357</v>
      </c>
      <c r="CS25" s="32"/>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row>
    <row r="26" spans="1:141" x14ac:dyDescent="0.2">
      <c r="A26" s="14" t="s">
        <v>122</v>
      </c>
      <c r="B26" s="14">
        <v>249</v>
      </c>
      <c r="C26" s="14">
        <v>226</v>
      </c>
      <c r="D26" s="14">
        <v>283</v>
      </c>
      <c r="E26" s="14">
        <v>302</v>
      </c>
      <c r="F26" s="14">
        <v>235</v>
      </c>
      <c r="G26" s="14">
        <v>241</v>
      </c>
      <c r="H26" s="14">
        <v>209</v>
      </c>
      <c r="I26" s="14">
        <v>18831</v>
      </c>
      <c r="J26" s="14"/>
      <c r="K26" s="14"/>
      <c r="L26" s="14"/>
      <c r="M26" s="14"/>
      <c r="N26" s="14">
        <v>879</v>
      </c>
      <c r="O26" s="14"/>
      <c r="P26" s="14"/>
      <c r="Q26" s="14"/>
      <c r="R26" s="14"/>
      <c r="S26" s="14"/>
      <c r="T26" s="14"/>
      <c r="U26" s="14"/>
      <c r="V26" s="14"/>
      <c r="W26" s="14"/>
      <c r="X26" s="14"/>
      <c r="Y26" s="14">
        <v>27461</v>
      </c>
      <c r="Z26" s="14"/>
      <c r="AA26" s="14"/>
      <c r="AB26" s="14"/>
      <c r="AC26" s="14">
        <v>27543</v>
      </c>
      <c r="AD26" s="14"/>
      <c r="AE26" s="14"/>
      <c r="AF26" s="14"/>
      <c r="AG26" s="14">
        <v>21759</v>
      </c>
      <c r="AH26" s="14">
        <v>17715</v>
      </c>
      <c r="AI26" s="14">
        <v>16564</v>
      </c>
      <c r="AJ26" s="14">
        <v>17533</v>
      </c>
      <c r="AK26" s="14">
        <v>17257</v>
      </c>
      <c r="AL26" s="14">
        <v>19137</v>
      </c>
      <c r="AM26" s="14">
        <v>15533</v>
      </c>
      <c r="AN26" s="14">
        <v>15768</v>
      </c>
      <c r="AO26" s="14">
        <v>41664</v>
      </c>
      <c r="AP26" s="14">
        <v>10869</v>
      </c>
      <c r="AQ26" s="14">
        <v>10146</v>
      </c>
      <c r="AR26" s="14">
        <v>11499</v>
      </c>
      <c r="AS26" s="14">
        <v>40311</v>
      </c>
      <c r="AT26" s="14">
        <v>16172</v>
      </c>
      <c r="AU26" s="14">
        <v>13640</v>
      </c>
      <c r="AV26" s="14">
        <v>15777</v>
      </c>
      <c r="AW26" s="14">
        <v>38762</v>
      </c>
      <c r="AX26" s="14">
        <v>39547</v>
      </c>
      <c r="AY26" s="14">
        <v>44708</v>
      </c>
      <c r="AZ26" s="14">
        <v>45228</v>
      </c>
      <c r="BA26" s="14">
        <v>38063</v>
      </c>
      <c r="BB26" s="14">
        <v>44970</v>
      </c>
      <c r="BC26" s="14">
        <v>46558</v>
      </c>
      <c r="BD26" s="14">
        <v>47435</v>
      </c>
      <c r="BE26" s="14">
        <v>39172</v>
      </c>
      <c r="BF26" s="14">
        <v>45297</v>
      </c>
      <c r="BG26" s="14">
        <v>45933</v>
      </c>
      <c r="BH26" s="14">
        <v>46032</v>
      </c>
      <c r="BI26" s="14">
        <v>42975</v>
      </c>
      <c r="BJ26" s="14">
        <v>54335</v>
      </c>
      <c r="BK26" s="14">
        <v>44861</v>
      </c>
      <c r="BL26" s="14">
        <v>47273</v>
      </c>
      <c r="BM26" s="14">
        <v>49669</v>
      </c>
      <c r="BN26" s="14">
        <v>49257</v>
      </c>
      <c r="BO26" s="14">
        <v>50773</v>
      </c>
      <c r="BP26" s="14">
        <v>51174</v>
      </c>
      <c r="BQ26" s="14">
        <v>51621</v>
      </c>
      <c r="BR26" s="14">
        <v>52983</v>
      </c>
      <c r="BS26" s="14">
        <v>50884</v>
      </c>
      <c r="BT26" s="14">
        <v>50763</v>
      </c>
      <c r="BU26" s="14">
        <v>53493</v>
      </c>
      <c r="BV26" s="14">
        <v>54548</v>
      </c>
      <c r="BW26" s="14">
        <v>52851</v>
      </c>
      <c r="BX26" s="14">
        <v>54604</v>
      </c>
      <c r="BY26" s="14">
        <v>53946</v>
      </c>
      <c r="BZ26" s="14">
        <v>52912</v>
      </c>
      <c r="CA26" s="14">
        <v>55344</v>
      </c>
      <c r="CB26" s="14">
        <v>50995</v>
      </c>
      <c r="CC26" s="14">
        <v>51343</v>
      </c>
      <c r="CD26" s="14">
        <v>49471</v>
      </c>
      <c r="CE26" s="14">
        <v>46012</v>
      </c>
      <c r="CF26" s="14">
        <v>47323</v>
      </c>
      <c r="CG26" s="14">
        <v>49692</v>
      </c>
      <c r="CH26" s="14">
        <v>48286</v>
      </c>
      <c r="CI26" s="14">
        <v>43819</v>
      </c>
      <c r="CJ26" s="14">
        <v>44050</v>
      </c>
      <c r="CK26" s="14">
        <v>50164</v>
      </c>
      <c r="CL26" s="14">
        <v>48050</v>
      </c>
      <c r="CM26" s="14">
        <v>49341</v>
      </c>
      <c r="CN26" s="14">
        <v>48638</v>
      </c>
      <c r="CO26" s="14">
        <v>49669</v>
      </c>
      <c r="CP26" s="14">
        <v>49790</v>
      </c>
      <c r="CQ26" s="14">
        <v>50565</v>
      </c>
      <c r="CR26" s="14">
        <v>53564</v>
      </c>
      <c r="CS26" s="32"/>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row>
    <row r="27" spans="1:141" x14ac:dyDescent="0.2">
      <c r="A27" s="14" t="s">
        <v>123</v>
      </c>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32"/>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row>
    <row r="28" spans="1:141" x14ac:dyDescent="0.2">
      <c r="A28" s="14" t="s">
        <v>124</v>
      </c>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v>335</v>
      </c>
      <c r="BW28" s="14">
        <v>327</v>
      </c>
      <c r="BX28" s="14">
        <v>309</v>
      </c>
      <c r="BY28" s="14">
        <v>367</v>
      </c>
      <c r="BZ28" s="14">
        <v>361</v>
      </c>
      <c r="CA28" s="14">
        <v>339</v>
      </c>
      <c r="CB28" s="14">
        <v>331</v>
      </c>
      <c r="CC28" s="14">
        <v>323</v>
      </c>
      <c r="CD28" s="14">
        <v>329</v>
      </c>
      <c r="CE28" s="14">
        <v>340</v>
      </c>
      <c r="CF28" s="14">
        <v>335</v>
      </c>
      <c r="CG28" s="14">
        <v>345</v>
      </c>
      <c r="CH28" s="14">
        <v>351</v>
      </c>
      <c r="CI28" s="14">
        <v>352</v>
      </c>
      <c r="CJ28" s="14">
        <v>380</v>
      </c>
      <c r="CK28" s="14">
        <v>404</v>
      </c>
      <c r="CL28" s="14">
        <v>415</v>
      </c>
      <c r="CM28" s="14">
        <v>413</v>
      </c>
      <c r="CN28" s="14">
        <v>473</v>
      </c>
      <c r="CO28" s="14">
        <v>481</v>
      </c>
      <c r="CP28" s="14">
        <v>498</v>
      </c>
      <c r="CQ28" s="14">
        <v>505</v>
      </c>
      <c r="CR28" s="14">
        <v>207</v>
      </c>
      <c r="CS28" s="32"/>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row>
    <row r="29" spans="1:141" x14ac:dyDescent="0.2">
      <c r="A29" s="14" t="s">
        <v>125</v>
      </c>
      <c r="B29" s="22">
        <v>4890</v>
      </c>
      <c r="C29" s="22">
        <v>4747</v>
      </c>
      <c r="D29" s="22">
        <v>3828</v>
      </c>
      <c r="E29" s="22">
        <v>4227</v>
      </c>
      <c r="F29" s="22">
        <v>3649</v>
      </c>
      <c r="G29" s="22">
        <v>3043</v>
      </c>
      <c r="H29" s="22">
        <v>2688</v>
      </c>
      <c r="I29" s="22"/>
      <c r="J29" s="22">
        <v>55697</v>
      </c>
      <c r="K29" s="22">
        <v>57547</v>
      </c>
      <c r="L29" s="22">
        <v>56922</v>
      </c>
      <c r="M29" s="22"/>
      <c r="N29" s="22">
        <v>29</v>
      </c>
      <c r="O29" s="22"/>
      <c r="P29" s="22"/>
      <c r="Q29" s="22"/>
      <c r="R29" s="22"/>
      <c r="S29" s="22"/>
      <c r="T29" s="22"/>
      <c r="U29" s="22"/>
      <c r="V29" s="22"/>
      <c r="W29" s="22"/>
      <c r="X29" s="22"/>
      <c r="Y29" s="22">
        <v>21010</v>
      </c>
      <c r="Z29" s="22"/>
      <c r="AA29" s="22"/>
      <c r="AB29" s="22"/>
      <c r="AC29" s="22">
        <v>22608</v>
      </c>
      <c r="AD29" s="22"/>
      <c r="AE29" s="22"/>
      <c r="AF29" s="22"/>
      <c r="AG29" s="22">
        <v>26282</v>
      </c>
      <c r="AH29" s="22">
        <v>12882</v>
      </c>
      <c r="AI29" s="22">
        <v>13971</v>
      </c>
      <c r="AJ29" s="22">
        <v>15209</v>
      </c>
      <c r="AK29" s="22">
        <v>5904</v>
      </c>
      <c r="AL29" s="22">
        <v>15611</v>
      </c>
      <c r="AM29" s="22">
        <v>15976</v>
      </c>
      <c r="AN29" s="22">
        <v>17374</v>
      </c>
      <c r="AO29" s="22">
        <v>14517</v>
      </c>
      <c r="AP29" s="22">
        <v>5293</v>
      </c>
      <c r="AQ29" s="22">
        <v>5327</v>
      </c>
      <c r="AR29" s="22">
        <v>5061</v>
      </c>
      <c r="AS29" s="22">
        <v>12534</v>
      </c>
      <c r="AT29" s="22">
        <v>6993</v>
      </c>
      <c r="AU29" s="22"/>
      <c r="AV29" s="22">
        <v>11796</v>
      </c>
      <c r="AW29" s="22">
        <v>12285</v>
      </c>
      <c r="AX29" s="22">
        <v>11862</v>
      </c>
      <c r="AY29" s="22">
        <v>12277</v>
      </c>
      <c r="AZ29" s="22">
        <v>12948</v>
      </c>
      <c r="BA29" s="22">
        <v>13458</v>
      </c>
      <c r="BB29" s="22">
        <v>13652</v>
      </c>
      <c r="BC29" s="22">
        <v>14364</v>
      </c>
      <c r="BD29" s="22">
        <v>13800</v>
      </c>
      <c r="BE29" s="22">
        <v>13779</v>
      </c>
      <c r="BF29" s="22">
        <v>12285</v>
      </c>
      <c r="BG29" s="22">
        <v>12750</v>
      </c>
      <c r="BH29" s="22">
        <v>12408</v>
      </c>
      <c r="BI29" s="22">
        <v>13574</v>
      </c>
      <c r="BJ29" s="22">
        <v>14054</v>
      </c>
      <c r="BK29" s="22">
        <v>14878</v>
      </c>
      <c r="BL29" s="22">
        <v>14055</v>
      </c>
      <c r="BM29" s="22">
        <v>14476</v>
      </c>
      <c r="BN29" s="22">
        <v>16040</v>
      </c>
      <c r="BO29" s="22">
        <v>16481</v>
      </c>
      <c r="BP29" s="22">
        <v>16370</v>
      </c>
      <c r="BQ29" s="22">
        <v>16533</v>
      </c>
      <c r="BR29" s="22">
        <v>18155</v>
      </c>
      <c r="BS29" s="22">
        <v>17377</v>
      </c>
      <c r="BT29" s="22">
        <v>17086</v>
      </c>
      <c r="BU29" s="22">
        <v>17473</v>
      </c>
      <c r="BV29" s="22">
        <v>18172</v>
      </c>
      <c r="BW29" s="22">
        <v>18398</v>
      </c>
      <c r="BX29" s="22">
        <v>18511</v>
      </c>
      <c r="BY29" s="22">
        <v>19927</v>
      </c>
      <c r="BZ29" s="22">
        <v>19852</v>
      </c>
      <c r="CA29" s="22">
        <v>17599</v>
      </c>
      <c r="CB29" s="22">
        <v>17044</v>
      </c>
      <c r="CC29" s="22">
        <v>19946</v>
      </c>
      <c r="CD29" s="22">
        <v>17765</v>
      </c>
      <c r="CE29" s="22">
        <v>15112</v>
      </c>
      <c r="CF29" s="22">
        <v>14870</v>
      </c>
      <c r="CG29" s="22">
        <v>15104</v>
      </c>
      <c r="CH29" s="22">
        <v>15350</v>
      </c>
      <c r="CI29" s="22">
        <v>15755</v>
      </c>
      <c r="CJ29" s="22">
        <v>15579</v>
      </c>
      <c r="CK29" s="22">
        <v>17354</v>
      </c>
      <c r="CL29" s="22">
        <v>17892</v>
      </c>
      <c r="CM29" s="22">
        <v>19783</v>
      </c>
      <c r="CN29" s="22">
        <v>19490</v>
      </c>
      <c r="CO29" s="22">
        <v>21650</v>
      </c>
      <c r="CP29" s="22">
        <v>21381</v>
      </c>
      <c r="CQ29" s="22">
        <v>22406</v>
      </c>
      <c r="CR29" s="22">
        <v>23124</v>
      </c>
      <c r="CS29" s="33"/>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row>
    <row r="30" spans="1:141" x14ac:dyDescent="0.2">
      <c r="A30" s="14" t="s">
        <v>126</v>
      </c>
      <c r="B30" s="14">
        <v>43706</v>
      </c>
      <c r="C30" s="14">
        <v>44543</v>
      </c>
      <c r="D30" s="14">
        <v>41960</v>
      </c>
      <c r="E30" s="14">
        <v>44546</v>
      </c>
      <c r="F30" s="14">
        <v>44381</v>
      </c>
      <c r="G30" s="14">
        <v>46584</v>
      </c>
      <c r="H30" s="14">
        <v>45362</v>
      </c>
      <c r="I30" s="14">
        <v>65382</v>
      </c>
      <c r="J30" s="14">
        <v>103453</v>
      </c>
      <c r="K30" s="14">
        <v>108496</v>
      </c>
      <c r="L30" s="14">
        <v>106777</v>
      </c>
      <c r="M30" s="14">
        <v>49970</v>
      </c>
      <c r="N30" s="14">
        <v>60330</v>
      </c>
      <c r="O30" s="14">
        <v>54652</v>
      </c>
      <c r="P30" s="14">
        <v>54248</v>
      </c>
      <c r="Q30" s="14">
        <v>93069</v>
      </c>
      <c r="R30" s="14">
        <v>55561</v>
      </c>
      <c r="S30" s="14">
        <v>97764</v>
      </c>
      <c r="T30" s="14">
        <v>94373</v>
      </c>
      <c r="U30" s="14">
        <v>95957</v>
      </c>
      <c r="V30" s="14">
        <v>99517</v>
      </c>
      <c r="W30" s="14">
        <v>102068</v>
      </c>
      <c r="X30" s="14">
        <v>100103</v>
      </c>
      <c r="Y30" s="14">
        <v>75676</v>
      </c>
      <c r="Z30" s="14">
        <v>104098</v>
      </c>
      <c r="AA30" s="14">
        <v>106466</v>
      </c>
      <c r="AB30" s="14">
        <v>107228</v>
      </c>
      <c r="AC30" s="14">
        <v>76047</v>
      </c>
      <c r="AD30" s="14">
        <v>96822</v>
      </c>
      <c r="AE30" s="14">
        <v>96597</v>
      </c>
      <c r="AF30" s="14">
        <v>83289</v>
      </c>
      <c r="AG30" s="14">
        <v>64488</v>
      </c>
      <c r="AH30" s="14">
        <v>85026</v>
      </c>
      <c r="AI30" s="14">
        <v>86333</v>
      </c>
      <c r="AJ30" s="14">
        <v>87893</v>
      </c>
      <c r="AK30" s="14">
        <v>49696</v>
      </c>
      <c r="AL30" s="14">
        <v>79193</v>
      </c>
      <c r="AM30" s="14">
        <v>75207</v>
      </c>
      <c r="AN30" s="14">
        <v>76868</v>
      </c>
      <c r="AO30" s="14">
        <v>75091</v>
      </c>
      <c r="AP30" s="14">
        <v>78238</v>
      </c>
      <c r="AQ30" s="14">
        <v>78159</v>
      </c>
      <c r="AR30" s="14">
        <v>76925</v>
      </c>
      <c r="AS30" s="14">
        <v>73038</v>
      </c>
      <c r="AT30" s="14">
        <v>50969</v>
      </c>
      <c r="AU30" s="14">
        <v>77305</v>
      </c>
      <c r="AV30" s="14">
        <v>51630</v>
      </c>
      <c r="AW30" s="14">
        <v>73428</v>
      </c>
      <c r="AX30" s="14">
        <v>74675</v>
      </c>
      <c r="AY30" s="14">
        <v>81637</v>
      </c>
      <c r="AZ30" s="14">
        <v>83287</v>
      </c>
      <c r="BA30" s="14">
        <v>74131</v>
      </c>
      <c r="BB30" s="14">
        <v>83617</v>
      </c>
      <c r="BC30" s="14">
        <v>87505</v>
      </c>
      <c r="BD30" s="14">
        <v>86844</v>
      </c>
      <c r="BE30" s="14">
        <v>77119</v>
      </c>
      <c r="BF30" s="14">
        <v>84408</v>
      </c>
      <c r="BG30" s="14">
        <v>86159</v>
      </c>
      <c r="BH30" s="14">
        <v>85927</v>
      </c>
      <c r="BI30" s="14">
        <v>82336</v>
      </c>
      <c r="BJ30" s="14">
        <v>95714</v>
      </c>
      <c r="BK30" s="14">
        <v>89408</v>
      </c>
      <c r="BL30" s="14">
        <v>89188</v>
      </c>
      <c r="BM30" s="14">
        <v>90281</v>
      </c>
      <c r="BN30" s="14">
        <v>91304</v>
      </c>
      <c r="BO30" s="14">
        <v>94299</v>
      </c>
      <c r="BP30" s="14">
        <v>94352</v>
      </c>
      <c r="BQ30" s="14">
        <v>94600</v>
      </c>
      <c r="BR30" s="14">
        <v>99878</v>
      </c>
      <c r="BS30" s="14">
        <v>94861</v>
      </c>
      <c r="BT30" s="14">
        <v>94750</v>
      </c>
      <c r="BU30" s="14">
        <v>95569</v>
      </c>
      <c r="BV30" s="14">
        <v>99237</v>
      </c>
      <c r="BW30" s="14">
        <v>98334</v>
      </c>
      <c r="BX30" s="14">
        <v>99087</v>
      </c>
      <c r="BY30" s="14">
        <v>98132</v>
      </c>
      <c r="BZ30" s="14">
        <v>94494</v>
      </c>
      <c r="CA30" s="14">
        <v>92780</v>
      </c>
      <c r="CB30" s="14">
        <v>93159</v>
      </c>
      <c r="CC30" s="14">
        <v>97192</v>
      </c>
      <c r="CD30" s="14">
        <v>94249</v>
      </c>
      <c r="CE30" s="14">
        <v>83474</v>
      </c>
      <c r="CF30" s="14">
        <v>89033</v>
      </c>
      <c r="CG30" s="14">
        <v>90727</v>
      </c>
      <c r="CH30" s="14">
        <v>90352</v>
      </c>
      <c r="CI30" s="14">
        <v>86452</v>
      </c>
      <c r="CJ30" s="14">
        <v>90167</v>
      </c>
      <c r="CK30" s="14">
        <v>96866</v>
      </c>
      <c r="CL30" s="14">
        <v>95905</v>
      </c>
      <c r="CM30" s="14">
        <v>101015</v>
      </c>
      <c r="CN30" s="14">
        <v>100268</v>
      </c>
      <c r="CO30" s="14">
        <v>101531</v>
      </c>
      <c r="CP30" s="14">
        <v>103206</v>
      </c>
      <c r="CQ30" s="14">
        <v>103403</v>
      </c>
      <c r="CR30" s="14">
        <v>109036</v>
      </c>
      <c r="CS30" s="32"/>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row>
    <row r="31" spans="1:141" x14ac:dyDescent="0.2">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32"/>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row>
    <row r="32" spans="1:141" x14ac:dyDescent="0.2">
      <c r="A32" s="14" t="s">
        <v>127</v>
      </c>
      <c r="B32" s="14">
        <v>167116</v>
      </c>
      <c r="C32" s="14">
        <v>173937</v>
      </c>
      <c r="D32" s="14">
        <v>166089</v>
      </c>
      <c r="E32" s="14">
        <v>167035</v>
      </c>
      <c r="F32" s="14">
        <v>158982</v>
      </c>
      <c r="G32" s="14">
        <v>164573</v>
      </c>
      <c r="H32" s="14">
        <v>161997</v>
      </c>
      <c r="I32" s="14">
        <v>143381</v>
      </c>
      <c r="J32" s="14">
        <v>159010</v>
      </c>
      <c r="K32" s="14">
        <v>169438</v>
      </c>
      <c r="L32" s="14">
        <v>180236</v>
      </c>
      <c r="M32" s="14">
        <v>179804</v>
      </c>
      <c r="N32" s="14">
        <v>170567</v>
      </c>
      <c r="O32" s="14">
        <v>168101</v>
      </c>
      <c r="P32" s="14">
        <v>164707</v>
      </c>
      <c r="Q32" s="14">
        <v>164545</v>
      </c>
      <c r="R32" s="14">
        <v>161262</v>
      </c>
      <c r="S32" s="14">
        <v>158441</v>
      </c>
      <c r="T32" s="14">
        <v>141738</v>
      </c>
      <c r="U32" s="14">
        <v>153278</v>
      </c>
      <c r="V32" s="14">
        <v>151104</v>
      </c>
      <c r="W32" s="14">
        <v>153478</v>
      </c>
      <c r="X32" s="14">
        <v>154410</v>
      </c>
      <c r="Y32" s="14">
        <v>144371</v>
      </c>
      <c r="Z32" s="14">
        <v>167179</v>
      </c>
      <c r="AA32" s="14">
        <v>170036</v>
      </c>
      <c r="AB32" s="14">
        <v>163213</v>
      </c>
      <c r="AC32" s="14">
        <v>141244</v>
      </c>
      <c r="AD32" s="14">
        <v>169205</v>
      </c>
      <c r="AE32" s="14">
        <v>166025</v>
      </c>
      <c r="AF32" s="14">
        <v>156793</v>
      </c>
      <c r="AG32" s="14">
        <v>131310</v>
      </c>
      <c r="AH32" s="14">
        <v>128228</v>
      </c>
      <c r="AI32" s="14">
        <v>116859</v>
      </c>
      <c r="AJ32" s="14">
        <v>115130</v>
      </c>
      <c r="AK32" s="14">
        <v>114378</v>
      </c>
      <c r="AL32" s="14">
        <v>111400</v>
      </c>
      <c r="AM32" s="14">
        <v>102166</v>
      </c>
      <c r="AN32" s="14">
        <v>101152</v>
      </c>
      <c r="AO32" s="14">
        <v>62324</v>
      </c>
      <c r="AP32" s="14">
        <v>85476</v>
      </c>
      <c r="AQ32" s="14">
        <v>83077</v>
      </c>
      <c r="AR32" s="14">
        <v>78571</v>
      </c>
      <c r="AS32" s="14">
        <v>59177</v>
      </c>
      <c r="AT32" s="14">
        <v>84318</v>
      </c>
      <c r="AU32" s="14">
        <v>72067</v>
      </c>
      <c r="AV32" s="14">
        <v>84827</v>
      </c>
      <c r="AW32" s="14">
        <v>66296</v>
      </c>
      <c r="AX32" s="14">
        <v>67809</v>
      </c>
      <c r="AY32" s="14">
        <v>63149</v>
      </c>
      <c r="AZ32" s="14">
        <v>65394</v>
      </c>
      <c r="BA32" s="14">
        <v>76625</v>
      </c>
      <c r="BB32" s="14">
        <v>72034</v>
      </c>
      <c r="BC32" s="14">
        <v>72149</v>
      </c>
      <c r="BD32" s="14">
        <v>71758</v>
      </c>
      <c r="BE32" s="14">
        <v>79999</v>
      </c>
      <c r="BF32" s="14">
        <v>77479</v>
      </c>
      <c r="BG32" s="14">
        <v>77593</v>
      </c>
      <c r="BH32" s="14">
        <v>80393</v>
      </c>
      <c r="BI32" s="14">
        <v>89879</v>
      </c>
      <c r="BJ32" s="14">
        <v>86660</v>
      </c>
      <c r="BK32" s="14">
        <v>95053</v>
      </c>
      <c r="BL32" s="14">
        <v>89951</v>
      </c>
      <c r="BM32" s="14">
        <v>93301</v>
      </c>
      <c r="BN32" s="14">
        <v>96720</v>
      </c>
      <c r="BO32" s="14">
        <v>95236</v>
      </c>
      <c r="BP32" s="14">
        <v>97938</v>
      </c>
      <c r="BQ32" s="14">
        <v>102666</v>
      </c>
      <c r="BR32" s="14">
        <v>105351</v>
      </c>
      <c r="BS32" s="14">
        <v>101959</v>
      </c>
      <c r="BT32" s="14">
        <v>102668</v>
      </c>
      <c r="BU32" s="14">
        <v>100720</v>
      </c>
      <c r="BV32" s="14">
        <v>102612</v>
      </c>
      <c r="BW32" s="14">
        <v>103213</v>
      </c>
      <c r="BX32" s="14">
        <v>99507</v>
      </c>
      <c r="BY32" s="14">
        <v>101361</v>
      </c>
      <c r="BZ32" s="14">
        <v>114414</v>
      </c>
      <c r="CA32" s="14">
        <v>119886</v>
      </c>
      <c r="CB32" s="14">
        <v>106280</v>
      </c>
      <c r="CC32" s="14">
        <v>110341</v>
      </c>
      <c r="CD32" s="14">
        <v>103201</v>
      </c>
      <c r="CE32" s="14">
        <v>100905</v>
      </c>
      <c r="CF32" s="14">
        <v>97249</v>
      </c>
      <c r="CG32" s="14">
        <v>88400</v>
      </c>
      <c r="CH32" s="14">
        <v>87315</v>
      </c>
      <c r="CI32" s="14">
        <v>85008</v>
      </c>
      <c r="CJ32" s="14">
        <v>84279</v>
      </c>
      <c r="CK32" s="14">
        <v>88805</v>
      </c>
      <c r="CL32" s="14">
        <v>91242</v>
      </c>
      <c r="CM32" s="14">
        <v>93895</v>
      </c>
      <c r="CN32" s="14">
        <v>94024</v>
      </c>
      <c r="CO32" s="14">
        <v>99562</v>
      </c>
      <c r="CP32" s="14">
        <v>99625</v>
      </c>
      <c r="CQ32" s="14">
        <v>100336</v>
      </c>
      <c r="CR32" s="14">
        <v>103694</v>
      </c>
      <c r="CS32" s="32"/>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row>
    <row r="33" spans="1:141" x14ac:dyDescent="0.2">
      <c r="A33" s="14" t="s">
        <v>128</v>
      </c>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v>1025</v>
      </c>
      <c r="BW33" s="14">
        <v>1013</v>
      </c>
      <c r="BX33" s="14">
        <v>958</v>
      </c>
      <c r="BY33" s="14">
        <v>1047</v>
      </c>
      <c r="BZ33" s="14">
        <v>1006</v>
      </c>
      <c r="CA33" s="14">
        <v>914</v>
      </c>
      <c r="CB33" s="14">
        <v>955</v>
      </c>
      <c r="CC33" s="14">
        <v>991</v>
      </c>
      <c r="CD33" s="14">
        <v>965</v>
      </c>
      <c r="CE33" s="14">
        <v>969</v>
      </c>
      <c r="CF33" s="14">
        <v>966</v>
      </c>
      <c r="CG33" s="14">
        <v>1048</v>
      </c>
      <c r="CH33" s="14">
        <v>1032</v>
      </c>
      <c r="CI33" s="14">
        <v>1055</v>
      </c>
      <c r="CJ33" s="14">
        <v>1056</v>
      </c>
      <c r="CK33" s="14">
        <v>1101</v>
      </c>
      <c r="CL33" s="14">
        <v>1201</v>
      </c>
      <c r="CM33" s="14">
        <v>1201</v>
      </c>
      <c r="CN33" s="14">
        <v>1407</v>
      </c>
      <c r="CO33" s="14">
        <v>1395</v>
      </c>
      <c r="CP33" s="14">
        <v>1510</v>
      </c>
      <c r="CQ33" s="14">
        <v>1489</v>
      </c>
      <c r="CR33" s="14">
        <v>1557</v>
      </c>
      <c r="CS33" s="32"/>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row>
    <row r="34" spans="1:141" x14ac:dyDescent="0.2">
      <c r="A34" s="14" t="s">
        <v>129</v>
      </c>
      <c r="B34" s="14"/>
      <c r="C34" s="14"/>
      <c r="D34" s="14"/>
      <c r="E34" s="14"/>
      <c r="F34" s="14"/>
      <c r="G34" s="14"/>
      <c r="H34" s="14"/>
      <c r="I34" s="14"/>
      <c r="J34" s="14"/>
      <c r="K34" s="14"/>
      <c r="L34" s="14"/>
      <c r="M34" s="14"/>
      <c r="N34" s="14"/>
      <c r="O34" s="14"/>
      <c r="P34" s="14"/>
      <c r="Q34" s="14"/>
      <c r="R34" s="14"/>
      <c r="S34" s="14"/>
      <c r="T34" s="14"/>
      <c r="U34" s="14"/>
      <c r="V34" s="14"/>
      <c r="W34" s="14"/>
      <c r="X34" s="14"/>
      <c r="Y34" s="14">
        <v>10538</v>
      </c>
      <c r="Z34" s="14"/>
      <c r="AA34" s="14"/>
      <c r="AB34" s="14"/>
      <c r="AC34" s="14">
        <v>7612</v>
      </c>
      <c r="AD34" s="14"/>
      <c r="AE34" s="14"/>
      <c r="AF34" s="14"/>
      <c r="AG34" s="14">
        <v>16807</v>
      </c>
      <c r="AH34" s="14"/>
      <c r="AI34" s="14"/>
      <c r="AJ34" s="14"/>
      <c r="AK34" s="14">
        <v>11589</v>
      </c>
      <c r="AL34" s="14"/>
      <c r="AM34" s="14"/>
      <c r="AN34" s="14"/>
      <c r="AO34" s="14">
        <v>18243</v>
      </c>
      <c r="AP34" s="14"/>
      <c r="AQ34" s="14"/>
      <c r="AR34" s="14"/>
      <c r="AS34" s="14">
        <v>21952</v>
      </c>
      <c r="AT34" s="14">
        <v>21042</v>
      </c>
      <c r="AU34" s="14"/>
      <c r="AV34" s="14">
        <v>19637</v>
      </c>
      <c r="AW34" s="14">
        <v>25565</v>
      </c>
      <c r="AX34" s="14">
        <v>23216</v>
      </c>
      <c r="AY34" s="14">
        <v>21549</v>
      </c>
      <c r="AZ34" s="14">
        <v>20820</v>
      </c>
      <c r="BA34" s="14">
        <v>16003</v>
      </c>
      <c r="BB34" s="14">
        <v>15500</v>
      </c>
      <c r="BC34" s="14">
        <v>15252</v>
      </c>
      <c r="BD34" s="14">
        <v>14622</v>
      </c>
      <c r="BE34" s="14">
        <v>17338</v>
      </c>
      <c r="BF34" s="14">
        <v>16001</v>
      </c>
      <c r="BG34" s="14">
        <v>16243</v>
      </c>
      <c r="BH34" s="14">
        <v>16026</v>
      </c>
      <c r="BI34" s="14">
        <v>15931</v>
      </c>
      <c r="BJ34" s="14">
        <v>15937</v>
      </c>
      <c r="BK34" s="14">
        <v>15694</v>
      </c>
      <c r="BL34" s="14">
        <v>15498</v>
      </c>
      <c r="BM34" s="14">
        <v>16729</v>
      </c>
      <c r="BN34" s="14">
        <v>16582</v>
      </c>
      <c r="BO34" s="14">
        <v>16849</v>
      </c>
      <c r="BP34" s="14">
        <v>16964</v>
      </c>
      <c r="BQ34" s="14">
        <v>16892</v>
      </c>
      <c r="BR34" s="14">
        <v>16891</v>
      </c>
      <c r="BS34" s="14">
        <v>16289</v>
      </c>
      <c r="BT34" s="14">
        <v>16139</v>
      </c>
      <c r="BU34" s="14">
        <v>15723</v>
      </c>
      <c r="BV34" s="14">
        <v>15381</v>
      </c>
      <c r="BW34" s="14">
        <v>15410</v>
      </c>
      <c r="BX34" s="14">
        <v>15179</v>
      </c>
      <c r="BY34" s="14">
        <v>16722</v>
      </c>
      <c r="BZ34" s="14">
        <v>16116</v>
      </c>
      <c r="CA34" s="14">
        <v>16253</v>
      </c>
      <c r="CB34" s="14">
        <v>16527</v>
      </c>
      <c r="CC34" s="14">
        <v>18048</v>
      </c>
      <c r="CD34" s="14">
        <v>17501</v>
      </c>
      <c r="CE34" s="14">
        <v>17526</v>
      </c>
      <c r="CF34" s="14">
        <v>17083</v>
      </c>
      <c r="CG34" s="14">
        <v>15373</v>
      </c>
      <c r="CH34" s="14">
        <v>15066</v>
      </c>
      <c r="CI34" s="14">
        <v>14482</v>
      </c>
      <c r="CJ34" s="14">
        <v>13858</v>
      </c>
      <c r="CK34" s="14">
        <v>10637</v>
      </c>
      <c r="CL34" s="14">
        <v>10733</v>
      </c>
      <c r="CM34" s="14">
        <v>10791</v>
      </c>
      <c r="CN34" s="14">
        <v>10847</v>
      </c>
      <c r="CO34" s="14">
        <v>11585</v>
      </c>
      <c r="CP34" s="14">
        <v>11030</v>
      </c>
      <c r="CQ34" s="14">
        <v>10665</v>
      </c>
      <c r="CR34" s="14">
        <v>10539</v>
      </c>
      <c r="CS34" s="32"/>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row>
    <row r="35" spans="1:141" x14ac:dyDescent="0.2">
      <c r="A35" s="14" t="s">
        <v>121</v>
      </c>
      <c r="B35" s="14">
        <v>8922</v>
      </c>
      <c r="C35" s="14">
        <v>9083</v>
      </c>
      <c r="D35" s="14">
        <v>8744</v>
      </c>
      <c r="E35" s="14">
        <v>10065</v>
      </c>
      <c r="F35" s="14">
        <v>10197</v>
      </c>
      <c r="G35" s="14">
        <v>10483</v>
      </c>
      <c r="H35" s="14">
        <v>10781</v>
      </c>
      <c r="I35" s="14">
        <v>11932</v>
      </c>
      <c r="J35" s="14">
        <v>14370</v>
      </c>
      <c r="K35" s="14">
        <v>14475</v>
      </c>
      <c r="L35" s="14">
        <v>14512</v>
      </c>
      <c r="M35" s="14">
        <v>8439</v>
      </c>
      <c r="N35" s="14">
        <v>12942</v>
      </c>
      <c r="O35" s="14">
        <v>4836</v>
      </c>
      <c r="P35" s="14">
        <v>5058</v>
      </c>
      <c r="Q35" s="14">
        <v>7845</v>
      </c>
      <c r="R35" s="14">
        <v>3864</v>
      </c>
      <c r="S35" s="14">
        <v>5605</v>
      </c>
      <c r="T35" s="14">
        <v>4617</v>
      </c>
      <c r="U35" s="14">
        <v>5660</v>
      </c>
      <c r="V35" s="14">
        <v>5284</v>
      </c>
      <c r="W35" s="14">
        <v>5729</v>
      </c>
      <c r="X35" s="14">
        <v>2774</v>
      </c>
      <c r="Y35" s="14">
        <v>4789</v>
      </c>
      <c r="Z35" s="14">
        <v>3261</v>
      </c>
      <c r="AA35" s="14">
        <v>3397</v>
      </c>
      <c r="AB35" s="14">
        <v>3165</v>
      </c>
      <c r="AC35" s="14">
        <v>5023</v>
      </c>
      <c r="AD35" s="14">
        <v>2901</v>
      </c>
      <c r="AE35" s="14">
        <v>2899</v>
      </c>
      <c r="AF35" s="14">
        <v>2514</v>
      </c>
      <c r="AG35" s="14">
        <v>3786</v>
      </c>
      <c r="AH35" s="14">
        <v>1706</v>
      </c>
      <c r="AI35" s="14">
        <v>1788</v>
      </c>
      <c r="AJ35" s="14">
        <v>2644</v>
      </c>
      <c r="AK35" s="14">
        <v>4077</v>
      </c>
      <c r="AL35" s="14">
        <v>1600</v>
      </c>
      <c r="AM35" s="14">
        <v>901</v>
      </c>
      <c r="AN35" s="14">
        <v>1027</v>
      </c>
      <c r="AO35" s="14">
        <v>2757</v>
      </c>
      <c r="AP35" s="14">
        <v>1212</v>
      </c>
      <c r="AQ35" s="14">
        <v>1371</v>
      </c>
      <c r="AR35" s="14">
        <v>1109</v>
      </c>
      <c r="AS35" s="14">
        <v>2435</v>
      </c>
      <c r="AT35" s="14">
        <v>2415</v>
      </c>
      <c r="AU35" s="14">
        <v>595</v>
      </c>
      <c r="AV35" s="14">
        <v>2535</v>
      </c>
      <c r="AW35" s="14">
        <v>2514</v>
      </c>
      <c r="AX35" s="14">
        <v>2711</v>
      </c>
      <c r="AY35" s="14">
        <v>2812</v>
      </c>
      <c r="AZ35" s="14">
        <v>3140</v>
      </c>
      <c r="BA35" s="14">
        <v>3132</v>
      </c>
      <c r="BB35" s="14">
        <v>3106</v>
      </c>
      <c r="BC35" s="14">
        <v>3229</v>
      </c>
      <c r="BD35" s="14">
        <v>3198</v>
      </c>
      <c r="BE35" s="14">
        <v>3256</v>
      </c>
      <c r="BF35" s="14">
        <v>3272</v>
      </c>
      <c r="BG35" s="14">
        <v>3403</v>
      </c>
      <c r="BH35" s="14">
        <v>3403</v>
      </c>
      <c r="BI35" s="14">
        <v>3787</v>
      </c>
      <c r="BJ35" s="14">
        <v>3545</v>
      </c>
      <c r="BK35" s="14">
        <v>4051</v>
      </c>
      <c r="BL35" s="14">
        <v>4216</v>
      </c>
      <c r="BM35" s="14">
        <v>4378</v>
      </c>
      <c r="BN35" s="14">
        <v>4448</v>
      </c>
      <c r="BO35" s="14">
        <v>4567</v>
      </c>
      <c r="BP35" s="14">
        <v>4610</v>
      </c>
      <c r="BQ35" s="14">
        <v>4644</v>
      </c>
      <c r="BR35" s="14">
        <v>4517</v>
      </c>
      <c r="BS35" s="14">
        <v>4521</v>
      </c>
      <c r="BT35" s="14">
        <v>4559</v>
      </c>
      <c r="BU35" s="14">
        <v>4582</v>
      </c>
      <c r="BV35" s="14">
        <v>4751</v>
      </c>
      <c r="BW35" s="14">
        <v>4653</v>
      </c>
      <c r="BX35" s="14">
        <v>4615</v>
      </c>
      <c r="BY35" s="14">
        <v>4681</v>
      </c>
      <c r="BZ35" s="14">
        <v>4579</v>
      </c>
      <c r="CA35" s="14">
        <v>4711</v>
      </c>
      <c r="CB35" s="14">
        <v>4891</v>
      </c>
      <c r="CC35" s="14">
        <v>5097</v>
      </c>
      <c r="CD35" s="14">
        <v>5238</v>
      </c>
      <c r="CE35" s="14">
        <v>5432</v>
      </c>
      <c r="CF35" s="14">
        <v>5558</v>
      </c>
      <c r="CG35" s="14">
        <v>6264</v>
      </c>
      <c r="CH35" s="14">
        <v>6598</v>
      </c>
      <c r="CI35" s="14">
        <v>6780</v>
      </c>
      <c r="CJ35" s="14">
        <v>6623</v>
      </c>
      <c r="CK35" s="14">
        <v>6432</v>
      </c>
      <c r="CL35" s="14">
        <v>6383</v>
      </c>
      <c r="CM35" s="14">
        <v>6598</v>
      </c>
      <c r="CN35" s="14">
        <v>6592</v>
      </c>
      <c r="CO35" s="14">
        <v>6056</v>
      </c>
      <c r="CP35" s="14">
        <v>5787</v>
      </c>
      <c r="CQ35" s="14">
        <v>5862</v>
      </c>
      <c r="CR35" s="14">
        <v>6017</v>
      </c>
      <c r="CS35" s="32"/>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row>
    <row r="36" spans="1:141" x14ac:dyDescent="0.2">
      <c r="A36" s="14" t="s">
        <v>130</v>
      </c>
      <c r="B36" s="22">
        <v>48101</v>
      </c>
      <c r="C36" s="22">
        <v>47552</v>
      </c>
      <c r="D36" s="22">
        <v>46697</v>
      </c>
      <c r="E36" s="22">
        <v>46439</v>
      </c>
      <c r="F36" s="22">
        <v>48997</v>
      </c>
      <c r="G36" s="22">
        <v>52986</v>
      </c>
      <c r="H36" s="22">
        <v>57586</v>
      </c>
      <c r="I36" s="22">
        <v>63267</v>
      </c>
      <c r="J36" s="22">
        <v>89</v>
      </c>
      <c r="K36" s="22">
        <v>27</v>
      </c>
      <c r="L36" s="22">
        <v>24</v>
      </c>
      <c r="M36" s="22">
        <v>48874</v>
      </c>
      <c r="N36" s="22">
        <v>55448</v>
      </c>
      <c r="O36" s="22">
        <v>51678</v>
      </c>
      <c r="P36" s="22">
        <v>49783</v>
      </c>
      <c r="Q36" s="22">
        <v>11477</v>
      </c>
      <c r="R36" s="22">
        <v>43385</v>
      </c>
      <c r="S36" s="22">
        <v>15</v>
      </c>
      <c r="T36" s="22">
        <v>12522</v>
      </c>
      <c r="U36" s="22"/>
      <c r="V36" s="22"/>
      <c r="W36" s="22"/>
      <c r="X36" s="22"/>
      <c r="Y36" s="22">
        <v>46128</v>
      </c>
      <c r="Z36" s="22">
        <v>249</v>
      </c>
      <c r="AA36" s="22">
        <v>14</v>
      </c>
      <c r="AB36" s="22"/>
      <c r="AC36" s="22">
        <v>42289</v>
      </c>
      <c r="AD36" s="22">
        <v>5408</v>
      </c>
      <c r="AE36" s="22"/>
      <c r="AF36" s="22"/>
      <c r="AG36" s="22">
        <v>16434</v>
      </c>
      <c r="AH36" s="22">
        <v>4651</v>
      </c>
      <c r="AI36" s="22">
        <v>4628</v>
      </c>
      <c r="AJ36" s="22">
        <v>4709</v>
      </c>
      <c r="AK36" s="22">
        <v>20082</v>
      </c>
      <c r="AL36" s="22">
        <v>5212</v>
      </c>
      <c r="AM36" s="22">
        <v>5017</v>
      </c>
      <c r="AN36" s="22">
        <v>-229</v>
      </c>
      <c r="AO36" s="22">
        <v>6914</v>
      </c>
      <c r="AP36" s="22"/>
      <c r="AQ36" s="22">
        <v>129</v>
      </c>
      <c r="AR36" s="22">
        <v>109</v>
      </c>
      <c r="AS36" s="22">
        <v>6675</v>
      </c>
      <c r="AT36" s="22">
        <v>6681</v>
      </c>
      <c r="AU36" s="22">
        <v>14190</v>
      </c>
      <c r="AV36" s="22">
        <v>6845</v>
      </c>
      <c r="AW36" s="22">
        <v>5292</v>
      </c>
      <c r="AX36" s="22">
        <v>6637</v>
      </c>
      <c r="AY36" s="22">
        <v>7514</v>
      </c>
      <c r="AZ36" s="22">
        <v>7591</v>
      </c>
      <c r="BA36" s="22">
        <v>5812</v>
      </c>
      <c r="BB36" s="22">
        <v>5687</v>
      </c>
      <c r="BC36" s="22">
        <v>5666</v>
      </c>
      <c r="BD36" s="22">
        <v>5909</v>
      </c>
      <c r="BE36" s="22">
        <v>6096</v>
      </c>
      <c r="BF36" s="22">
        <v>6151</v>
      </c>
      <c r="BG36" s="22">
        <v>6199</v>
      </c>
      <c r="BH36" s="22">
        <v>6104</v>
      </c>
      <c r="BI36" s="22">
        <v>4241</v>
      </c>
      <c r="BJ36" s="22">
        <v>5716</v>
      </c>
      <c r="BK36" s="22">
        <v>4223</v>
      </c>
      <c r="BL36" s="22">
        <v>4515</v>
      </c>
      <c r="BM36" s="22">
        <v>3979</v>
      </c>
      <c r="BN36" s="22">
        <v>4302</v>
      </c>
      <c r="BO36" s="22">
        <v>4159</v>
      </c>
      <c r="BP36" s="22">
        <v>4049</v>
      </c>
      <c r="BQ36" s="22">
        <v>3990</v>
      </c>
      <c r="BR36" s="22">
        <v>4059</v>
      </c>
      <c r="BS36" s="22">
        <v>3881</v>
      </c>
      <c r="BT36" s="22">
        <v>4132</v>
      </c>
      <c r="BU36" s="22">
        <v>3880</v>
      </c>
      <c r="BV36" s="22">
        <v>3706</v>
      </c>
      <c r="BW36" s="22">
        <v>3425</v>
      </c>
      <c r="BX36" s="22">
        <v>3424</v>
      </c>
      <c r="BY36" s="22">
        <v>3364</v>
      </c>
      <c r="BZ36" s="22">
        <v>3843</v>
      </c>
      <c r="CA36" s="22">
        <v>3967</v>
      </c>
      <c r="CB36" s="22">
        <v>4970</v>
      </c>
      <c r="CC36" s="22">
        <v>4781</v>
      </c>
      <c r="CD36" s="22">
        <v>5691</v>
      </c>
      <c r="CE36" s="22">
        <v>5442</v>
      </c>
      <c r="CF36" s="22">
        <v>6084</v>
      </c>
      <c r="CG36" s="22">
        <v>6601</v>
      </c>
      <c r="CH36" s="22">
        <v>7539</v>
      </c>
      <c r="CI36" s="22">
        <v>7741</v>
      </c>
      <c r="CJ36" s="22">
        <v>8847</v>
      </c>
      <c r="CK36" s="22">
        <v>8876</v>
      </c>
      <c r="CL36" s="22">
        <v>9139</v>
      </c>
      <c r="CM36" s="22">
        <v>8885</v>
      </c>
      <c r="CN36" s="22">
        <v>10659</v>
      </c>
      <c r="CO36" s="22">
        <v>10383</v>
      </c>
      <c r="CP36" s="22">
        <v>10286</v>
      </c>
      <c r="CQ36" s="22">
        <v>11236</v>
      </c>
      <c r="CR36" s="22">
        <v>11865</v>
      </c>
      <c r="CS36" s="33"/>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row>
    <row r="37" spans="1:141" x14ac:dyDescent="0.2">
      <c r="A37" s="20" t="s">
        <v>131</v>
      </c>
      <c r="B37" s="20">
        <v>267845</v>
      </c>
      <c r="C37" s="20">
        <v>275115</v>
      </c>
      <c r="D37" s="20">
        <v>263490</v>
      </c>
      <c r="E37" s="20">
        <v>268085</v>
      </c>
      <c r="F37" s="20">
        <v>262557</v>
      </c>
      <c r="G37" s="20">
        <v>274626</v>
      </c>
      <c r="H37" s="20">
        <v>275726</v>
      </c>
      <c r="I37" s="20">
        <v>283962</v>
      </c>
      <c r="J37" s="20">
        <v>276922</v>
      </c>
      <c r="K37" s="20">
        <v>292436</v>
      </c>
      <c r="L37" s="20">
        <v>301549</v>
      </c>
      <c r="M37" s="20">
        <v>287087</v>
      </c>
      <c r="N37" s="20">
        <v>299287</v>
      </c>
      <c r="O37" s="20">
        <v>279267</v>
      </c>
      <c r="P37" s="20">
        <v>273796</v>
      </c>
      <c r="Q37" s="20">
        <v>276936</v>
      </c>
      <c r="R37" s="20">
        <v>264072</v>
      </c>
      <c r="S37" s="20">
        <v>261825</v>
      </c>
      <c r="T37" s="20">
        <v>253250</v>
      </c>
      <c r="U37" s="20">
        <v>254895</v>
      </c>
      <c r="V37" s="20">
        <v>255905</v>
      </c>
      <c r="W37" s="20">
        <v>261275</v>
      </c>
      <c r="X37" s="20">
        <v>257287</v>
      </c>
      <c r="Y37" s="20">
        <v>281502</v>
      </c>
      <c r="Z37" s="20">
        <v>274787</v>
      </c>
      <c r="AA37" s="20">
        <v>279913</v>
      </c>
      <c r="AB37" s="20">
        <v>273606</v>
      </c>
      <c r="AC37" s="20">
        <v>272215</v>
      </c>
      <c r="AD37" s="20">
        <v>274336</v>
      </c>
      <c r="AE37" s="20">
        <v>265521</v>
      </c>
      <c r="AF37" s="20">
        <v>242596</v>
      </c>
      <c r="AG37" s="20">
        <v>232825</v>
      </c>
      <c r="AH37" s="20">
        <v>219611</v>
      </c>
      <c r="AI37" s="20">
        <v>209608</v>
      </c>
      <c r="AJ37" s="20">
        <v>210376</v>
      </c>
      <c r="AK37" s="20">
        <v>199822</v>
      </c>
      <c r="AL37" s="20">
        <v>197405</v>
      </c>
      <c r="AM37" s="20">
        <v>183291</v>
      </c>
      <c r="AN37" s="20">
        <v>178818</v>
      </c>
      <c r="AO37" s="20">
        <v>165329</v>
      </c>
      <c r="AP37" s="20">
        <v>164926</v>
      </c>
      <c r="AQ37" s="20">
        <v>162736</v>
      </c>
      <c r="AR37" s="20">
        <v>156714</v>
      </c>
      <c r="AS37" s="20">
        <v>163277</v>
      </c>
      <c r="AT37" s="20">
        <v>165425</v>
      </c>
      <c r="AU37" s="20">
        <v>164157</v>
      </c>
      <c r="AV37" s="20">
        <v>165474</v>
      </c>
      <c r="AW37" s="20">
        <v>173095</v>
      </c>
      <c r="AX37" s="20">
        <v>175048</v>
      </c>
      <c r="AY37" s="20">
        <v>176661</v>
      </c>
      <c r="AZ37" s="20">
        <v>180232</v>
      </c>
      <c r="BA37" s="20">
        <v>175703</v>
      </c>
      <c r="BB37" s="20">
        <v>179944</v>
      </c>
      <c r="BC37" s="20">
        <v>183801</v>
      </c>
      <c r="BD37" s="20">
        <v>182331</v>
      </c>
      <c r="BE37" s="20">
        <v>183808</v>
      </c>
      <c r="BF37" s="20">
        <v>187311</v>
      </c>
      <c r="BG37" s="20">
        <v>189597</v>
      </c>
      <c r="BH37" s="20">
        <v>191853</v>
      </c>
      <c r="BI37" s="20">
        <v>196174</v>
      </c>
      <c r="BJ37" s="20">
        <v>207572</v>
      </c>
      <c r="BK37" s="20">
        <v>208429</v>
      </c>
      <c r="BL37" s="20">
        <v>203368</v>
      </c>
      <c r="BM37" s="20">
        <v>208668</v>
      </c>
      <c r="BN37" s="20">
        <v>213356</v>
      </c>
      <c r="BO37" s="20">
        <v>215110</v>
      </c>
      <c r="BP37" s="20">
        <v>217913</v>
      </c>
      <c r="BQ37" s="20">
        <v>222792</v>
      </c>
      <c r="BR37" s="20">
        <v>230696</v>
      </c>
      <c r="BS37" s="20">
        <v>221511</v>
      </c>
      <c r="BT37" s="20">
        <v>222248</v>
      </c>
      <c r="BU37" s="20">
        <v>220474</v>
      </c>
      <c r="BV37" s="20">
        <v>226712</v>
      </c>
      <c r="BW37" s="20">
        <v>226048</v>
      </c>
      <c r="BX37" s="20">
        <v>222770</v>
      </c>
      <c r="BY37" s="20">
        <v>225307</v>
      </c>
      <c r="BZ37" s="20">
        <v>234452</v>
      </c>
      <c r="CA37" s="20">
        <v>238511</v>
      </c>
      <c r="CB37" s="20">
        <v>226782</v>
      </c>
      <c r="CC37" s="20">
        <v>236450</v>
      </c>
      <c r="CD37" s="20">
        <v>226845</v>
      </c>
      <c r="CE37" s="20">
        <v>213748</v>
      </c>
      <c r="CF37" s="20">
        <v>215973</v>
      </c>
      <c r="CG37" s="20">
        <v>208413</v>
      </c>
      <c r="CH37" s="20">
        <v>207902</v>
      </c>
      <c r="CI37" s="20">
        <v>201518</v>
      </c>
      <c r="CJ37" s="20">
        <v>204830</v>
      </c>
      <c r="CK37" s="20">
        <v>212717</v>
      </c>
      <c r="CL37" s="20">
        <v>214603</v>
      </c>
      <c r="CM37" s="20">
        <v>222385</v>
      </c>
      <c r="CN37" s="20">
        <v>223797</v>
      </c>
      <c r="CO37" s="20">
        <v>230512</v>
      </c>
      <c r="CP37" s="20">
        <v>231444</v>
      </c>
      <c r="CQ37" s="20">
        <v>232991</v>
      </c>
      <c r="CR37" s="20">
        <v>242708</v>
      </c>
      <c r="CS37" s="35"/>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row>
    <row r="38" spans="1:141" x14ac:dyDescent="0.2">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32"/>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row>
    <row r="39" spans="1:141" x14ac:dyDescent="0.2">
      <c r="A39" s="20" t="s">
        <v>132</v>
      </c>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32"/>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row>
    <row r="40" spans="1:141" x14ac:dyDescent="0.2">
      <c r="A40" s="14" t="s">
        <v>133</v>
      </c>
      <c r="B40" s="14">
        <v>6035</v>
      </c>
      <c r="C40" s="14">
        <v>5980</v>
      </c>
      <c r="D40" s="14">
        <v>5970</v>
      </c>
      <c r="E40" s="14">
        <v>6001</v>
      </c>
      <c r="F40" s="14">
        <v>6008</v>
      </c>
      <c r="G40" s="14">
        <v>5868</v>
      </c>
      <c r="H40" s="14">
        <v>5699</v>
      </c>
      <c r="I40" s="14">
        <v>5420</v>
      </c>
      <c r="J40" s="14">
        <v>5435</v>
      </c>
      <c r="K40" s="14">
        <v>5396</v>
      </c>
      <c r="L40" s="14">
        <v>5432</v>
      </c>
      <c r="M40" s="14">
        <v>5374</v>
      </c>
      <c r="N40" s="14">
        <v>5373</v>
      </c>
      <c r="O40" s="14">
        <v>5341</v>
      </c>
      <c r="P40" s="14">
        <v>5357</v>
      </c>
      <c r="Q40" s="14">
        <v>5321</v>
      </c>
      <c r="R40" s="14">
        <v>5224</v>
      </c>
      <c r="S40" s="14">
        <v>5110</v>
      </c>
      <c r="T40" s="14">
        <v>4956</v>
      </c>
      <c r="U40" s="14">
        <v>4872</v>
      </c>
      <c r="V40" s="14">
        <v>4778</v>
      </c>
      <c r="W40" s="14">
        <v>4636</v>
      </c>
      <c r="X40" s="14">
        <v>4579</v>
      </c>
      <c r="Y40" s="14">
        <v>4562</v>
      </c>
      <c r="Z40" s="14">
        <v>4596</v>
      </c>
      <c r="AA40" s="14">
        <v>4663</v>
      </c>
      <c r="AB40" s="14">
        <v>7273</v>
      </c>
      <c r="AC40" s="14">
        <v>7834</v>
      </c>
      <c r="AD40" s="14">
        <v>7988</v>
      </c>
      <c r="AE40" s="14">
        <v>8386</v>
      </c>
      <c r="AF40" s="14">
        <v>8910</v>
      </c>
      <c r="AG40" s="14">
        <v>10875</v>
      </c>
      <c r="AH40" s="14">
        <v>10985</v>
      </c>
      <c r="AI40" s="14">
        <v>13929</v>
      </c>
      <c r="AJ40" s="14">
        <v>14698</v>
      </c>
      <c r="AK40" s="14">
        <v>16786</v>
      </c>
      <c r="AL40" s="14">
        <v>17382</v>
      </c>
      <c r="AM40" s="14">
        <v>17759</v>
      </c>
      <c r="AN40" s="14">
        <v>18190</v>
      </c>
      <c r="AO40" s="14">
        <v>20803</v>
      </c>
      <c r="AP40" s="14">
        <v>20723</v>
      </c>
      <c r="AQ40" s="14">
        <v>20762</v>
      </c>
      <c r="AR40" s="14">
        <v>20819</v>
      </c>
      <c r="AS40" s="14">
        <v>20905</v>
      </c>
      <c r="AT40" s="14">
        <v>20884</v>
      </c>
      <c r="AU40" s="14">
        <v>20920</v>
      </c>
      <c r="AV40" s="14">
        <v>20931</v>
      </c>
      <c r="AW40" s="14">
        <v>20976</v>
      </c>
      <c r="AX40" s="14">
        <v>21094</v>
      </c>
      <c r="AY40" s="14">
        <v>21219</v>
      </c>
      <c r="AZ40" s="14">
        <v>21378</v>
      </c>
      <c r="BA40" s="14">
        <v>21422</v>
      </c>
      <c r="BB40" s="14">
        <v>21547</v>
      </c>
      <c r="BC40" s="14">
        <v>21605</v>
      </c>
      <c r="BD40" s="14">
        <v>21680</v>
      </c>
      <c r="BE40" s="14">
        <v>21089</v>
      </c>
      <c r="BF40" s="14">
        <v>21273</v>
      </c>
      <c r="BG40" s="14">
        <v>21317</v>
      </c>
      <c r="BH40" s="14">
        <v>21354</v>
      </c>
      <c r="BI40" s="14">
        <v>21421</v>
      </c>
      <c r="BJ40" s="14">
        <v>21454</v>
      </c>
      <c r="BK40" s="14">
        <v>21546</v>
      </c>
      <c r="BL40" s="14">
        <v>21598</v>
      </c>
      <c r="BM40" s="14">
        <v>21630</v>
      </c>
      <c r="BN40" s="14">
        <v>21637</v>
      </c>
      <c r="BO40" s="14">
        <v>21735</v>
      </c>
      <c r="BP40" s="14">
        <v>21804</v>
      </c>
      <c r="BQ40" s="14">
        <v>21843</v>
      </c>
      <c r="BR40" s="14">
        <v>21841</v>
      </c>
      <c r="BS40" s="14">
        <v>21953</v>
      </c>
      <c r="BT40" s="14">
        <v>22011</v>
      </c>
      <c r="BU40" s="14">
        <v>22006</v>
      </c>
      <c r="BV40" s="14">
        <v>22026</v>
      </c>
      <c r="BW40" s="14">
        <v>22111</v>
      </c>
      <c r="BX40" s="14">
        <v>22179</v>
      </c>
      <c r="BY40" s="14">
        <v>22165</v>
      </c>
      <c r="BZ40" s="14">
        <v>22150</v>
      </c>
      <c r="CA40" s="14">
        <v>22210</v>
      </c>
      <c r="CB40" s="14">
        <v>22262</v>
      </c>
      <c r="CC40" s="14">
        <v>22290</v>
      </c>
      <c r="CD40" s="14">
        <v>22240</v>
      </c>
      <c r="CE40" s="14">
        <v>22408</v>
      </c>
      <c r="CF40" s="14">
        <v>22477</v>
      </c>
      <c r="CG40" s="14">
        <v>22611</v>
      </c>
      <c r="CH40" s="14">
        <v>22550</v>
      </c>
      <c r="CI40" s="14">
        <v>22653</v>
      </c>
      <c r="CJ40" s="14">
        <v>22768</v>
      </c>
      <c r="CK40" s="14">
        <v>22832</v>
      </c>
      <c r="CL40" s="14">
        <v>22889</v>
      </c>
      <c r="CM40" s="14">
        <v>23029</v>
      </c>
      <c r="CN40" s="14">
        <v>23032</v>
      </c>
      <c r="CO40" s="14">
        <v>23128</v>
      </c>
      <c r="CP40" s="14">
        <v>23125</v>
      </c>
      <c r="CQ40" s="14">
        <v>23270</v>
      </c>
      <c r="CR40" s="14">
        <v>23397</v>
      </c>
      <c r="CS40" s="32"/>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row>
    <row r="41" spans="1:141" x14ac:dyDescent="0.2">
      <c r="A41" s="14" t="s">
        <v>134</v>
      </c>
      <c r="B41" s="14">
        <v>18386</v>
      </c>
      <c r="C41" s="14">
        <v>17084</v>
      </c>
      <c r="D41" s="14">
        <v>15845</v>
      </c>
      <c r="E41" s="14">
        <v>10502</v>
      </c>
      <c r="F41" s="14">
        <v>9518</v>
      </c>
      <c r="G41" s="14">
        <v>9609</v>
      </c>
      <c r="H41" s="14">
        <v>9096</v>
      </c>
      <c r="I41" s="14">
        <v>8659</v>
      </c>
      <c r="J41" s="14">
        <v>9371</v>
      </c>
      <c r="K41" s="14">
        <v>9606</v>
      </c>
      <c r="L41" s="14">
        <v>9398</v>
      </c>
      <c r="M41" s="14">
        <v>8421</v>
      </c>
      <c r="N41" s="14">
        <v>10190</v>
      </c>
      <c r="O41" s="14">
        <v>11171</v>
      </c>
      <c r="P41" s="14">
        <v>11255</v>
      </c>
      <c r="Q41" s="14">
        <v>11175</v>
      </c>
      <c r="R41" s="14">
        <v>12205</v>
      </c>
      <c r="S41" s="14">
        <v>12966</v>
      </c>
      <c r="T41" s="14">
        <v>12497</v>
      </c>
      <c r="U41" s="14">
        <v>13064</v>
      </c>
      <c r="V41" s="14">
        <v>11088</v>
      </c>
      <c r="W41" s="14">
        <v>10646</v>
      </c>
      <c r="X41" s="14">
        <v>5608</v>
      </c>
      <c r="Y41" s="14">
        <v>-17</v>
      </c>
      <c r="Z41" s="14">
        <v>956</v>
      </c>
      <c r="AA41" s="14">
        <v>1707</v>
      </c>
      <c r="AB41" s="14">
        <v>1326</v>
      </c>
      <c r="AC41" s="14">
        <v>-1485</v>
      </c>
      <c r="AD41" s="14">
        <v>-1372</v>
      </c>
      <c r="AE41" s="14">
        <v>-10040</v>
      </c>
      <c r="AF41" s="14">
        <v>-10169</v>
      </c>
      <c r="AG41" s="14">
        <v>-16316</v>
      </c>
      <c r="AH41" s="14">
        <v>-17782</v>
      </c>
      <c r="AI41" s="14">
        <v>-15521</v>
      </c>
      <c r="AJ41" s="14">
        <v>-14524</v>
      </c>
      <c r="AK41" s="14">
        <v>-13599</v>
      </c>
      <c r="AL41" s="14">
        <v>-11514</v>
      </c>
      <c r="AM41" s="14">
        <v>-8915</v>
      </c>
      <c r="AN41" s="14">
        <v>-7228</v>
      </c>
      <c r="AO41" s="14">
        <v>-7038</v>
      </c>
      <c r="AP41" s="14">
        <v>-4487</v>
      </c>
      <c r="AQ41" s="14">
        <v>-2089</v>
      </c>
      <c r="AR41" s="14">
        <v>-440</v>
      </c>
      <c r="AS41" s="14">
        <v>12985</v>
      </c>
      <c r="AT41" s="14">
        <v>14190</v>
      </c>
      <c r="AU41" s="14">
        <v>15230</v>
      </c>
      <c r="AV41" s="14">
        <v>16670</v>
      </c>
      <c r="AW41" s="14">
        <v>18077</v>
      </c>
      <c r="AX41" s="14">
        <v>19296</v>
      </c>
      <c r="AY41" s="14">
        <v>20136</v>
      </c>
      <c r="AZ41" s="14">
        <v>21014</v>
      </c>
      <c r="BA41" s="14">
        <v>23386</v>
      </c>
      <c r="BB41" s="14">
        <v>23882</v>
      </c>
      <c r="BC41" s="14">
        <v>24699</v>
      </c>
      <c r="BD41" s="14">
        <v>25051</v>
      </c>
      <c r="BE41" s="14">
        <v>9422</v>
      </c>
      <c r="BF41" s="14">
        <v>24887</v>
      </c>
      <c r="BG41" s="14">
        <v>26175</v>
      </c>
      <c r="BH41" s="14">
        <v>27489</v>
      </c>
      <c r="BI41" s="14">
        <v>14414</v>
      </c>
      <c r="BJ41" s="14">
        <v>15278</v>
      </c>
      <c r="BK41" s="14">
        <v>16652</v>
      </c>
      <c r="BL41" s="14">
        <v>17013</v>
      </c>
      <c r="BM41" s="14">
        <v>15634</v>
      </c>
      <c r="BN41" s="14">
        <v>16992</v>
      </c>
      <c r="BO41" s="14">
        <v>18437</v>
      </c>
      <c r="BP41" s="14">
        <v>19405</v>
      </c>
      <c r="BQ41" s="14">
        <v>21906</v>
      </c>
      <c r="BR41" s="14">
        <v>22529</v>
      </c>
      <c r="BS41" s="14">
        <v>22993</v>
      </c>
      <c r="BT41" s="14">
        <v>23384</v>
      </c>
      <c r="BU41" s="14">
        <v>22668</v>
      </c>
      <c r="BV41" s="14">
        <v>23226</v>
      </c>
      <c r="BW41" s="14">
        <v>22769</v>
      </c>
      <c r="BX41" s="14">
        <v>22590</v>
      </c>
      <c r="BY41" s="14">
        <v>20320</v>
      </c>
      <c r="BZ41" s="14">
        <v>17527</v>
      </c>
      <c r="CA41" s="14">
        <v>18645</v>
      </c>
      <c r="CB41" s="14">
        <v>21031</v>
      </c>
      <c r="CC41" s="14">
        <v>18243</v>
      </c>
      <c r="CD41" s="14">
        <v>21502</v>
      </c>
      <c r="CE41" s="14">
        <v>22062</v>
      </c>
      <c r="CF41" s="14">
        <v>23894</v>
      </c>
      <c r="CG41" s="14">
        <v>35769</v>
      </c>
      <c r="CH41" s="14">
        <v>32251</v>
      </c>
      <c r="CI41" s="14">
        <v>32511</v>
      </c>
      <c r="CJ41" s="14">
        <v>31072</v>
      </c>
      <c r="CK41" s="14">
        <v>31754</v>
      </c>
      <c r="CL41" s="14">
        <v>30270</v>
      </c>
      <c r="CM41" s="14">
        <v>31577</v>
      </c>
      <c r="CN41" s="14">
        <v>32169</v>
      </c>
      <c r="CO41" s="14">
        <v>31029</v>
      </c>
      <c r="CP41" s="14">
        <v>31019</v>
      </c>
      <c r="CQ41" s="14">
        <v>32240</v>
      </c>
      <c r="CR41" s="14">
        <v>32525</v>
      </c>
      <c r="CS41" s="32"/>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row>
    <row r="42" spans="1:141" x14ac:dyDescent="0.2">
      <c r="A42" s="14" t="s">
        <v>135</v>
      </c>
      <c r="B42" s="14">
        <v>-2603</v>
      </c>
      <c r="C42" s="14">
        <v>-2975</v>
      </c>
      <c r="D42" s="14">
        <v>-2894</v>
      </c>
      <c r="E42" s="14">
        <v>-2823</v>
      </c>
      <c r="F42" s="14">
        <v>-2873</v>
      </c>
      <c r="G42" s="14">
        <v>-2570</v>
      </c>
      <c r="H42" s="14">
        <v>-2320</v>
      </c>
      <c r="I42" s="14">
        <v>-1977</v>
      </c>
      <c r="J42" s="14">
        <v>-1974</v>
      </c>
      <c r="K42" s="14">
        <v>-1872</v>
      </c>
      <c r="L42" s="14">
        <v>-1903</v>
      </c>
      <c r="M42" s="14">
        <v>-1749</v>
      </c>
      <c r="N42" s="14">
        <v>-1787</v>
      </c>
      <c r="O42" s="14">
        <v>-1761</v>
      </c>
      <c r="P42" s="14">
        <v>-1768</v>
      </c>
      <c r="Q42" s="14">
        <v>-1728</v>
      </c>
      <c r="R42" s="14">
        <v>-1628</v>
      </c>
      <c r="S42" s="14">
        <v>-1281</v>
      </c>
      <c r="T42" s="14">
        <v>-1031</v>
      </c>
      <c r="U42" s="14">
        <v>-833</v>
      </c>
      <c r="V42" s="14">
        <v>-680</v>
      </c>
      <c r="W42" s="14">
        <v>-420</v>
      </c>
      <c r="X42" s="14">
        <v>-258</v>
      </c>
      <c r="Y42" s="14">
        <v>-183</v>
      </c>
      <c r="Z42" s="14">
        <v>-175</v>
      </c>
      <c r="AA42" s="14">
        <v>-189</v>
      </c>
      <c r="AB42" s="14">
        <v>-186</v>
      </c>
      <c r="AC42" s="14">
        <v>-185</v>
      </c>
      <c r="AD42" s="14">
        <v>-184</v>
      </c>
      <c r="AE42" s="14">
        <v>-183</v>
      </c>
      <c r="AF42" s="14">
        <v>-183</v>
      </c>
      <c r="AG42" s="14">
        <v>-181</v>
      </c>
      <c r="AH42" s="14">
        <v>-180</v>
      </c>
      <c r="AI42" s="14">
        <v>-179</v>
      </c>
      <c r="AJ42" s="14">
        <v>-178</v>
      </c>
      <c r="AK42" s="14">
        <v>-177</v>
      </c>
      <c r="AL42" s="14">
        <v>-178</v>
      </c>
      <c r="AM42" s="14">
        <v>-176</v>
      </c>
      <c r="AN42" s="14">
        <v>-161</v>
      </c>
      <c r="AO42" s="14">
        <v>-163</v>
      </c>
      <c r="AP42" s="14">
        <v>-164</v>
      </c>
      <c r="AQ42" s="14">
        <v>-166</v>
      </c>
      <c r="AR42" s="14">
        <v>-166</v>
      </c>
      <c r="AS42" s="14">
        <v>-166</v>
      </c>
      <c r="AT42" s="14">
        <v>-193</v>
      </c>
      <c r="AU42" s="14">
        <v>-225</v>
      </c>
      <c r="AV42" s="14">
        <v>-258</v>
      </c>
      <c r="AW42" s="14">
        <v>-292</v>
      </c>
      <c r="AX42" s="14">
        <v>-302</v>
      </c>
      <c r="AY42" s="14">
        <v>-379</v>
      </c>
      <c r="AZ42" s="14">
        <v>-456</v>
      </c>
      <c r="BA42" s="14">
        <v>-506</v>
      </c>
      <c r="BB42" s="14">
        <v>-506</v>
      </c>
      <c r="BC42" s="14">
        <v>-1461</v>
      </c>
      <c r="BD42" s="14">
        <v>-2470</v>
      </c>
      <c r="BE42" s="14">
        <v>-848</v>
      </c>
      <c r="BF42" s="14">
        <v>-848</v>
      </c>
      <c r="BG42" s="14">
        <v>-939</v>
      </c>
      <c r="BH42" s="14">
        <v>-977</v>
      </c>
      <c r="BI42" s="14">
        <v>-977</v>
      </c>
      <c r="BJ42" s="14">
        <v>-1122</v>
      </c>
      <c r="BK42" s="14">
        <v>-1122</v>
      </c>
      <c r="BL42" s="14">
        <v>-1122</v>
      </c>
      <c r="BM42" s="14">
        <v>-1122</v>
      </c>
      <c r="BN42" s="14">
        <v>-1122</v>
      </c>
      <c r="BO42" s="14">
        <v>-1253</v>
      </c>
      <c r="BP42" s="14">
        <v>-1253</v>
      </c>
      <c r="BQ42" s="14">
        <v>-1253</v>
      </c>
      <c r="BR42" s="14">
        <v>-1342</v>
      </c>
      <c r="BS42" s="14">
        <v>-1342</v>
      </c>
      <c r="BT42" s="14">
        <v>-1417</v>
      </c>
      <c r="BU42" s="14">
        <v>-1417</v>
      </c>
      <c r="BV42" s="14">
        <v>-1394</v>
      </c>
      <c r="BW42" s="14">
        <v>-1388</v>
      </c>
      <c r="BX42" s="14">
        <v>-1619</v>
      </c>
      <c r="BY42" s="14">
        <v>-1613</v>
      </c>
      <c r="BZ42" s="14">
        <v>-1607</v>
      </c>
      <c r="CA42" s="14">
        <v>-1601</v>
      </c>
      <c r="CB42" s="14">
        <v>-1596</v>
      </c>
      <c r="CC42" s="14">
        <v>-1590</v>
      </c>
      <c r="CD42" s="14">
        <v>-1585</v>
      </c>
      <c r="CE42" s="14">
        <v>-1579</v>
      </c>
      <c r="CF42" s="14">
        <v>-1574</v>
      </c>
      <c r="CG42" s="14">
        <v>-1563</v>
      </c>
      <c r="CH42" s="14">
        <v>-1564</v>
      </c>
      <c r="CI42" s="14">
        <v>-1564</v>
      </c>
      <c r="CJ42" s="14">
        <v>-1564</v>
      </c>
      <c r="CK42" s="14">
        <v>-2047</v>
      </c>
      <c r="CL42" s="14">
        <v>-2047</v>
      </c>
      <c r="CM42" s="14">
        <v>-2047</v>
      </c>
      <c r="CN42" s="14">
        <v>-2047</v>
      </c>
      <c r="CO42" s="14">
        <v>-2384</v>
      </c>
      <c r="CP42" s="14">
        <v>-2384</v>
      </c>
      <c r="CQ42" s="14">
        <v>-2628</v>
      </c>
      <c r="CR42" s="14">
        <v>-2660</v>
      </c>
      <c r="CS42" s="32"/>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row>
    <row r="43" spans="1:141" x14ac:dyDescent="0.2">
      <c r="A43" s="14" t="s">
        <v>136</v>
      </c>
      <c r="B43" s="14">
        <v>19</v>
      </c>
      <c r="C43" s="14">
        <v>19</v>
      </c>
      <c r="D43" s="14">
        <v>19</v>
      </c>
      <c r="E43" s="14">
        <v>19</v>
      </c>
      <c r="F43" s="14">
        <v>19</v>
      </c>
      <c r="G43" s="14">
        <v>19</v>
      </c>
      <c r="H43" s="14">
        <v>19</v>
      </c>
      <c r="I43" s="14">
        <v>19</v>
      </c>
      <c r="J43" s="14">
        <v>19</v>
      </c>
      <c r="K43" s="14">
        <v>19</v>
      </c>
      <c r="L43" s="14">
        <v>19</v>
      </c>
      <c r="M43" s="14">
        <v>19</v>
      </c>
      <c r="N43" s="14">
        <v>19</v>
      </c>
      <c r="O43" s="14">
        <v>19</v>
      </c>
      <c r="P43" s="14">
        <v>19</v>
      </c>
      <c r="Q43" s="14">
        <v>19</v>
      </c>
      <c r="R43" s="14">
        <v>19</v>
      </c>
      <c r="S43" s="14">
        <v>19</v>
      </c>
      <c r="T43" s="14">
        <v>19</v>
      </c>
      <c r="U43" s="14">
        <v>19</v>
      </c>
      <c r="V43" s="14">
        <v>18</v>
      </c>
      <c r="W43" s="14">
        <v>19</v>
      </c>
      <c r="X43" s="14">
        <v>19</v>
      </c>
      <c r="Y43" s="14">
        <v>19</v>
      </c>
      <c r="Z43" s="14">
        <v>19</v>
      </c>
      <c r="AA43" s="14">
        <v>19</v>
      </c>
      <c r="AB43" s="14">
        <v>22</v>
      </c>
      <c r="AC43" s="14">
        <v>22</v>
      </c>
      <c r="AD43" s="14">
        <v>22</v>
      </c>
      <c r="AE43" s="14">
        <v>23</v>
      </c>
      <c r="AF43" s="14">
        <v>24</v>
      </c>
      <c r="AG43" s="14">
        <v>24</v>
      </c>
      <c r="AH43" s="14">
        <v>24</v>
      </c>
      <c r="AI43" s="14">
        <v>33</v>
      </c>
      <c r="AJ43" s="14">
        <v>33</v>
      </c>
      <c r="AK43" s="14">
        <v>34</v>
      </c>
      <c r="AL43" s="14">
        <v>34</v>
      </c>
      <c r="AM43" s="14">
        <v>35</v>
      </c>
      <c r="AN43" s="14">
        <v>35</v>
      </c>
      <c r="AO43" s="14">
        <v>38</v>
      </c>
      <c r="AP43" s="14">
        <v>38</v>
      </c>
      <c r="AQ43" s="14">
        <v>38</v>
      </c>
      <c r="AR43" s="14">
        <v>38</v>
      </c>
      <c r="AS43" s="14">
        <v>38</v>
      </c>
      <c r="AT43" s="14">
        <v>39</v>
      </c>
      <c r="AU43" s="14">
        <v>39</v>
      </c>
      <c r="AV43" s="14">
        <v>39</v>
      </c>
      <c r="AW43" s="14">
        <v>40</v>
      </c>
      <c r="AX43" s="14">
        <v>40</v>
      </c>
      <c r="AY43" s="14">
        <v>40</v>
      </c>
      <c r="AZ43" s="14">
        <v>40</v>
      </c>
      <c r="BA43" s="14">
        <v>40</v>
      </c>
      <c r="BB43" s="14">
        <v>40</v>
      </c>
      <c r="BC43" s="14">
        <v>40</v>
      </c>
      <c r="BD43" s="14">
        <v>40</v>
      </c>
      <c r="BE43" s="14">
        <v>40</v>
      </c>
      <c r="BF43" s="14">
        <v>41</v>
      </c>
      <c r="BG43" s="14">
        <v>41</v>
      </c>
      <c r="BH43" s="14">
        <v>41</v>
      </c>
      <c r="BI43" s="14">
        <v>41</v>
      </c>
      <c r="BJ43" s="14">
        <v>41</v>
      </c>
      <c r="BK43" s="14">
        <v>41</v>
      </c>
      <c r="BL43" s="14">
        <v>41</v>
      </c>
      <c r="BM43" s="14">
        <v>41</v>
      </c>
      <c r="BN43" s="14">
        <v>41</v>
      </c>
      <c r="BO43" s="14">
        <v>41</v>
      </c>
      <c r="BP43" s="14">
        <v>41</v>
      </c>
      <c r="BQ43" s="14">
        <v>41</v>
      </c>
      <c r="BR43" s="14">
        <v>41</v>
      </c>
      <c r="BS43" s="14">
        <v>41</v>
      </c>
      <c r="BT43" s="14">
        <v>41</v>
      </c>
      <c r="BU43" s="14">
        <v>41</v>
      </c>
      <c r="BV43" s="14">
        <v>41</v>
      </c>
      <c r="BW43" s="14">
        <v>41</v>
      </c>
      <c r="BX43" s="14">
        <v>41</v>
      </c>
      <c r="BY43" s="14">
        <v>41</v>
      </c>
      <c r="BZ43" s="14">
        <v>41</v>
      </c>
      <c r="CA43" s="14">
        <v>41</v>
      </c>
      <c r="CB43" s="14">
        <v>41</v>
      </c>
      <c r="CC43" s="14">
        <v>41</v>
      </c>
      <c r="CD43" s="14">
        <v>41</v>
      </c>
      <c r="CE43" s="14">
        <v>41</v>
      </c>
      <c r="CF43" s="14">
        <v>41</v>
      </c>
      <c r="CG43" s="14">
        <v>41</v>
      </c>
      <c r="CH43" s="14">
        <v>42</v>
      </c>
      <c r="CI43" s="14">
        <v>42</v>
      </c>
      <c r="CJ43" s="14">
        <v>42</v>
      </c>
      <c r="CK43" s="14">
        <v>42</v>
      </c>
      <c r="CL43" s="14">
        <v>42</v>
      </c>
      <c r="CM43" s="14">
        <v>42</v>
      </c>
      <c r="CN43" s="14">
        <v>42</v>
      </c>
      <c r="CO43" s="14">
        <v>42</v>
      </c>
      <c r="CP43" s="14">
        <v>42</v>
      </c>
      <c r="CQ43" s="14">
        <v>42</v>
      </c>
      <c r="CR43" s="14">
        <v>42</v>
      </c>
      <c r="CS43" s="32"/>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row>
    <row r="44" spans="1:141" x14ac:dyDescent="0.2">
      <c r="A44" s="14" t="s">
        <v>137</v>
      </c>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32"/>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row>
    <row r="45" spans="1:141" x14ac:dyDescent="0.2">
      <c r="A45" s="14" t="s">
        <v>138</v>
      </c>
      <c r="B45" s="14">
        <v>-5768</v>
      </c>
      <c r="C45" s="14">
        <v>-6350</v>
      </c>
      <c r="D45" s="14">
        <v>-5575</v>
      </c>
      <c r="E45" s="14">
        <v>-5913</v>
      </c>
      <c r="F45" s="14">
        <v>-5253</v>
      </c>
      <c r="G45" s="14">
        <v>-2932</v>
      </c>
      <c r="H45" s="14">
        <v>-2524</v>
      </c>
      <c r="I45" s="14">
        <v>-6531</v>
      </c>
      <c r="J45" s="14">
        <v>-6119</v>
      </c>
      <c r="K45" s="14">
        <v>-5065</v>
      </c>
      <c r="L45" s="14">
        <v>-4756</v>
      </c>
      <c r="M45" s="14">
        <v>-414</v>
      </c>
      <c r="N45" s="14">
        <v>-913</v>
      </c>
      <c r="O45" s="14">
        <v>-1209</v>
      </c>
      <c r="P45" s="14">
        <v>-794</v>
      </c>
      <c r="Q45" s="14">
        <v>1258</v>
      </c>
      <c r="R45" s="14">
        <v>-150</v>
      </c>
      <c r="S45" s="14">
        <v>-2611</v>
      </c>
      <c r="T45" s="14">
        <v>-2454</v>
      </c>
      <c r="U45" s="14">
        <v>-3680</v>
      </c>
      <c r="V45" s="14">
        <v>-3156</v>
      </c>
      <c r="W45" s="14">
        <v>-262</v>
      </c>
      <c r="X45" s="14">
        <v>-785</v>
      </c>
      <c r="Y45" s="14">
        <v>-7846</v>
      </c>
      <c r="Z45" s="14">
        <v>-9106</v>
      </c>
      <c r="AA45" s="14">
        <v>-8146</v>
      </c>
      <c r="AB45" s="14">
        <v>-7272</v>
      </c>
      <c r="AC45" s="14">
        <v>-558</v>
      </c>
      <c r="AD45" s="14">
        <v>657</v>
      </c>
      <c r="AE45" s="14">
        <v>131</v>
      </c>
      <c r="AF45" s="14">
        <v>-571</v>
      </c>
      <c r="AG45" s="14">
        <v>-10124</v>
      </c>
      <c r="AH45" s="14">
        <v>-10624</v>
      </c>
      <c r="AI45" s="14">
        <v>-9005</v>
      </c>
      <c r="AJ45" s="14">
        <v>-8704</v>
      </c>
      <c r="AK45" s="14">
        <v>-10864</v>
      </c>
      <c r="AL45" s="14">
        <v>-11199</v>
      </c>
      <c r="AM45" s="14">
        <v>-12277</v>
      </c>
      <c r="AN45" s="14">
        <v>-12609</v>
      </c>
      <c r="AO45" s="14">
        <v>-14313</v>
      </c>
      <c r="AP45" s="14">
        <v>-13684</v>
      </c>
      <c r="AQ45" s="14">
        <v>-13236</v>
      </c>
      <c r="AR45" s="14">
        <v>-14269</v>
      </c>
      <c r="AS45" s="14">
        <v>-18734</v>
      </c>
      <c r="AT45" s="14">
        <v>-18314</v>
      </c>
      <c r="AU45" s="14">
        <v>-18928</v>
      </c>
      <c r="AV45" s="14">
        <v>-18541</v>
      </c>
      <c r="AW45" s="14">
        <v>-22854</v>
      </c>
      <c r="AX45" s="14">
        <v>-22533</v>
      </c>
      <c r="AY45" s="14">
        <v>-21837</v>
      </c>
      <c r="AZ45" s="14">
        <v>-21509</v>
      </c>
      <c r="BA45" s="14">
        <v>-18230</v>
      </c>
      <c r="BB45" s="14">
        <v>-18190</v>
      </c>
      <c r="BC45" s="14">
        <v>-18107</v>
      </c>
      <c r="BD45" s="14">
        <v>-18165</v>
      </c>
      <c r="BE45" s="14">
        <v>-5265</v>
      </c>
      <c r="BF45" s="14">
        <v>-20406</v>
      </c>
      <c r="BG45" s="14">
        <v>-20260</v>
      </c>
      <c r="BH45" s="14">
        <v>-20442</v>
      </c>
      <c r="BI45" s="14">
        <v>-6257</v>
      </c>
      <c r="BJ45" s="14">
        <v>-6046</v>
      </c>
      <c r="BK45" s="14">
        <v>-5976</v>
      </c>
      <c r="BL45" s="14">
        <v>-6046</v>
      </c>
      <c r="BM45" s="14">
        <v>-7013</v>
      </c>
      <c r="BN45" s="14">
        <v>-6929</v>
      </c>
      <c r="BO45" s="14">
        <v>-6716</v>
      </c>
      <c r="BP45" s="14">
        <v>-6759</v>
      </c>
      <c r="BQ45" s="14">
        <v>-6959</v>
      </c>
      <c r="BR45" s="14">
        <v>-6669</v>
      </c>
      <c r="BS45" s="14">
        <v>-7204</v>
      </c>
      <c r="BT45" s="14">
        <v>-7429</v>
      </c>
      <c r="BU45" s="14">
        <v>-7366</v>
      </c>
      <c r="BV45" s="14">
        <v>-7501</v>
      </c>
      <c r="BW45" s="14">
        <v>-7436</v>
      </c>
      <c r="BX45" s="14">
        <v>-7842</v>
      </c>
      <c r="BY45" s="14">
        <v>-7728</v>
      </c>
      <c r="BZ45" s="14">
        <v>-8461</v>
      </c>
      <c r="CA45" s="14">
        <v>-8471</v>
      </c>
      <c r="CB45" s="14">
        <v>-8613</v>
      </c>
      <c r="CC45" s="14">
        <v>-8294</v>
      </c>
      <c r="CD45" s="14">
        <v>-8370</v>
      </c>
      <c r="CE45" s="14">
        <v>-8268</v>
      </c>
      <c r="CF45" s="14">
        <v>-8245</v>
      </c>
      <c r="CG45" s="14">
        <v>-8339</v>
      </c>
      <c r="CH45" s="14">
        <v>-8294</v>
      </c>
      <c r="CI45" s="14">
        <v>-9473</v>
      </c>
      <c r="CJ45" s="14">
        <v>-10193</v>
      </c>
      <c r="CK45" s="14">
        <v>-9339</v>
      </c>
      <c r="CL45" s="14">
        <v>-8788</v>
      </c>
      <c r="CM45" s="14">
        <v>-8924</v>
      </c>
      <c r="CN45" s="14">
        <v>-8933</v>
      </c>
      <c r="CO45" s="14">
        <v>-9042</v>
      </c>
      <c r="CP45" s="14">
        <v>-8932</v>
      </c>
      <c r="CQ45" s="14">
        <v>-9357</v>
      </c>
      <c r="CR45" s="14">
        <v>-8989</v>
      </c>
      <c r="CS45" s="32"/>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row>
    <row r="46" spans="1:141" x14ac:dyDescent="0.2">
      <c r="A46" s="14" t="s">
        <v>139</v>
      </c>
      <c r="B46" s="14">
        <v>673</v>
      </c>
      <c r="C46" s="14">
        <v>673</v>
      </c>
      <c r="D46" s="14">
        <v>672</v>
      </c>
      <c r="E46" s="14">
        <v>672</v>
      </c>
      <c r="F46" s="14">
        <v>5672</v>
      </c>
      <c r="G46" s="14">
        <v>5671</v>
      </c>
      <c r="H46" s="14"/>
      <c r="I46" s="14">
        <v>5670</v>
      </c>
      <c r="J46" s="14">
        <v>5670</v>
      </c>
      <c r="K46" s="14">
        <v>5669</v>
      </c>
      <c r="L46" s="14">
        <v>589</v>
      </c>
      <c r="M46" s="14">
        <v>659</v>
      </c>
      <c r="N46" s="14">
        <v>740</v>
      </c>
      <c r="O46" s="14">
        <v>785</v>
      </c>
      <c r="P46" s="14">
        <v>813</v>
      </c>
      <c r="Q46" s="14">
        <v>877</v>
      </c>
      <c r="R46" s="14">
        <v>846</v>
      </c>
      <c r="S46" s="14">
        <v>806</v>
      </c>
      <c r="T46" s="14">
        <v>1058</v>
      </c>
      <c r="U46" s="14">
        <v>1122</v>
      </c>
      <c r="V46" s="14">
        <v>1122</v>
      </c>
      <c r="W46" s="14">
        <v>1054</v>
      </c>
      <c r="X46" s="14">
        <v>1015</v>
      </c>
      <c r="Y46" s="14">
        <v>1159</v>
      </c>
      <c r="Z46" s="14">
        <v>1133</v>
      </c>
      <c r="AA46" s="14">
        <v>1251</v>
      </c>
      <c r="AB46" s="14">
        <v>1394</v>
      </c>
      <c r="AC46" s="14">
        <v>1421</v>
      </c>
      <c r="AD46" s="14">
        <v>1466</v>
      </c>
      <c r="AE46" s="14">
        <v>1459</v>
      </c>
      <c r="AF46" s="14">
        <v>1458</v>
      </c>
      <c r="AG46" s="14">
        <v>1195</v>
      </c>
      <c r="AH46" s="14">
        <v>1100</v>
      </c>
      <c r="AI46" s="14">
        <v>1325</v>
      </c>
      <c r="AJ46" s="14">
        <v>1405</v>
      </c>
      <c r="AK46" s="14">
        <v>38</v>
      </c>
      <c r="AL46" s="14">
        <v>38</v>
      </c>
      <c r="AM46" s="14">
        <v>33</v>
      </c>
      <c r="AN46" s="14">
        <v>33</v>
      </c>
      <c r="AO46" s="14">
        <v>31</v>
      </c>
      <c r="AP46" s="14">
        <v>39</v>
      </c>
      <c r="AQ46" s="14">
        <v>41</v>
      </c>
      <c r="AR46" s="14">
        <v>44</v>
      </c>
      <c r="AS46" s="14">
        <v>43</v>
      </c>
      <c r="AT46" s="14">
        <v>44</v>
      </c>
      <c r="AU46" s="14">
        <v>43</v>
      </c>
      <c r="AV46" s="14">
        <v>365</v>
      </c>
      <c r="AW46" s="14">
        <v>364</v>
      </c>
      <c r="AX46" s="14">
        <v>367</v>
      </c>
      <c r="AY46" s="14">
        <v>370</v>
      </c>
      <c r="AZ46" s="14">
        <v>372</v>
      </c>
      <c r="BA46" s="14">
        <v>364</v>
      </c>
      <c r="BB46" s="14">
        <v>365</v>
      </c>
      <c r="BC46" s="14">
        <v>368</v>
      </c>
      <c r="BD46" s="14">
        <v>368</v>
      </c>
      <c r="BE46" s="14">
        <v>369</v>
      </c>
      <c r="BF46" s="14">
        <v>116</v>
      </c>
      <c r="BG46" s="14">
        <v>114</v>
      </c>
      <c r="BH46" s="14">
        <v>113</v>
      </c>
      <c r="BI46" s="14">
        <v>109</v>
      </c>
      <c r="BJ46" s="14">
        <v>111</v>
      </c>
      <c r="BK46" s="14">
        <v>108</v>
      </c>
      <c r="BL46" s="14">
        <v>111</v>
      </c>
      <c r="BM46" s="14">
        <v>113</v>
      </c>
      <c r="BN46" s="14">
        <v>119</v>
      </c>
      <c r="BO46" s="14">
        <v>115</v>
      </c>
      <c r="BP46" s="14">
        <v>122</v>
      </c>
      <c r="BQ46" s="14">
        <v>126</v>
      </c>
      <c r="BR46" s="14">
        <v>134</v>
      </c>
      <c r="BS46" s="14">
        <v>127</v>
      </c>
      <c r="BT46" s="14">
        <v>128</v>
      </c>
      <c r="BU46" s="14">
        <v>134</v>
      </c>
      <c r="BV46" s="14">
        <v>171</v>
      </c>
      <c r="BW46" s="14">
        <v>39</v>
      </c>
      <c r="BX46" s="14">
        <v>38</v>
      </c>
      <c r="BY46" s="14">
        <v>45</v>
      </c>
      <c r="BZ46" s="14">
        <v>48</v>
      </c>
      <c r="CA46" s="14">
        <v>31</v>
      </c>
      <c r="CB46" s="14">
        <v>36</v>
      </c>
      <c r="CC46" s="14">
        <v>121</v>
      </c>
      <c r="CD46" s="14">
        <v>146</v>
      </c>
      <c r="CE46" s="14">
        <v>120</v>
      </c>
      <c r="CF46" s="14">
        <v>111</v>
      </c>
      <c r="CG46" s="14">
        <v>103</v>
      </c>
      <c r="CH46" s="14">
        <v>99</v>
      </c>
      <c r="CI46" s="14">
        <v>68</v>
      </c>
      <c r="CJ46" s="14">
        <v>-36</v>
      </c>
      <c r="CK46" s="14">
        <v>-75</v>
      </c>
      <c r="CL46" s="14">
        <v>-169</v>
      </c>
      <c r="CM46" s="14">
        <v>-71</v>
      </c>
      <c r="CN46" s="14">
        <v>13</v>
      </c>
      <c r="CO46" s="14">
        <v>25</v>
      </c>
      <c r="CP46" s="14">
        <v>27</v>
      </c>
      <c r="CQ46" s="14">
        <v>28</v>
      </c>
      <c r="CR46" s="14">
        <v>24</v>
      </c>
      <c r="CS46" s="32"/>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row>
    <row r="47" spans="1:141" x14ac:dyDescent="0.2">
      <c r="A47" s="14" t="s">
        <v>140</v>
      </c>
      <c r="B47" s="22"/>
      <c r="C47" s="22"/>
      <c r="D47" s="22"/>
      <c r="E47" s="22"/>
      <c r="F47" s="22"/>
      <c r="G47" s="22"/>
      <c r="H47" s="22"/>
      <c r="I47" s="22"/>
      <c r="J47" s="22"/>
      <c r="K47" s="22"/>
      <c r="L47" s="22"/>
      <c r="M47" s="22"/>
      <c r="N47" s="22"/>
      <c r="O47" s="22"/>
      <c r="P47" s="22"/>
      <c r="Q47" s="22"/>
      <c r="R47" s="22"/>
      <c r="S47" s="22"/>
      <c r="T47" s="22"/>
      <c r="U47" s="22"/>
      <c r="V47" s="22">
        <v>1</v>
      </c>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33"/>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row>
    <row r="48" spans="1:141" x14ac:dyDescent="0.2">
      <c r="A48" s="20" t="s">
        <v>141</v>
      </c>
      <c r="B48" s="20">
        <v>16742</v>
      </c>
      <c r="C48" s="20">
        <v>14431</v>
      </c>
      <c r="D48" s="20">
        <v>14037</v>
      </c>
      <c r="E48" s="20">
        <v>8458</v>
      </c>
      <c r="F48" s="20">
        <v>13091</v>
      </c>
      <c r="G48" s="20">
        <v>15665</v>
      </c>
      <c r="H48" s="20">
        <v>9970</v>
      </c>
      <c r="I48" s="20">
        <v>11260</v>
      </c>
      <c r="J48" s="20">
        <v>12402</v>
      </c>
      <c r="K48" s="20">
        <v>13753</v>
      </c>
      <c r="L48" s="20">
        <v>8779</v>
      </c>
      <c r="M48" s="20">
        <v>12310</v>
      </c>
      <c r="N48" s="20">
        <v>13622</v>
      </c>
      <c r="O48" s="20">
        <v>14346</v>
      </c>
      <c r="P48" s="20">
        <v>14882</v>
      </c>
      <c r="Q48" s="20">
        <v>16922</v>
      </c>
      <c r="R48" s="20">
        <v>16516</v>
      </c>
      <c r="S48" s="20">
        <v>15009</v>
      </c>
      <c r="T48" s="20">
        <v>15045</v>
      </c>
      <c r="U48" s="20">
        <v>14564</v>
      </c>
      <c r="V48" s="20">
        <v>13171</v>
      </c>
      <c r="W48" s="20">
        <v>15673</v>
      </c>
      <c r="X48" s="20">
        <v>10178</v>
      </c>
      <c r="Y48" s="20">
        <v>-2306</v>
      </c>
      <c r="Z48" s="20">
        <v>-2577</v>
      </c>
      <c r="AA48" s="20">
        <v>-695</v>
      </c>
      <c r="AB48" s="20">
        <v>2557</v>
      </c>
      <c r="AC48" s="20">
        <v>7049</v>
      </c>
      <c r="AD48" s="20">
        <v>8577</v>
      </c>
      <c r="AE48" s="20">
        <v>-224</v>
      </c>
      <c r="AF48" s="20">
        <v>-531</v>
      </c>
      <c r="AG48" s="20">
        <v>-14527</v>
      </c>
      <c r="AH48" s="20">
        <v>-16477</v>
      </c>
      <c r="AI48" s="20">
        <v>-9418</v>
      </c>
      <c r="AJ48" s="20">
        <v>-7270</v>
      </c>
      <c r="AK48" s="20">
        <v>-7782</v>
      </c>
      <c r="AL48" s="20">
        <v>-5437</v>
      </c>
      <c r="AM48" s="20">
        <v>-3541</v>
      </c>
      <c r="AN48" s="20">
        <v>-1740</v>
      </c>
      <c r="AO48" s="20">
        <v>-642</v>
      </c>
      <c r="AP48" s="20">
        <v>2465</v>
      </c>
      <c r="AQ48" s="20">
        <v>5350</v>
      </c>
      <c r="AR48" s="20">
        <v>6026</v>
      </c>
      <c r="AS48" s="20">
        <v>15071</v>
      </c>
      <c r="AT48" s="20">
        <v>16650</v>
      </c>
      <c r="AU48" s="20">
        <v>17079</v>
      </c>
      <c r="AV48" s="20">
        <v>19206</v>
      </c>
      <c r="AW48" s="20">
        <v>16311</v>
      </c>
      <c r="AX48" s="20">
        <v>17962</v>
      </c>
      <c r="AY48" s="20">
        <v>19549</v>
      </c>
      <c r="AZ48" s="20">
        <v>20839</v>
      </c>
      <c r="BA48" s="20">
        <v>26476</v>
      </c>
      <c r="BB48" s="20">
        <v>27138</v>
      </c>
      <c r="BC48" s="20">
        <v>27144</v>
      </c>
      <c r="BD48" s="20">
        <v>26504</v>
      </c>
      <c r="BE48" s="20">
        <v>24807</v>
      </c>
      <c r="BF48" s="20">
        <v>25063</v>
      </c>
      <c r="BG48" s="20">
        <v>26448</v>
      </c>
      <c r="BH48" s="20">
        <v>27578</v>
      </c>
      <c r="BI48" s="20">
        <v>28751</v>
      </c>
      <c r="BJ48" s="20">
        <v>29716</v>
      </c>
      <c r="BK48" s="20">
        <v>31249</v>
      </c>
      <c r="BL48" s="20">
        <v>31595</v>
      </c>
      <c r="BM48" s="20">
        <v>29283</v>
      </c>
      <c r="BN48" s="20">
        <v>30738</v>
      </c>
      <c r="BO48" s="20">
        <v>32359</v>
      </c>
      <c r="BP48" s="20">
        <v>33360</v>
      </c>
      <c r="BQ48" s="20">
        <v>35704</v>
      </c>
      <c r="BR48" s="20">
        <v>36534</v>
      </c>
      <c r="BS48" s="20">
        <v>36568</v>
      </c>
      <c r="BT48" s="20">
        <v>36718</v>
      </c>
      <c r="BU48" s="20">
        <v>36066</v>
      </c>
      <c r="BV48" s="20">
        <v>36569</v>
      </c>
      <c r="BW48" s="20">
        <v>36136</v>
      </c>
      <c r="BX48" s="20">
        <v>35387</v>
      </c>
      <c r="BY48" s="20">
        <v>33230</v>
      </c>
      <c r="BZ48" s="20">
        <v>29698</v>
      </c>
      <c r="CA48" s="20">
        <v>30855</v>
      </c>
      <c r="CB48" s="20">
        <v>33161</v>
      </c>
      <c r="CC48" s="20">
        <v>30811</v>
      </c>
      <c r="CD48" s="20">
        <v>33974</v>
      </c>
      <c r="CE48" s="20">
        <v>34784</v>
      </c>
      <c r="CF48" s="20">
        <v>36704</v>
      </c>
      <c r="CG48" s="20">
        <v>48622</v>
      </c>
      <c r="CH48" s="20">
        <v>45084</v>
      </c>
      <c r="CI48" s="20">
        <v>44237</v>
      </c>
      <c r="CJ48" s="20">
        <v>42089</v>
      </c>
      <c r="CK48" s="20">
        <v>43167</v>
      </c>
      <c r="CL48" s="20">
        <v>42197</v>
      </c>
      <c r="CM48" s="20">
        <v>43606</v>
      </c>
      <c r="CN48" s="20">
        <v>44276</v>
      </c>
      <c r="CO48" s="20">
        <v>42798</v>
      </c>
      <c r="CP48" s="20">
        <v>42897</v>
      </c>
      <c r="CQ48" s="20">
        <v>43595</v>
      </c>
      <c r="CR48" s="20">
        <v>44339</v>
      </c>
      <c r="CS48" s="35"/>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row>
    <row r="49" spans="1:141" x14ac:dyDescent="0.2">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32"/>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row>
    <row r="50" spans="1:141" ht="17" thickBot="1" x14ac:dyDescent="0.25">
      <c r="A50" s="20" t="s">
        <v>142</v>
      </c>
      <c r="B50" s="23">
        <v>284587</v>
      </c>
      <c r="C50" s="23">
        <v>289546</v>
      </c>
      <c r="D50" s="23">
        <v>277527</v>
      </c>
      <c r="E50" s="23">
        <v>276543</v>
      </c>
      <c r="F50" s="23">
        <v>275648</v>
      </c>
      <c r="G50" s="23">
        <v>290291</v>
      </c>
      <c r="H50" s="23">
        <v>285696</v>
      </c>
      <c r="I50" s="23">
        <v>295222</v>
      </c>
      <c r="J50" s="23">
        <v>289324</v>
      </c>
      <c r="K50" s="23">
        <v>306189</v>
      </c>
      <c r="L50" s="23">
        <v>310328</v>
      </c>
      <c r="M50" s="23">
        <v>299397</v>
      </c>
      <c r="N50" s="23">
        <v>312909</v>
      </c>
      <c r="O50" s="23">
        <v>293613</v>
      </c>
      <c r="P50" s="23">
        <v>288678</v>
      </c>
      <c r="Q50" s="23">
        <v>293858</v>
      </c>
      <c r="R50" s="23">
        <v>280588</v>
      </c>
      <c r="S50" s="23">
        <v>276834</v>
      </c>
      <c r="T50" s="23">
        <v>268295</v>
      </c>
      <c r="U50" s="23">
        <v>269459</v>
      </c>
      <c r="V50" s="23">
        <v>269076</v>
      </c>
      <c r="W50" s="23">
        <v>276948</v>
      </c>
      <c r="X50" s="23">
        <v>267465</v>
      </c>
      <c r="Y50" s="23">
        <v>279196</v>
      </c>
      <c r="Z50" s="23">
        <v>272210</v>
      </c>
      <c r="AA50" s="23">
        <v>279218</v>
      </c>
      <c r="AB50" s="23">
        <v>276163</v>
      </c>
      <c r="AC50" s="23">
        <v>279264</v>
      </c>
      <c r="AD50" s="23">
        <v>282913</v>
      </c>
      <c r="AE50" s="23">
        <v>265297</v>
      </c>
      <c r="AF50" s="23">
        <v>242065</v>
      </c>
      <c r="AG50" s="23">
        <v>218298</v>
      </c>
      <c r="AH50" s="23">
        <v>203134</v>
      </c>
      <c r="AI50" s="23">
        <v>200190</v>
      </c>
      <c r="AJ50" s="23">
        <v>203106</v>
      </c>
      <c r="AK50" s="23">
        <v>192040</v>
      </c>
      <c r="AL50" s="23">
        <v>191968</v>
      </c>
      <c r="AM50" s="23">
        <v>179750</v>
      </c>
      <c r="AN50" s="23">
        <v>177078</v>
      </c>
      <c r="AO50" s="23">
        <v>164687</v>
      </c>
      <c r="AP50" s="23">
        <v>167391</v>
      </c>
      <c r="AQ50" s="23">
        <v>168086</v>
      </c>
      <c r="AR50" s="23">
        <v>162740</v>
      </c>
      <c r="AS50" s="23">
        <v>178348</v>
      </c>
      <c r="AT50" s="23">
        <v>182075</v>
      </c>
      <c r="AU50" s="23">
        <v>181236</v>
      </c>
      <c r="AV50" s="23">
        <v>184680</v>
      </c>
      <c r="AW50" s="23">
        <v>189406</v>
      </c>
      <c r="AX50" s="23">
        <v>193010</v>
      </c>
      <c r="AY50" s="23">
        <v>196210</v>
      </c>
      <c r="AZ50" s="23">
        <v>201071</v>
      </c>
      <c r="BA50" s="23">
        <v>202179</v>
      </c>
      <c r="BB50" s="23">
        <v>207082</v>
      </c>
      <c r="BC50" s="23">
        <v>210945</v>
      </c>
      <c r="BD50" s="23">
        <v>208835</v>
      </c>
      <c r="BE50" s="23">
        <v>208615</v>
      </c>
      <c r="BF50" s="23">
        <v>212374</v>
      </c>
      <c r="BG50" s="23">
        <v>216045</v>
      </c>
      <c r="BH50" s="23">
        <v>219431</v>
      </c>
      <c r="BI50" s="23">
        <v>224925</v>
      </c>
      <c r="BJ50" s="23">
        <v>237288</v>
      </c>
      <c r="BK50" s="23">
        <v>239678</v>
      </c>
      <c r="BL50" s="23">
        <v>234963</v>
      </c>
      <c r="BM50" s="23">
        <v>237951</v>
      </c>
      <c r="BN50" s="23">
        <v>244094</v>
      </c>
      <c r="BO50" s="23">
        <v>247469</v>
      </c>
      <c r="BP50" s="23">
        <v>251273</v>
      </c>
      <c r="BQ50" s="23">
        <v>258496</v>
      </c>
      <c r="BR50" s="23">
        <v>267230</v>
      </c>
      <c r="BS50" s="23">
        <v>258079</v>
      </c>
      <c r="BT50" s="23">
        <v>258966</v>
      </c>
      <c r="BU50" s="23">
        <v>256540</v>
      </c>
      <c r="BV50" s="23">
        <v>263281</v>
      </c>
      <c r="BW50" s="23">
        <v>262184</v>
      </c>
      <c r="BX50" s="23">
        <v>258157</v>
      </c>
      <c r="BY50" s="23">
        <v>258537</v>
      </c>
      <c r="BZ50" s="23">
        <v>264150</v>
      </c>
      <c r="CA50" s="23">
        <v>269366</v>
      </c>
      <c r="CB50" s="23">
        <v>259943</v>
      </c>
      <c r="CC50" s="23">
        <v>267261</v>
      </c>
      <c r="CD50" s="23">
        <v>260819</v>
      </c>
      <c r="CE50" s="23">
        <v>248532</v>
      </c>
      <c r="CF50" s="23">
        <v>252677</v>
      </c>
      <c r="CG50" s="23">
        <v>257035</v>
      </c>
      <c r="CH50" s="23">
        <v>252986</v>
      </c>
      <c r="CI50" s="23">
        <v>245755</v>
      </c>
      <c r="CJ50" s="23">
        <v>246919</v>
      </c>
      <c r="CK50" s="23">
        <v>255884</v>
      </c>
      <c r="CL50" s="23">
        <v>256800</v>
      </c>
      <c r="CM50" s="23">
        <v>265991</v>
      </c>
      <c r="CN50" s="23">
        <v>268073</v>
      </c>
      <c r="CO50" s="23">
        <v>273310</v>
      </c>
      <c r="CP50" s="23">
        <v>274341</v>
      </c>
      <c r="CQ50" s="23">
        <v>276586</v>
      </c>
      <c r="CR50" s="23">
        <v>287047</v>
      </c>
      <c r="CS50" s="34"/>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row>
    <row r="51" spans="1:141" ht="17" thickTop="1" x14ac:dyDescent="0.2">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c r="CS51" s="32"/>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row>
    <row r="52" spans="1:141" x14ac:dyDescent="0.2">
      <c r="A52" s="20" t="s">
        <v>143</v>
      </c>
      <c r="B52" s="14">
        <v>1829.58</v>
      </c>
      <c r="C52" s="14">
        <v>1811.81</v>
      </c>
      <c r="D52" s="14">
        <v>1837</v>
      </c>
      <c r="E52" s="14">
        <v>1735.76</v>
      </c>
      <c r="F52" s="14">
        <v>1812.73</v>
      </c>
      <c r="G52" s="14">
        <v>1822.88</v>
      </c>
      <c r="H52" s="14">
        <v>1837</v>
      </c>
      <c r="I52" s="14">
        <v>1835.11</v>
      </c>
      <c r="J52" s="14">
        <v>1830.34</v>
      </c>
      <c r="K52" s="14">
        <v>1831.97</v>
      </c>
      <c r="L52" s="14">
        <v>1760.19</v>
      </c>
      <c r="M52" s="14">
        <v>1760.19</v>
      </c>
      <c r="N52" s="14">
        <v>1759.99</v>
      </c>
      <c r="O52" s="14">
        <v>1758.94</v>
      </c>
      <c r="P52" s="14">
        <v>1830</v>
      </c>
      <c r="Q52" s="14">
        <v>1831</v>
      </c>
      <c r="R52" s="14">
        <v>1840</v>
      </c>
      <c r="S52" s="14">
        <v>1853.05</v>
      </c>
      <c r="T52" s="14">
        <v>1858</v>
      </c>
      <c r="U52" s="14">
        <v>1864.14</v>
      </c>
      <c r="V52" s="14">
        <v>1908</v>
      </c>
      <c r="W52" s="14">
        <v>1908</v>
      </c>
      <c r="X52" s="14">
        <v>1908</v>
      </c>
      <c r="Y52" s="14">
        <v>1892.54</v>
      </c>
      <c r="Z52" s="14">
        <v>1880.15</v>
      </c>
      <c r="AA52" s="14">
        <v>2099.59</v>
      </c>
      <c r="AB52" s="14">
        <v>2110.21</v>
      </c>
      <c r="AC52" s="14">
        <v>2207</v>
      </c>
      <c r="AD52" s="14">
        <v>2219</v>
      </c>
      <c r="AE52" s="14">
        <v>2269</v>
      </c>
      <c r="AF52" s="14">
        <v>2375</v>
      </c>
      <c r="AG52" s="14">
        <v>2253.61</v>
      </c>
      <c r="AH52" s="14">
        <v>2873.25</v>
      </c>
      <c r="AI52" s="14">
        <v>3236</v>
      </c>
      <c r="AJ52" s="14">
        <v>3315</v>
      </c>
      <c r="AK52" s="14">
        <v>3337</v>
      </c>
      <c r="AL52" s="14">
        <v>3416</v>
      </c>
      <c r="AM52" s="14">
        <v>3446</v>
      </c>
      <c r="AN52" s="14">
        <v>3484</v>
      </c>
      <c r="AO52" s="14">
        <v>3778</v>
      </c>
      <c r="AP52" s="14">
        <v>3813</v>
      </c>
      <c r="AQ52" s="14">
        <v>3815</v>
      </c>
      <c r="AR52" s="14">
        <v>3816</v>
      </c>
      <c r="AS52" s="14">
        <v>3816</v>
      </c>
      <c r="AT52" s="14">
        <v>3834</v>
      </c>
      <c r="AU52" s="14">
        <v>3835</v>
      </c>
      <c r="AV52" s="14">
        <v>3837</v>
      </c>
      <c r="AW52" s="14">
        <v>3946</v>
      </c>
      <c r="AX52" s="14">
        <v>3960</v>
      </c>
      <c r="AY52" s="14">
        <v>3970</v>
      </c>
      <c r="AZ52" s="14">
        <v>3982</v>
      </c>
      <c r="BA52" s="14">
        <v>3984</v>
      </c>
      <c r="BB52" s="14">
        <v>3995</v>
      </c>
      <c r="BC52" s="14">
        <v>3998</v>
      </c>
      <c r="BD52" s="14">
        <v>4005</v>
      </c>
      <c r="BE52" s="14">
        <v>4009</v>
      </c>
      <c r="BF52" s="14">
        <v>4029</v>
      </c>
      <c r="BG52" s="14">
        <v>4030</v>
      </c>
      <c r="BH52" s="14">
        <v>4031</v>
      </c>
      <c r="BI52" s="14">
        <v>4031</v>
      </c>
      <c r="BJ52" s="14">
        <v>4045</v>
      </c>
      <c r="BK52" s="14">
        <v>4046</v>
      </c>
      <c r="BL52" s="14">
        <v>4047</v>
      </c>
      <c r="BM52" s="14">
        <v>3931</v>
      </c>
      <c r="BN52" s="14">
        <v>4055</v>
      </c>
      <c r="BO52" s="14">
        <v>4057</v>
      </c>
      <c r="BP52" s="14">
        <v>4057</v>
      </c>
      <c r="BQ52" s="14">
        <v>4058</v>
      </c>
      <c r="BR52" s="14">
        <v>4069</v>
      </c>
      <c r="BS52" s="14">
        <v>4070</v>
      </c>
      <c r="BT52" s="14">
        <v>4070</v>
      </c>
      <c r="BU52" s="14">
        <v>4071</v>
      </c>
      <c r="BV52" s="14">
        <v>4082</v>
      </c>
      <c r="BW52" s="14">
        <v>4082</v>
      </c>
      <c r="BX52" s="14">
        <v>4082</v>
      </c>
      <c r="BY52" s="14">
        <v>3964.93</v>
      </c>
      <c r="BZ52" s="14">
        <v>4094</v>
      </c>
      <c r="CA52" s="14">
        <v>4096</v>
      </c>
      <c r="CB52" s="14">
        <v>4096</v>
      </c>
      <c r="CC52" s="14">
        <v>4096</v>
      </c>
      <c r="CD52" s="14">
        <v>4108.8500000000004</v>
      </c>
      <c r="CE52" s="14">
        <v>4112</v>
      </c>
      <c r="CF52" s="14">
        <v>4113</v>
      </c>
      <c r="CG52" s="14">
        <v>4121</v>
      </c>
      <c r="CH52" s="14">
        <v>4018.82</v>
      </c>
      <c r="CI52" s="14">
        <v>4020.24</v>
      </c>
      <c r="CJ52" s="14">
        <v>4020.49</v>
      </c>
      <c r="CK52" s="14">
        <v>3986.18</v>
      </c>
      <c r="CL52" s="14">
        <v>3999.96</v>
      </c>
      <c r="CM52" s="14">
        <v>4002.23</v>
      </c>
      <c r="CN52" s="14">
        <v>4002.95</v>
      </c>
      <c r="CO52" s="14">
        <v>3973.63</v>
      </c>
      <c r="CP52" s="14">
        <v>3992.34</v>
      </c>
      <c r="CQ52" s="14">
        <v>3975.25</v>
      </c>
      <c r="CR52" s="14">
        <v>3974.29</v>
      </c>
      <c r="CS52" s="32"/>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row>
    <row r="53" spans="1:141" x14ac:dyDescent="0.2">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32"/>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row>
    <row r="54" spans="1:141" x14ac:dyDescent="0.2">
      <c r="A54" s="20" t="s">
        <v>144</v>
      </c>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32"/>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row>
    <row r="55" spans="1:141" x14ac:dyDescent="0.2">
      <c r="A55" s="14" t="s">
        <v>145</v>
      </c>
      <c r="B55" s="24">
        <f t="shared" ref="B55:BM55" si="0">B48</f>
        <v>16742</v>
      </c>
      <c r="C55" s="24">
        <f t="shared" si="0"/>
        <v>14431</v>
      </c>
      <c r="D55" s="24">
        <f t="shared" si="0"/>
        <v>14037</v>
      </c>
      <c r="E55" s="24">
        <f t="shared" si="0"/>
        <v>8458</v>
      </c>
      <c r="F55" s="24">
        <f t="shared" si="0"/>
        <v>13091</v>
      </c>
      <c r="G55" s="24">
        <f t="shared" si="0"/>
        <v>15665</v>
      </c>
      <c r="H55" s="24">
        <f t="shared" si="0"/>
        <v>9970</v>
      </c>
      <c r="I55" s="24">
        <f t="shared" si="0"/>
        <v>11260</v>
      </c>
      <c r="J55" s="24">
        <f t="shared" si="0"/>
        <v>12402</v>
      </c>
      <c r="K55" s="24">
        <f t="shared" si="0"/>
        <v>13753</v>
      </c>
      <c r="L55" s="24">
        <f t="shared" si="0"/>
        <v>8779</v>
      </c>
      <c r="M55" s="24">
        <f t="shared" si="0"/>
        <v>12310</v>
      </c>
      <c r="N55" s="24">
        <f t="shared" si="0"/>
        <v>13622</v>
      </c>
      <c r="O55" s="24">
        <f t="shared" si="0"/>
        <v>14346</v>
      </c>
      <c r="P55" s="24">
        <f t="shared" si="0"/>
        <v>14882</v>
      </c>
      <c r="Q55" s="24">
        <f t="shared" si="0"/>
        <v>16922</v>
      </c>
      <c r="R55" s="24">
        <f t="shared" si="0"/>
        <v>16516</v>
      </c>
      <c r="S55" s="24">
        <f t="shared" si="0"/>
        <v>15009</v>
      </c>
      <c r="T55" s="24">
        <f t="shared" si="0"/>
        <v>15045</v>
      </c>
      <c r="U55" s="24">
        <f t="shared" si="0"/>
        <v>14564</v>
      </c>
      <c r="V55" s="24">
        <f t="shared" si="0"/>
        <v>13171</v>
      </c>
      <c r="W55" s="24">
        <f t="shared" si="0"/>
        <v>15673</v>
      </c>
      <c r="X55" s="24">
        <f t="shared" si="0"/>
        <v>10178</v>
      </c>
      <c r="Y55" s="24">
        <f t="shared" si="0"/>
        <v>-2306</v>
      </c>
      <c r="Z55" s="24">
        <f t="shared" si="0"/>
        <v>-2577</v>
      </c>
      <c r="AA55" s="24">
        <f t="shared" si="0"/>
        <v>-695</v>
      </c>
      <c r="AB55" s="24">
        <f t="shared" si="0"/>
        <v>2557</v>
      </c>
      <c r="AC55" s="24">
        <f t="shared" si="0"/>
        <v>7049</v>
      </c>
      <c r="AD55" s="24">
        <f t="shared" si="0"/>
        <v>8577</v>
      </c>
      <c r="AE55" s="24">
        <f t="shared" si="0"/>
        <v>-224</v>
      </c>
      <c r="AF55" s="24">
        <f t="shared" si="0"/>
        <v>-531</v>
      </c>
      <c r="AG55" s="24">
        <f t="shared" si="0"/>
        <v>-14527</v>
      </c>
      <c r="AH55" s="24">
        <f t="shared" si="0"/>
        <v>-16477</v>
      </c>
      <c r="AI55" s="24">
        <f t="shared" si="0"/>
        <v>-9418</v>
      </c>
      <c r="AJ55" s="24">
        <f t="shared" si="0"/>
        <v>-7270</v>
      </c>
      <c r="AK55" s="24">
        <f t="shared" si="0"/>
        <v>-7782</v>
      </c>
      <c r="AL55" s="24">
        <f t="shared" si="0"/>
        <v>-5437</v>
      </c>
      <c r="AM55" s="24">
        <f t="shared" si="0"/>
        <v>-3541</v>
      </c>
      <c r="AN55" s="24">
        <f t="shared" si="0"/>
        <v>-1740</v>
      </c>
      <c r="AO55" s="24">
        <f t="shared" si="0"/>
        <v>-642</v>
      </c>
      <c r="AP55" s="24">
        <f t="shared" si="0"/>
        <v>2465</v>
      </c>
      <c r="AQ55" s="24">
        <f t="shared" si="0"/>
        <v>5350</v>
      </c>
      <c r="AR55" s="24">
        <f t="shared" si="0"/>
        <v>6026</v>
      </c>
      <c r="AS55" s="24">
        <f t="shared" si="0"/>
        <v>15071</v>
      </c>
      <c r="AT55" s="24">
        <f t="shared" si="0"/>
        <v>16650</v>
      </c>
      <c r="AU55" s="24">
        <f t="shared" si="0"/>
        <v>17079</v>
      </c>
      <c r="AV55" s="24">
        <f t="shared" si="0"/>
        <v>19206</v>
      </c>
      <c r="AW55" s="24">
        <f t="shared" si="0"/>
        <v>16311</v>
      </c>
      <c r="AX55" s="24">
        <f t="shared" si="0"/>
        <v>17962</v>
      </c>
      <c r="AY55" s="24">
        <f t="shared" si="0"/>
        <v>19549</v>
      </c>
      <c r="AZ55" s="24">
        <f t="shared" si="0"/>
        <v>20839</v>
      </c>
      <c r="BA55" s="24">
        <f t="shared" si="0"/>
        <v>26476</v>
      </c>
      <c r="BB55" s="24">
        <f t="shared" si="0"/>
        <v>27138</v>
      </c>
      <c r="BC55" s="24">
        <f t="shared" si="0"/>
        <v>27144</v>
      </c>
      <c r="BD55" s="24">
        <f t="shared" si="0"/>
        <v>26504</v>
      </c>
      <c r="BE55" s="24">
        <f t="shared" si="0"/>
        <v>24807</v>
      </c>
      <c r="BF55" s="24">
        <f t="shared" si="0"/>
        <v>25063</v>
      </c>
      <c r="BG55" s="24">
        <f t="shared" si="0"/>
        <v>26448</v>
      </c>
      <c r="BH55" s="24">
        <f t="shared" si="0"/>
        <v>27578</v>
      </c>
      <c r="BI55" s="24">
        <f t="shared" si="0"/>
        <v>28751</v>
      </c>
      <c r="BJ55" s="24">
        <f t="shared" si="0"/>
        <v>29716</v>
      </c>
      <c r="BK55" s="24">
        <f t="shared" si="0"/>
        <v>31249</v>
      </c>
      <c r="BL55" s="24">
        <f t="shared" si="0"/>
        <v>31595</v>
      </c>
      <c r="BM55" s="24">
        <f t="shared" si="0"/>
        <v>29283</v>
      </c>
      <c r="BN55" s="24">
        <f t="shared" ref="BN55:CS55" si="1">BN48</f>
        <v>30738</v>
      </c>
      <c r="BO55" s="24">
        <f t="shared" si="1"/>
        <v>32359</v>
      </c>
      <c r="BP55" s="24">
        <f t="shared" si="1"/>
        <v>33360</v>
      </c>
      <c r="BQ55" s="24">
        <f t="shared" si="1"/>
        <v>35704</v>
      </c>
      <c r="BR55" s="24">
        <f t="shared" si="1"/>
        <v>36534</v>
      </c>
      <c r="BS55" s="24">
        <f t="shared" si="1"/>
        <v>36568</v>
      </c>
      <c r="BT55" s="24">
        <f t="shared" si="1"/>
        <v>36718</v>
      </c>
      <c r="BU55" s="24">
        <f t="shared" si="1"/>
        <v>36066</v>
      </c>
      <c r="BV55" s="24">
        <f t="shared" si="1"/>
        <v>36569</v>
      </c>
      <c r="BW55" s="24">
        <f t="shared" si="1"/>
        <v>36136</v>
      </c>
      <c r="BX55" s="24">
        <f t="shared" si="1"/>
        <v>35387</v>
      </c>
      <c r="BY55" s="24">
        <f t="shared" si="1"/>
        <v>33230</v>
      </c>
      <c r="BZ55" s="24">
        <f t="shared" si="1"/>
        <v>29698</v>
      </c>
      <c r="CA55" s="24">
        <f t="shared" si="1"/>
        <v>30855</v>
      </c>
      <c r="CB55" s="24">
        <f t="shared" si="1"/>
        <v>33161</v>
      </c>
      <c r="CC55" s="24">
        <f t="shared" si="1"/>
        <v>30811</v>
      </c>
      <c r="CD55" s="24">
        <f t="shared" si="1"/>
        <v>33974</v>
      </c>
      <c r="CE55" s="24">
        <f t="shared" si="1"/>
        <v>34784</v>
      </c>
      <c r="CF55" s="24">
        <f t="shared" si="1"/>
        <v>36704</v>
      </c>
      <c r="CG55" s="24">
        <f t="shared" si="1"/>
        <v>48622</v>
      </c>
      <c r="CH55" s="24">
        <f t="shared" si="1"/>
        <v>45084</v>
      </c>
      <c r="CI55" s="24">
        <f t="shared" si="1"/>
        <v>44237</v>
      </c>
      <c r="CJ55" s="24">
        <f t="shared" si="1"/>
        <v>42089</v>
      </c>
      <c r="CK55" s="24">
        <f t="shared" si="1"/>
        <v>43167</v>
      </c>
      <c r="CL55" s="24">
        <f t="shared" si="1"/>
        <v>42197</v>
      </c>
      <c r="CM55" s="24">
        <f t="shared" si="1"/>
        <v>43606</v>
      </c>
      <c r="CN55" s="24">
        <f t="shared" si="1"/>
        <v>44276</v>
      </c>
      <c r="CO55" s="24">
        <f t="shared" si="1"/>
        <v>42798</v>
      </c>
      <c r="CP55" s="24">
        <f t="shared" si="1"/>
        <v>42897</v>
      </c>
      <c r="CQ55" s="24">
        <f t="shared" si="1"/>
        <v>43595</v>
      </c>
      <c r="CR55" s="24">
        <f t="shared" si="1"/>
        <v>44339</v>
      </c>
      <c r="CS55" s="36">
        <f t="shared" si="1"/>
        <v>0</v>
      </c>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row>
    <row r="56" spans="1:141" x14ac:dyDescent="0.2">
      <c r="A56" s="14" t="s">
        <v>146</v>
      </c>
      <c r="B56" s="24">
        <f t="shared" ref="B56:BM56" si="2">B32+B33</f>
        <v>167116</v>
      </c>
      <c r="C56" s="24">
        <f t="shared" si="2"/>
        <v>173937</v>
      </c>
      <c r="D56" s="24">
        <f t="shared" si="2"/>
        <v>166089</v>
      </c>
      <c r="E56" s="24">
        <f t="shared" si="2"/>
        <v>167035</v>
      </c>
      <c r="F56" s="24">
        <f t="shared" si="2"/>
        <v>158982</v>
      </c>
      <c r="G56" s="24">
        <f t="shared" si="2"/>
        <v>164573</v>
      </c>
      <c r="H56" s="24">
        <f t="shared" si="2"/>
        <v>161997</v>
      </c>
      <c r="I56" s="24">
        <f t="shared" si="2"/>
        <v>143381</v>
      </c>
      <c r="J56" s="24">
        <f t="shared" si="2"/>
        <v>159010</v>
      </c>
      <c r="K56" s="24">
        <f t="shared" si="2"/>
        <v>169438</v>
      </c>
      <c r="L56" s="24">
        <f t="shared" si="2"/>
        <v>180236</v>
      </c>
      <c r="M56" s="24">
        <f t="shared" si="2"/>
        <v>179804</v>
      </c>
      <c r="N56" s="24">
        <f t="shared" si="2"/>
        <v>170567</v>
      </c>
      <c r="O56" s="24">
        <f t="shared" si="2"/>
        <v>168101</v>
      </c>
      <c r="P56" s="24">
        <f t="shared" si="2"/>
        <v>164707</v>
      </c>
      <c r="Q56" s="24">
        <f t="shared" si="2"/>
        <v>164545</v>
      </c>
      <c r="R56" s="24">
        <f t="shared" si="2"/>
        <v>161262</v>
      </c>
      <c r="S56" s="24">
        <f t="shared" si="2"/>
        <v>158441</v>
      </c>
      <c r="T56" s="24">
        <f t="shared" si="2"/>
        <v>141738</v>
      </c>
      <c r="U56" s="24">
        <f t="shared" si="2"/>
        <v>153278</v>
      </c>
      <c r="V56" s="24">
        <f t="shared" si="2"/>
        <v>151104</v>
      </c>
      <c r="W56" s="24">
        <f t="shared" si="2"/>
        <v>153478</v>
      </c>
      <c r="X56" s="24">
        <f t="shared" si="2"/>
        <v>154410</v>
      </c>
      <c r="Y56" s="24">
        <f t="shared" si="2"/>
        <v>144371</v>
      </c>
      <c r="Z56" s="24">
        <f t="shared" si="2"/>
        <v>167179</v>
      </c>
      <c r="AA56" s="24">
        <f t="shared" si="2"/>
        <v>170036</v>
      </c>
      <c r="AB56" s="24">
        <f t="shared" si="2"/>
        <v>163213</v>
      </c>
      <c r="AC56" s="24">
        <f t="shared" si="2"/>
        <v>141244</v>
      </c>
      <c r="AD56" s="24">
        <f t="shared" si="2"/>
        <v>169205</v>
      </c>
      <c r="AE56" s="24">
        <f t="shared" si="2"/>
        <v>166025</v>
      </c>
      <c r="AF56" s="24">
        <f t="shared" si="2"/>
        <v>156793</v>
      </c>
      <c r="AG56" s="24">
        <f t="shared" si="2"/>
        <v>131310</v>
      </c>
      <c r="AH56" s="24">
        <f t="shared" si="2"/>
        <v>128228</v>
      </c>
      <c r="AI56" s="24">
        <f t="shared" si="2"/>
        <v>116859</v>
      </c>
      <c r="AJ56" s="24">
        <f t="shared" si="2"/>
        <v>115130</v>
      </c>
      <c r="AK56" s="24">
        <f t="shared" si="2"/>
        <v>114378</v>
      </c>
      <c r="AL56" s="24">
        <f t="shared" si="2"/>
        <v>111400</v>
      </c>
      <c r="AM56" s="24">
        <f t="shared" si="2"/>
        <v>102166</v>
      </c>
      <c r="AN56" s="24">
        <f t="shared" si="2"/>
        <v>101152</v>
      </c>
      <c r="AO56" s="24">
        <f t="shared" si="2"/>
        <v>62324</v>
      </c>
      <c r="AP56" s="24">
        <f t="shared" si="2"/>
        <v>85476</v>
      </c>
      <c r="AQ56" s="24">
        <f t="shared" si="2"/>
        <v>83077</v>
      </c>
      <c r="AR56" s="24">
        <f t="shared" si="2"/>
        <v>78571</v>
      </c>
      <c r="AS56" s="24">
        <f t="shared" si="2"/>
        <v>59177</v>
      </c>
      <c r="AT56" s="24">
        <f t="shared" si="2"/>
        <v>84318</v>
      </c>
      <c r="AU56" s="24">
        <f t="shared" si="2"/>
        <v>72067</v>
      </c>
      <c r="AV56" s="24">
        <f t="shared" si="2"/>
        <v>84827</v>
      </c>
      <c r="AW56" s="24">
        <f t="shared" si="2"/>
        <v>66296</v>
      </c>
      <c r="AX56" s="24">
        <f t="shared" si="2"/>
        <v>67809</v>
      </c>
      <c r="AY56" s="24">
        <f t="shared" si="2"/>
        <v>63149</v>
      </c>
      <c r="AZ56" s="24">
        <f t="shared" si="2"/>
        <v>65394</v>
      </c>
      <c r="BA56" s="24">
        <f t="shared" si="2"/>
        <v>76625</v>
      </c>
      <c r="BB56" s="24">
        <f t="shared" si="2"/>
        <v>72034</v>
      </c>
      <c r="BC56" s="24">
        <f t="shared" si="2"/>
        <v>72149</v>
      </c>
      <c r="BD56" s="24">
        <f t="shared" si="2"/>
        <v>71758</v>
      </c>
      <c r="BE56" s="24">
        <f t="shared" si="2"/>
        <v>79999</v>
      </c>
      <c r="BF56" s="24">
        <f t="shared" si="2"/>
        <v>77479</v>
      </c>
      <c r="BG56" s="24">
        <f t="shared" si="2"/>
        <v>77593</v>
      </c>
      <c r="BH56" s="24">
        <f t="shared" si="2"/>
        <v>80393</v>
      </c>
      <c r="BI56" s="24">
        <f t="shared" si="2"/>
        <v>89879</v>
      </c>
      <c r="BJ56" s="24">
        <f t="shared" si="2"/>
        <v>86660</v>
      </c>
      <c r="BK56" s="24">
        <f t="shared" si="2"/>
        <v>95053</v>
      </c>
      <c r="BL56" s="24">
        <f t="shared" si="2"/>
        <v>89951</v>
      </c>
      <c r="BM56" s="24">
        <f t="shared" si="2"/>
        <v>93301</v>
      </c>
      <c r="BN56" s="24">
        <f t="shared" ref="BN56:CS56" si="3">BN32+BN33</f>
        <v>96720</v>
      </c>
      <c r="BO56" s="24">
        <f t="shared" si="3"/>
        <v>95236</v>
      </c>
      <c r="BP56" s="24">
        <f t="shared" si="3"/>
        <v>97938</v>
      </c>
      <c r="BQ56" s="24">
        <f t="shared" si="3"/>
        <v>102666</v>
      </c>
      <c r="BR56" s="24">
        <f t="shared" si="3"/>
        <v>105351</v>
      </c>
      <c r="BS56" s="24">
        <f t="shared" si="3"/>
        <v>101959</v>
      </c>
      <c r="BT56" s="24">
        <f t="shared" si="3"/>
        <v>102668</v>
      </c>
      <c r="BU56" s="24">
        <f t="shared" si="3"/>
        <v>100720</v>
      </c>
      <c r="BV56" s="24">
        <f t="shared" si="3"/>
        <v>103637</v>
      </c>
      <c r="BW56" s="24">
        <f t="shared" si="3"/>
        <v>104226</v>
      </c>
      <c r="BX56" s="24">
        <f t="shared" si="3"/>
        <v>100465</v>
      </c>
      <c r="BY56" s="24">
        <f t="shared" si="3"/>
        <v>102408</v>
      </c>
      <c r="BZ56" s="24">
        <f t="shared" si="3"/>
        <v>115420</v>
      </c>
      <c r="CA56" s="24">
        <f t="shared" si="3"/>
        <v>120800</v>
      </c>
      <c r="CB56" s="24">
        <f t="shared" si="3"/>
        <v>107235</v>
      </c>
      <c r="CC56" s="24">
        <f t="shared" si="3"/>
        <v>111332</v>
      </c>
      <c r="CD56" s="24">
        <f t="shared" si="3"/>
        <v>104166</v>
      </c>
      <c r="CE56" s="24">
        <f t="shared" si="3"/>
        <v>101874</v>
      </c>
      <c r="CF56" s="24">
        <f t="shared" si="3"/>
        <v>98215</v>
      </c>
      <c r="CG56" s="24">
        <f t="shared" si="3"/>
        <v>89448</v>
      </c>
      <c r="CH56" s="24">
        <f t="shared" si="3"/>
        <v>88347</v>
      </c>
      <c r="CI56" s="24">
        <f t="shared" si="3"/>
        <v>86063</v>
      </c>
      <c r="CJ56" s="24">
        <f t="shared" si="3"/>
        <v>85335</v>
      </c>
      <c r="CK56" s="24">
        <f t="shared" si="3"/>
        <v>89906</v>
      </c>
      <c r="CL56" s="24">
        <f t="shared" si="3"/>
        <v>92443</v>
      </c>
      <c r="CM56" s="24">
        <f t="shared" si="3"/>
        <v>95096</v>
      </c>
      <c r="CN56" s="24">
        <f t="shared" si="3"/>
        <v>95431</v>
      </c>
      <c r="CO56" s="24">
        <f t="shared" si="3"/>
        <v>100957</v>
      </c>
      <c r="CP56" s="24">
        <f t="shared" si="3"/>
        <v>101135</v>
      </c>
      <c r="CQ56" s="24">
        <f t="shared" si="3"/>
        <v>101825</v>
      </c>
      <c r="CR56" s="24">
        <f t="shared" si="3"/>
        <v>105251</v>
      </c>
      <c r="CS56" s="36">
        <f t="shared" si="3"/>
        <v>0</v>
      </c>
      <c r="CT56" s="16"/>
      <c r="CU56" s="16"/>
      <c r="CV56" s="16"/>
      <c r="CW56" s="16"/>
      <c r="CX56" s="16"/>
      <c r="CY56" s="16"/>
      <c r="CZ56" s="16"/>
      <c r="DA56" s="16"/>
      <c r="DB56" s="16"/>
      <c r="DC56" s="16"/>
      <c r="DD56" s="16"/>
      <c r="DE56" s="16"/>
      <c r="DF56" s="16"/>
      <c r="DG56" s="16"/>
      <c r="DH56" s="16"/>
      <c r="DI56" s="16"/>
      <c r="DJ56" s="16"/>
      <c r="DK56" s="16"/>
      <c r="DL56" s="16"/>
      <c r="DM56" s="16"/>
      <c r="DN56" s="16"/>
      <c r="DO56" s="16"/>
      <c r="DP56" s="16"/>
      <c r="DQ56" s="16"/>
      <c r="DR56" s="16"/>
      <c r="DS56" s="16"/>
      <c r="DT56" s="16"/>
      <c r="DU56" s="16"/>
      <c r="DV56" s="16"/>
      <c r="DW56" s="16"/>
      <c r="DX56" s="16"/>
      <c r="DY56" s="16"/>
      <c r="DZ56" s="16"/>
      <c r="EA56" s="16"/>
      <c r="EB56" s="16"/>
      <c r="EC56" s="16"/>
      <c r="ED56" s="16"/>
      <c r="EE56" s="16"/>
      <c r="EF56" s="16"/>
      <c r="EG56" s="16"/>
      <c r="EH56" s="16"/>
      <c r="EI56" s="16"/>
      <c r="EJ56" s="16"/>
      <c r="EK56" s="16"/>
    </row>
    <row r="57" spans="1:141" x14ac:dyDescent="0.2">
      <c r="A57" s="14" t="s">
        <v>147</v>
      </c>
      <c r="B57" s="24">
        <f t="shared" ref="B57:BM57" si="4">B26</f>
        <v>249</v>
      </c>
      <c r="C57" s="24">
        <f t="shared" si="4"/>
        <v>226</v>
      </c>
      <c r="D57" s="24">
        <f t="shared" si="4"/>
        <v>283</v>
      </c>
      <c r="E57" s="24">
        <f t="shared" si="4"/>
        <v>302</v>
      </c>
      <c r="F57" s="24">
        <f t="shared" si="4"/>
        <v>235</v>
      </c>
      <c r="G57" s="24">
        <f t="shared" si="4"/>
        <v>241</v>
      </c>
      <c r="H57" s="24">
        <f t="shared" si="4"/>
        <v>209</v>
      </c>
      <c r="I57" s="24">
        <f t="shared" si="4"/>
        <v>18831</v>
      </c>
      <c r="J57" s="24">
        <f t="shared" si="4"/>
        <v>0</v>
      </c>
      <c r="K57" s="24">
        <f t="shared" si="4"/>
        <v>0</v>
      </c>
      <c r="L57" s="24">
        <f t="shared" si="4"/>
        <v>0</v>
      </c>
      <c r="M57" s="24">
        <f t="shared" si="4"/>
        <v>0</v>
      </c>
      <c r="N57" s="24">
        <f t="shared" si="4"/>
        <v>879</v>
      </c>
      <c r="O57" s="24">
        <f t="shared" si="4"/>
        <v>0</v>
      </c>
      <c r="P57" s="24">
        <f t="shared" si="4"/>
        <v>0</v>
      </c>
      <c r="Q57" s="24">
        <f t="shared" si="4"/>
        <v>0</v>
      </c>
      <c r="R57" s="24">
        <f t="shared" si="4"/>
        <v>0</v>
      </c>
      <c r="S57" s="24">
        <f t="shared" si="4"/>
        <v>0</v>
      </c>
      <c r="T57" s="24">
        <f t="shared" si="4"/>
        <v>0</v>
      </c>
      <c r="U57" s="24">
        <f t="shared" si="4"/>
        <v>0</v>
      </c>
      <c r="V57" s="24">
        <f t="shared" si="4"/>
        <v>0</v>
      </c>
      <c r="W57" s="24">
        <f t="shared" si="4"/>
        <v>0</v>
      </c>
      <c r="X57" s="24">
        <f t="shared" si="4"/>
        <v>0</v>
      </c>
      <c r="Y57" s="24">
        <f t="shared" si="4"/>
        <v>27461</v>
      </c>
      <c r="Z57" s="24">
        <f t="shared" si="4"/>
        <v>0</v>
      </c>
      <c r="AA57" s="24">
        <f t="shared" si="4"/>
        <v>0</v>
      </c>
      <c r="AB57" s="24">
        <f t="shared" si="4"/>
        <v>0</v>
      </c>
      <c r="AC57" s="24">
        <f t="shared" si="4"/>
        <v>27543</v>
      </c>
      <c r="AD57" s="24">
        <f t="shared" si="4"/>
        <v>0</v>
      </c>
      <c r="AE57" s="24">
        <f t="shared" si="4"/>
        <v>0</v>
      </c>
      <c r="AF57" s="24">
        <f t="shared" si="4"/>
        <v>0</v>
      </c>
      <c r="AG57" s="24">
        <f t="shared" si="4"/>
        <v>21759</v>
      </c>
      <c r="AH57" s="24">
        <f t="shared" si="4"/>
        <v>17715</v>
      </c>
      <c r="AI57" s="24">
        <f t="shared" si="4"/>
        <v>16564</v>
      </c>
      <c r="AJ57" s="24">
        <f t="shared" si="4"/>
        <v>17533</v>
      </c>
      <c r="AK57" s="24">
        <f t="shared" si="4"/>
        <v>17257</v>
      </c>
      <c r="AL57" s="24">
        <f t="shared" si="4"/>
        <v>19137</v>
      </c>
      <c r="AM57" s="24">
        <f t="shared" si="4"/>
        <v>15533</v>
      </c>
      <c r="AN57" s="24">
        <f t="shared" si="4"/>
        <v>15768</v>
      </c>
      <c r="AO57" s="24">
        <f t="shared" si="4"/>
        <v>41664</v>
      </c>
      <c r="AP57" s="24">
        <f t="shared" si="4"/>
        <v>10869</v>
      </c>
      <c r="AQ57" s="24">
        <f t="shared" si="4"/>
        <v>10146</v>
      </c>
      <c r="AR57" s="24">
        <f t="shared" si="4"/>
        <v>11499</v>
      </c>
      <c r="AS57" s="24">
        <f t="shared" si="4"/>
        <v>40311</v>
      </c>
      <c r="AT57" s="24">
        <f t="shared" si="4"/>
        <v>16172</v>
      </c>
      <c r="AU57" s="24">
        <f t="shared" si="4"/>
        <v>13640</v>
      </c>
      <c r="AV57" s="24">
        <f t="shared" si="4"/>
        <v>15777</v>
      </c>
      <c r="AW57" s="24">
        <f t="shared" si="4"/>
        <v>38762</v>
      </c>
      <c r="AX57" s="24">
        <f t="shared" si="4"/>
        <v>39547</v>
      </c>
      <c r="AY57" s="24">
        <f t="shared" si="4"/>
        <v>44708</v>
      </c>
      <c r="AZ57" s="24">
        <f t="shared" si="4"/>
        <v>45228</v>
      </c>
      <c r="BA57" s="24">
        <f t="shared" si="4"/>
        <v>38063</v>
      </c>
      <c r="BB57" s="24">
        <f t="shared" si="4"/>
        <v>44970</v>
      </c>
      <c r="BC57" s="24">
        <f t="shared" si="4"/>
        <v>46558</v>
      </c>
      <c r="BD57" s="24">
        <f t="shared" si="4"/>
        <v>47435</v>
      </c>
      <c r="BE57" s="24">
        <f t="shared" si="4"/>
        <v>39172</v>
      </c>
      <c r="BF57" s="24">
        <f t="shared" si="4"/>
        <v>45297</v>
      </c>
      <c r="BG57" s="24">
        <f t="shared" si="4"/>
        <v>45933</v>
      </c>
      <c r="BH57" s="24">
        <f t="shared" si="4"/>
        <v>46032</v>
      </c>
      <c r="BI57" s="24">
        <f t="shared" si="4"/>
        <v>42975</v>
      </c>
      <c r="BJ57" s="24">
        <f t="shared" si="4"/>
        <v>54335</v>
      </c>
      <c r="BK57" s="24">
        <f t="shared" si="4"/>
        <v>44861</v>
      </c>
      <c r="BL57" s="24">
        <f t="shared" si="4"/>
        <v>47273</v>
      </c>
      <c r="BM57" s="24">
        <f t="shared" si="4"/>
        <v>49669</v>
      </c>
      <c r="BN57" s="24">
        <f t="shared" ref="BN57:CS57" si="5">BN26</f>
        <v>49257</v>
      </c>
      <c r="BO57" s="24">
        <f t="shared" si="5"/>
        <v>50773</v>
      </c>
      <c r="BP57" s="24">
        <f t="shared" si="5"/>
        <v>51174</v>
      </c>
      <c r="BQ57" s="24">
        <f t="shared" si="5"/>
        <v>51621</v>
      </c>
      <c r="BR57" s="24">
        <f t="shared" si="5"/>
        <v>52983</v>
      </c>
      <c r="BS57" s="24">
        <f t="shared" si="5"/>
        <v>50884</v>
      </c>
      <c r="BT57" s="24">
        <f t="shared" si="5"/>
        <v>50763</v>
      </c>
      <c r="BU57" s="24">
        <f t="shared" si="5"/>
        <v>53493</v>
      </c>
      <c r="BV57" s="24">
        <f t="shared" si="5"/>
        <v>54548</v>
      </c>
      <c r="BW57" s="24">
        <f t="shared" si="5"/>
        <v>52851</v>
      </c>
      <c r="BX57" s="24">
        <f t="shared" si="5"/>
        <v>54604</v>
      </c>
      <c r="BY57" s="24">
        <f t="shared" si="5"/>
        <v>53946</v>
      </c>
      <c r="BZ57" s="24">
        <f t="shared" si="5"/>
        <v>52912</v>
      </c>
      <c r="CA57" s="24">
        <f t="shared" si="5"/>
        <v>55344</v>
      </c>
      <c r="CB57" s="24">
        <f t="shared" si="5"/>
        <v>50995</v>
      </c>
      <c r="CC57" s="24">
        <f t="shared" si="5"/>
        <v>51343</v>
      </c>
      <c r="CD57" s="24">
        <f t="shared" si="5"/>
        <v>49471</v>
      </c>
      <c r="CE57" s="24">
        <f t="shared" si="5"/>
        <v>46012</v>
      </c>
      <c r="CF57" s="24">
        <f t="shared" si="5"/>
        <v>47323</v>
      </c>
      <c r="CG57" s="24">
        <f t="shared" si="5"/>
        <v>49692</v>
      </c>
      <c r="CH57" s="24">
        <f t="shared" si="5"/>
        <v>48286</v>
      </c>
      <c r="CI57" s="24">
        <f t="shared" si="5"/>
        <v>43819</v>
      </c>
      <c r="CJ57" s="24">
        <f t="shared" si="5"/>
        <v>44050</v>
      </c>
      <c r="CK57" s="24">
        <f t="shared" si="5"/>
        <v>50164</v>
      </c>
      <c r="CL57" s="24">
        <f t="shared" si="5"/>
        <v>48050</v>
      </c>
      <c r="CM57" s="24">
        <f t="shared" si="5"/>
        <v>49341</v>
      </c>
      <c r="CN57" s="24">
        <f t="shared" si="5"/>
        <v>48638</v>
      </c>
      <c r="CO57" s="24">
        <f t="shared" si="5"/>
        <v>49669</v>
      </c>
      <c r="CP57" s="24">
        <f t="shared" si="5"/>
        <v>49790</v>
      </c>
      <c r="CQ57" s="24">
        <f t="shared" si="5"/>
        <v>50565</v>
      </c>
      <c r="CR57" s="24">
        <f t="shared" si="5"/>
        <v>53564</v>
      </c>
      <c r="CS57" s="36">
        <f t="shared" si="5"/>
        <v>0</v>
      </c>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row>
    <row r="58" spans="1:141" x14ac:dyDescent="0.2">
      <c r="A58" s="14" t="s">
        <v>148</v>
      </c>
      <c r="B58" s="24">
        <f t="shared" ref="B58:BM58" si="6">B46</f>
        <v>673</v>
      </c>
      <c r="C58" s="24">
        <f t="shared" si="6"/>
        <v>673</v>
      </c>
      <c r="D58" s="24">
        <f t="shared" si="6"/>
        <v>672</v>
      </c>
      <c r="E58" s="24">
        <f t="shared" si="6"/>
        <v>672</v>
      </c>
      <c r="F58" s="24">
        <f t="shared" si="6"/>
        <v>5672</v>
      </c>
      <c r="G58" s="24">
        <f t="shared" si="6"/>
        <v>5671</v>
      </c>
      <c r="H58" s="24">
        <f t="shared" si="6"/>
        <v>0</v>
      </c>
      <c r="I58" s="24">
        <f t="shared" si="6"/>
        <v>5670</v>
      </c>
      <c r="J58" s="24">
        <f t="shared" si="6"/>
        <v>5670</v>
      </c>
      <c r="K58" s="24">
        <f t="shared" si="6"/>
        <v>5669</v>
      </c>
      <c r="L58" s="24">
        <f t="shared" si="6"/>
        <v>589</v>
      </c>
      <c r="M58" s="24">
        <f t="shared" si="6"/>
        <v>659</v>
      </c>
      <c r="N58" s="24">
        <f t="shared" si="6"/>
        <v>740</v>
      </c>
      <c r="O58" s="24">
        <f t="shared" si="6"/>
        <v>785</v>
      </c>
      <c r="P58" s="24">
        <f t="shared" si="6"/>
        <v>813</v>
      </c>
      <c r="Q58" s="24">
        <f t="shared" si="6"/>
        <v>877</v>
      </c>
      <c r="R58" s="24">
        <f t="shared" si="6"/>
        <v>846</v>
      </c>
      <c r="S58" s="24">
        <f t="shared" si="6"/>
        <v>806</v>
      </c>
      <c r="T58" s="24">
        <f t="shared" si="6"/>
        <v>1058</v>
      </c>
      <c r="U58" s="24">
        <f t="shared" si="6"/>
        <v>1122</v>
      </c>
      <c r="V58" s="24">
        <f t="shared" si="6"/>
        <v>1122</v>
      </c>
      <c r="W58" s="24">
        <f t="shared" si="6"/>
        <v>1054</v>
      </c>
      <c r="X58" s="24">
        <f t="shared" si="6"/>
        <v>1015</v>
      </c>
      <c r="Y58" s="24">
        <f t="shared" si="6"/>
        <v>1159</v>
      </c>
      <c r="Z58" s="24">
        <f t="shared" si="6"/>
        <v>1133</v>
      </c>
      <c r="AA58" s="24">
        <f t="shared" si="6"/>
        <v>1251</v>
      </c>
      <c r="AB58" s="24">
        <f t="shared" si="6"/>
        <v>1394</v>
      </c>
      <c r="AC58" s="24">
        <f t="shared" si="6"/>
        <v>1421</v>
      </c>
      <c r="AD58" s="24">
        <f t="shared" si="6"/>
        <v>1466</v>
      </c>
      <c r="AE58" s="24">
        <f t="shared" si="6"/>
        <v>1459</v>
      </c>
      <c r="AF58" s="24">
        <f t="shared" si="6"/>
        <v>1458</v>
      </c>
      <c r="AG58" s="24">
        <f t="shared" si="6"/>
        <v>1195</v>
      </c>
      <c r="AH58" s="24">
        <f t="shared" si="6"/>
        <v>1100</v>
      </c>
      <c r="AI58" s="24">
        <f t="shared" si="6"/>
        <v>1325</v>
      </c>
      <c r="AJ58" s="24">
        <f t="shared" si="6"/>
        <v>1405</v>
      </c>
      <c r="AK58" s="24">
        <f t="shared" si="6"/>
        <v>38</v>
      </c>
      <c r="AL58" s="24">
        <f t="shared" si="6"/>
        <v>38</v>
      </c>
      <c r="AM58" s="24">
        <f t="shared" si="6"/>
        <v>33</v>
      </c>
      <c r="AN58" s="24">
        <f t="shared" si="6"/>
        <v>33</v>
      </c>
      <c r="AO58" s="24">
        <f t="shared" si="6"/>
        <v>31</v>
      </c>
      <c r="AP58" s="24">
        <f t="shared" si="6"/>
        <v>39</v>
      </c>
      <c r="AQ58" s="24">
        <f t="shared" si="6"/>
        <v>41</v>
      </c>
      <c r="AR58" s="24">
        <f t="shared" si="6"/>
        <v>44</v>
      </c>
      <c r="AS58" s="24">
        <f t="shared" si="6"/>
        <v>43</v>
      </c>
      <c r="AT58" s="24">
        <f t="shared" si="6"/>
        <v>44</v>
      </c>
      <c r="AU58" s="24">
        <f t="shared" si="6"/>
        <v>43</v>
      </c>
      <c r="AV58" s="24">
        <f t="shared" si="6"/>
        <v>365</v>
      </c>
      <c r="AW58" s="24">
        <f t="shared" si="6"/>
        <v>364</v>
      </c>
      <c r="AX58" s="24">
        <f t="shared" si="6"/>
        <v>367</v>
      </c>
      <c r="AY58" s="24">
        <f t="shared" si="6"/>
        <v>370</v>
      </c>
      <c r="AZ58" s="24">
        <f t="shared" si="6"/>
        <v>372</v>
      </c>
      <c r="BA58" s="24">
        <f t="shared" si="6"/>
        <v>364</v>
      </c>
      <c r="BB58" s="24">
        <f t="shared" si="6"/>
        <v>365</v>
      </c>
      <c r="BC58" s="24">
        <f t="shared" si="6"/>
        <v>368</v>
      </c>
      <c r="BD58" s="24">
        <f t="shared" si="6"/>
        <v>368</v>
      </c>
      <c r="BE58" s="24">
        <f t="shared" si="6"/>
        <v>369</v>
      </c>
      <c r="BF58" s="24">
        <f t="shared" si="6"/>
        <v>116</v>
      </c>
      <c r="BG58" s="24">
        <f t="shared" si="6"/>
        <v>114</v>
      </c>
      <c r="BH58" s="24">
        <f t="shared" si="6"/>
        <v>113</v>
      </c>
      <c r="BI58" s="24">
        <f t="shared" si="6"/>
        <v>109</v>
      </c>
      <c r="BJ58" s="24">
        <f t="shared" si="6"/>
        <v>111</v>
      </c>
      <c r="BK58" s="24">
        <f t="shared" si="6"/>
        <v>108</v>
      </c>
      <c r="BL58" s="24">
        <f t="shared" si="6"/>
        <v>111</v>
      </c>
      <c r="BM58" s="24">
        <f t="shared" si="6"/>
        <v>113</v>
      </c>
      <c r="BN58" s="24">
        <f t="shared" ref="BN58:CS58" si="7">BN46</f>
        <v>119</v>
      </c>
      <c r="BO58" s="24">
        <f t="shared" si="7"/>
        <v>115</v>
      </c>
      <c r="BP58" s="24">
        <f t="shared" si="7"/>
        <v>122</v>
      </c>
      <c r="BQ58" s="24">
        <f t="shared" si="7"/>
        <v>126</v>
      </c>
      <c r="BR58" s="24">
        <f t="shared" si="7"/>
        <v>134</v>
      </c>
      <c r="BS58" s="24">
        <f t="shared" si="7"/>
        <v>127</v>
      </c>
      <c r="BT58" s="24">
        <f t="shared" si="7"/>
        <v>128</v>
      </c>
      <c r="BU58" s="24">
        <f t="shared" si="7"/>
        <v>134</v>
      </c>
      <c r="BV58" s="24">
        <f t="shared" si="7"/>
        <v>171</v>
      </c>
      <c r="BW58" s="24">
        <f t="shared" si="7"/>
        <v>39</v>
      </c>
      <c r="BX58" s="24">
        <f t="shared" si="7"/>
        <v>38</v>
      </c>
      <c r="BY58" s="24">
        <f t="shared" si="7"/>
        <v>45</v>
      </c>
      <c r="BZ58" s="24">
        <f t="shared" si="7"/>
        <v>48</v>
      </c>
      <c r="CA58" s="24">
        <f t="shared" si="7"/>
        <v>31</v>
      </c>
      <c r="CB58" s="24">
        <f t="shared" si="7"/>
        <v>36</v>
      </c>
      <c r="CC58" s="24">
        <f t="shared" si="7"/>
        <v>121</v>
      </c>
      <c r="CD58" s="24">
        <f t="shared" si="7"/>
        <v>146</v>
      </c>
      <c r="CE58" s="24">
        <f t="shared" si="7"/>
        <v>120</v>
      </c>
      <c r="CF58" s="24">
        <f t="shared" si="7"/>
        <v>111</v>
      </c>
      <c r="CG58" s="24">
        <f t="shared" si="7"/>
        <v>103</v>
      </c>
      <c r="CH58" s="24">
        <f t="shared" si="7"/>
        <v>99</v>
      </c>
      <c r="CI58" s="24">
        <f t="shared" si="7"/>
        <v>68</v>
      </c>
      <c r="CJ58" s="24">
        <f t="shared" si="7"/>
        <v>-36</v>
      </c>
      <c r="CK58" s="24">
        <f t="shared" si="7"/>
        <v>-75</v>
      </c>
      <c r="CL58" s="24">
        <f t="shared" si="7"/>
        <v>-169</v>
      </c>
      <c r="CM58" s="24">
        <f t="shared" si="7"/>
        <v>-71</v>
      </c>
      <c r="CN58" s="24">
        <f t="shared" si="7"/>
        <v>13</v>
      </c>
      <c r="CO58" s="24">
        <f t="shared" si="7"/>
        <v>25</v>
      </c>
      <c r="CP58" s="24">
        <f t="shared" si="7"/>
        <v>27</v>
      </c>
      <c r="CQ58" s="24">
        <f t="shared" si="7"/>
        <v>28</v>
      </c>
      <c r="CR58" s="24">
        <f t="shared" si="7"/>
        <v>24</v>
      </c>
      <c r="CS58" s="36">
        <f t="shared" si="7"/>
        <v>0</v>
      </c>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row>
    <row r="59" spans="1:141" x14ac:dyDescent="0.2">
      <c r="A59" s="14" t="s">
        <v>149</v>
      </c>
      <c r="B59" s="25">
        <f t="shared" ref="B59:BM59" si="8">B5</f>
        <v>5382</v>
      </c>
      <c r="C59" s="25">
        <f t="shared" si="8"/>
        <v>6586</v>
      </c>
      <c r="D59" s="25">
        <f t="shared" si="8"/>
        <v>10638</v>
      </c>
      <c r="E59" s="25">
        <f t="shared" si="8"/>
        <v>7218</v>
      </c>
      <c r="F59" s="25">
        <f t="shared" si="8"/>
        <v>16020</v>
      </c>
      <c r="G59" s="25">
        <f t="shared" si="8"/>
        <v>13103</v>
      </c>
      <c r="H59" s="25">
        <f t="shared" si="8"/>
        <v>16073</v>
      </c>
      <c r="I59" s="25">
        <f t="shared" si="8"/>
        <v>12221</v>
      </c>
      <c r="J59" s="25">
        <f t="shared" si="8"/>
        <v>19237</v>
      </c>
      <c r="K59" s="25">
        <f t="shared" si="8"/>
        <v>17684</v>
      </c>
      <c r="L59" s="25">
        <f t="shared" si="8"/>
        <v>27887</v>
      </c>
      <c r="M59" s="25">
        <f t="shared" si="8"/>
        <v>23208</v>
      </c>
      <c r="N59" s="25">
        <f t="shared" si="8"/>
        <v>18190</v>
      </c>
      <c r="O59" s="25">
        <f t="shared" si="8"/>
        <v>15648</v>
      </c>
      <c r="P59" s="25">
        <f t="shared" si="8"/>
        <v>17416</v>
      </c>
      <c r="Q59" s="25">
        <f t="shared" si="8"/>
        <v>22831</v>
      </c>
      <c r="R59" s="25">
        <f t="shared" si="8"/>
        <v>23345</v>
      </c>
      <c r="S59" s="25">
        <f t="shared" si="8"/>
        <v>30133</v>
      </c>
      <c r="T59" s="25">
        <f t="shared" si="8"/>
        <v>28200</v>
      </c>
      <c r="U59" s="25">
        <f t="shared" si="8"/>
        <v>28406</v>
      </c>
      <c r="V59" s="25">
        <f t="shared" si="8"/>
        <v>21179</v>
      </c>
      <c r="W59" s="25">
        <f t="shared" si="8"/>
        <v>27985</v>
      </c>
      <c r="X59" s="25">
        <f t="shared" si="8"/>
        <v>25511</v>
      </c>
      <c r="Y59" s="25">
        <f t="shared" si="8"/>
        <v>28896</v>
      </c>
      <c r="Z59" s="25">
        <f t="shared" si="8"/>
        <v>26867</v>
      </c>
      <c r="AA59" s="25">
        <f t="shared" si="8"/>
        <v>32000</v>
      </c>
      <c r="AB59" s="25">
        <f t="shared" si="8"/>
        <v>27437</v>
      </c>
      <c r="AC59" s="25">
        <f t="shared" si="8"/>
        <v>35283</v>
      </c>
      <c r="AD59" s="25">
        <f t="shared" si="8"/>
        <v>33751</v>
      </c>
      <c r="AE59" s="25">
        <f t="shared" si="8"/>
        <v>30066</v>
      </c>
      <c r="AF59" s="25">
        <f t="shared" si="8"/>
        <v>24894</v>
      </c>
      <c r="AG59" s="25">
        <f t="shared" si="8"/>
        <v>22049</v>
      </c>
      <c r="AH59" s="25">
        <f t="shared" si="8"/>
        <v>21093</v>
      </c>
      <c r="AI59" s="25">
        <f t="shared" si="8"/>
        <v>24011</v>
      </c>
      <c r="AJ59" s="25">
        <f t="shared" si="8"/>
        <v>25798</v>
      </c>
      <c r="AK59" s="25">
        <f t="shared" si="8"/>
        <v>20894</v>
      </c>
      <c r="AL59" s="25">
        <f t="shared" si="8"/>
        <v>24356</v>
      </c>
      <c r="AM59" s="25">
        <f t="shared" si="8"/>
        <v>18322</v>
      </c>
      <c r="AN59" s="25">
        <f t="shared" si="8"/>
        <v>17992</v>
      </c>
      <c r="AO59" s="25">
        <f t="shared" si="8"/>
        <v>14805</v>
      </c>
      <c r="AP59" s="25">
        <f t="shared" si="8"/>
        <v>21318</v>
      </c>
      <c r="AQ59" s="25">
        <f t="shared" si="8"/>
        <v>17472</v>
      </c>
      <c r="AR59" s="25">
        <f t="shared" si="8"/>
        <v>16460</v>
      </c>
      <c r="AS59" s="25">
        <f t="shared" si="8"/>
        <v>17148</v>
      </c>
      <c r="AT59" s="25">
        <f t="shared" si="8"/>
        <v>15244</v>
      </c>
      <c r="AU59" s="25">
        <f t="shared" si="8"/>
        <v>15101</v>
      </c>
      <c r="AV59" s="25">
        <f t="shared" si="8"/>
        <v>13539</v>
      </c>
      <c r="AW59" s="25">
        <f t="shared" si="8"/>
        <v>15659</v>
      </c>
      <c r="AX59" s="25">
        <f t="shared" si="8"/>
        <v>13820</v>
      </c>
      <c r="AY59" s="25">
        <f t="shared" si="8"/>
        <v>13362</v>
      </c>
      <c r="AZ59" s="25">
        <f t="shared" si="8"/>
        <v>14752</v>
      </c>
      <c r="BA59" s="25">
        <f t="shared" si="8"/>
        <v>14468</v>
      </c>
      <c r="BB59" s="25">
        <f t="shared" si="8"/>
        <v>12983</v>
      </c>
      <c r="BC59" s="25">
        <f t="shared" si="8"/>
        <v>11573</v>
      </c>
      <c r="BD59" s="25">
        <f t="shared" si="8"/>
        <v>13320</v>
      </c>
      <c r="BE59" s="25">
        <f t="shared" si="8"/>
        <v>10757</v>
      </c>
      <c r="BF59" s="25">
        <f t="shared" si="8"/>
        <v>12368</v>
      </c>
      <c r="BG59" s="25">
        <f t="shared" si="8"/>
        <v>12897</v>
      </c>
      <c r="BH59" s="25">
        <f t="shared" si="8"/>
        <v>14686</v>
      </c>
      <c r="BI59" s="25">
        <f t="shared" si="8"/>
        <v>14272</v>
      </c>
      <c r="BJ59" s="25">
        <f t="shared" si="8"/>
        <v>15917</v>
      </c>
      <c r="BK59" s="25">
        <f t="shared" si="8"/>
        <v>17063</v>
      </c>
      <c r="BL59" s="25">
        <f t="shared" si="8"/>
        <v>13340</v>
      </c>
      <c r="BM59" s="25">
        <f t="shared" si="8"/>
        <v>15905</v>
      </c>
      <c r="BN59" s="25">
        <f t="shared" ref="BN59:CS59" si="9">BN5</f>
        <v>17823</v>
      </c>
      <c r="BO59" s="25">
        <f t="shared" si="9"/>
        <v>16223</v>
      </c>
      <c r="BP59" s="25">
        <f t="shared" si="9"/>
        <v>17589</v>
      </c>
      <c r="BQ59" s="25">
        <f t="shared" si="9"/>
        <v>18492</v>
      </c>
      <c r="BR59" s="25">
        <f t="shared" si="9"/>
        <v>17940</v>
      </c>
      <c r="BS59" s="25">
        <f t="shared" si="9"/>
        <v>16828</v>
      </c>
      <c r="BT59" s="25">
        <f t="shared" si="9"/>
        <v>18562</v>
      </c>
      <c r="BU59" s="25">
        <f t="shared" si="9"/>
        <v>16718</v>
      </c>
      <c r="BV59" s="25">
        <f t="shared" si="9"/>
        <v>20848</v>
      </c>
      <c r="BW59" s="25">
        <f t="shared" si="9"/>
        <v>22117</v>
      </c>
      <c r="BX59" s="25">
        <f t="shared" si="9"/>
        <v>20523</v>
      </c>
      <c r="BY59" s="25">
        <f t="shared" si="9"/>
        <v>17504</v>
      </c>
      <c r="BZ59" s="25">
        <f t="shared" si="9"/>
        <v>25971</v>
      </c>
      <c r="CA59" s="25">
        <f t="shared" si="9"/>
        <v>30989</v>
      </c>
      <c r="CB59" s="25">
        <f t="shared" si="9"/>
        <v>24263</v>
      </c>
      <c r="CC59" s="25">
        <f t="shared" si="9"/>
        <v>25243</v>
      </c>
      <c r="CD59" s="25">
        <f t="shared" si="9"/>
        <v>21826</v>
      </c>
      <c r="CE59" s="25">
        <f t="shared" si="9"/>
        <v>22955</v>
      </c>
      <c r="CF59" s="25">
        <f t="shared" si="9"/>
        <v>27429</v>
      </c>
      <c r="CG59" s="25">
        <f t="shared" si="9"/>
        <v>20540</v>
      </c>
      <c r="CH59" s="25">
        <f t="shared" si="9"/>
        <v>21013</v>
      </c>
      <c r="CI59" s="25">
        <f t="shared" si="9"/>
        <v>19516</v>
      </c>
      <c r="CJ59" s="25">
        <f t="shared" si="9"/>
        <v>21548</v>
      </c>
      <c r="CK59" s="25">
        <f t="shared" si="9"/>
        <v>25134</v>
      </c>
      <c r="CL59" s="25">
        <f t="shared" si="9"/>
        <v>22144</v>
      </c>
      <c r="CM59" s="25">
        <f t="shared" si="9"/>
        <v>26406</v>
      </c>
      <c r="CN59" s="25">
        <f t="shared" si="9"/>
        <v>26427</v>
      </c>
      <c r="CO59" s="25">
        <f t="shared" si="9"/>
        <v>24862</v>
      </c>
      <c r="CP59" s="25">
        <f t="shared" si="9"/>
        <v>19721</v>
      </c>
      <c r="CQ59" s="25">
        <f t="shared" si="9"/>
        <v>19953</v>
      </c>
      <c r="CR59" s="25">
        <f t="shared" si="9"/>
        <v>23449</v>
      </c>
      <c r="CS59" s="37">
        <f t="shared" si="9"/>
        <v>0</v>
      </c>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row>
    <row r="60" spans="1:141" x14ac:dyDescent="0.2">
      <c r="A60" s="14" t="s">
        <v>150</v>
      </c>
      <c r="B60" s="14">
        <f t="shared" ref="B60:BM60" si="10">SUM(B55:B58)-B59</f>
        <v>179398</v>
      </c>
      <c r="C60" s="14">
        <f t="shared" si="10"/>
        <v>182681</v>
      </c>
      <c r="D60" s="14">
        <f t="shared" si="10"/>
        <v>170443</v>
      </c>
      <c r="E60" s="14">
        <f t="shared" si="10"/>
        <v>169249</v>
      </c>
      <c r="F60" s="14">
        <f t="shared" si="10"/>
        <v>161960</v>
      </c>
      <c r="G60" s="14">
        <f t="shared" si="10"/>
        <v>173047</v>
      </c>
      <c r="H60" s="14">
        <f t="shared" si="10"/>
        <v>156103</v>
      </c>
      <c r="I60" s="14">
        <f t="shared" si="10"/>
        <v>166921</v>
      </c>
      <c r="J60" s="14">
        <f t="shared" si="10"/>
        <v>157845</v>
      </c>
      <c r="K60" s="14">
        <f t="shared" si="10"/>
        <v>171176</v>
      </c>
      <c r="L60" s="14">
        <f t="shared" si="10"/>
        <v>161717</v>
      </c>
      <c r="M60" s="14">
        <f t="shared" si="10"/>
        <v>169565</v>
      </c>
      <c r="N60" s="14">
        <f t="shared" si="10"/>
        <v>167618</v>
      </c>
      <c r="O60" s="14">
        <f t="shared" si="10"/>
        <v>167584</v>
      </c>
      <c r="P60" s="14">
        <f t="shared" si="10"/>
        <v>162986</v>
      </c>
      <c r="Q60" s="14">
        <f t="shared" si="10"/>
        <v>159513</v>
      </c>
      <c r="R60" s="14">
        <f t="shared" si="10"/>
        <v>155279</v>
      </c>
      <c r="S60" s="14">
        <f t="shared" si="10"/>
        <v>144123</v>
      </c>
      <c r="T60" s="14">
        <f t="shared" si="10"/>
        <v>129641</v>
      </c>
      <c r="U60" s="14">
        <f t="shared" si="10"/>
        <v>140558</v>
      </c>
      <c r="V60" s="14">
        <f t="shared" si="10"/>
        <v>144218</v>
      </c>
      <c r="W60" s="14">
        <f t="shared" si="10"/>
        <v>142220</v>
      </c>
      <c r="X60" s="14">
        <f t="shared" si="10"/>
        <v>140092</v>
      </c>
      <c r="Y60" s="14">
        <f t="shared" si="10"/>
        <v>141789</v>
      </c>
      <c r="Z60" s="14">
        <f t="shared" si="10"/>
        <v>138868</v>
      </c>
      <c r="AA60" s="14">
        <f t="shared" si="10"/>
        <v>138592</v>
      </c>
      <c r="AB60" s="14">
        <f t="shared" si="10"/>
        <v>139727</v>
      </c>
      <c r="AC60" s="14">
        <f t="shared" si="10"/>
        <v>141974</v>
      </c>
      <c r="AD60" s="14">
        <f t="shared" si="10"/>
        <v>145497</v>
      </c>
      <c r="AE60" s="14">
        <f t="shared" si="10"/>
        <v>137194</v>
      </c>
      <c r="AF60" s="14">
        <f t="shared" si="10"/>
        <v>132826</v>
      </c>
      <c r="AG60" s="14">
        <f t="shared" si="10"/>
        <v>117688</v>
      </c>
      <c r="AH60" s="14">
        <f t="shared" si="10"/>
        <v>109473</v>
      </c>
      <c r="AI60" s="14">
        <f t="shared" si="10"/>
        <v>101319</v>
      </c>
      <c r="AJ60" s="14">
        <f t="shared" si="10"/>
        <v>101000</v>
      </c>
      <c r="AK60" s="14">
        <f t="shared" si="10"/>
        <v>102997</v>
      </c>
      <c r="AL60" s="14">
        <f t="shared" si="10"/>
        <v>100782</v>
      </c>
      <c r="AM60" s="14">
        <f t="shared" si="10"/>
        <v>95869</v>
      </c>
      <c r="AN60" s="14">
        <f t="shared" si="10"/>
        <v>97221</v>
      </c>
      <c r="AO60" s="14">
        <f t="shared" si="10"/>
        <v>88572</v>
      </c>
      <c r="AP60" s="14">
        <f t="shared" si="10"/>
        <v>77531</v>
      </c>
      <c r="AQ60" s="14">
        <f t="shared" si="10"/>
        <v>81142</v>
      </c>
      <c r="AR60" s="14">
        <f t="shared" si="10"/>
        <v>79680</v>
      </c>
      <c r="AS60" s="14">
        <f t="shared" si="10"/>
        <v>97454</v>
      </c>
      <c r="AT60" s="14">
        <f t="shared" si="10"/>
        <v>101940</v>
      </c>
      <c r="AU60" s="14">
        <f t="shared" si="10"/>
        <v>87728</v>
      </c>
      <c r="AV60" s="14">
        <f t="shared" si="10"/>
        <v>106636</v>
      </c>
      <c r="AW60" s="14">
        <f t="shared" si="10"/>
        <v>106074</v>
      </c>
      <c r="AX60" s="14">
        <f t="shared" si="10"/>
        <v>111865</v>
      </c>
      <c r="AY60" s="14">
        <f t="shared" si="10"/>
        <v>114414</v>
      </c>
      <c r="AZ60" s="14">
        <f t="shared" si="10"/>
        <v>117081</v>
      </c>
      <c r="BA60" s="14">
        <f t="shared" si="10"/>
        <v>127060</v>
      </c>
      <c r="BB60" s="14">
        <f t="shared" si="10"/>
        <v>131524</v>
      </c>
      <c r="BC60" s="14">
        <f t="shared" si="10"/>
        <v>134646</v>
      </c>
      <c r="BD60" s="14">
        <f t="shared" si="10"/>
        <v>132745</v>
      </c>
      <c r="BE60" s="14">
        <f t="shared" si="10"/>
        <v>133590</v>
      </c>
      <c r="BF60" s="14">
        <f t="shared" si="10"/>
        <v>135587</v>
      </c>
      <c r="BG60" s="14">
        <f t="shared" si="10"/>
        <v>137191</v>
      </c>
      <c r="BH60" s="14">
        <f t="shared" si="10"/>
        <v>139430</v>
      </c>
      <c r="BI60" s="14">
        <f t="shared" si="10"/>
        <v>147442</v>
      </c>
      <c r="BJ60" s="14">
        <f t="shared" si="10"/>
        <v>154905</v>
      </c>
      <c r="BK60" s="14">
        <f t="shared" si="10"/>
        <v>154208</v>
      </c>
      <c r="BL60" s="14">
        <f t="shared" si="10"/>
        <v>155590</v>
      </c>
      <c r="BM60" s="14">
        <f t="shared" si="10"/>
        <v>156461</v>
      </c>
      <c r="BN60" s="14">
        <f t="shared" ref="BN60:CR60" si="11">SUM(BN55:BN58)-BN59</f>
        <v>159011</v>
      </c>
      <c r="BO60" s="14">
        <f t="shared" si="11"/>
        <v>162260</v>
      </c>
      <c r="BP60" s="14">
        <f t="shared" si="11"/>
        <v>165005</v>
      </c>
      <c r="BQ60" s="14">
        <f t="shared" si="11"/>
        <v>171625</v>
      </c>
      <c r="BR60" s="14">
        <f t="shared" si="11"/>
        <v>177062</v>
      </c>
      <c r="BS60" s="14">
        <f t="shared" si="11"/>
        <v>172710</v>
      </c>
      <c r="BT60" s="14">
        <f t="shared" si="11"/>
        <v>171715</v>
      </c>
      <c r="BU60" s="14">
        <f t="shared" si="11"/>
        <v>173695</v>
      </c>
      <c r="BV60" s="14">
        <f t="shared" si="11"/>
        <v>174077</v>
      </c>
      <c r="BW60" s="14">
        <f t="shared" si="11"/>
        <v>171135</v>
      </c>
      <c r="BX60" s="14">
        <f t="shared" si="11"/>
        <v>169971</v>
      </c>
      <c r="BY60" s="14">
        <f t="shared" si="11"/>
        <v>172125</v>
      </c>
      <c r="BZ60" s="14">
        <f t="shared" si="11"/>
        <v>172107</v>
      </c>
      <c r="CA60" s="14">
        <f t="shared" si="11"/>
        <v>176041</v>
      </c>
      <c r="CB60" s="14">
        <f t="shared" si="11"/>
        <v>167164</v>
      </c>
      <c r="CC60" s="14">
        <f t="shared" si="11"/>
        <v>168364</v>
      </c>
      <c r="CD60" s="14">
        <f t="shared" si="11"/>
        <v>165931</v>
      </c>
      <c r="CE60" s="14">
        <f t="shared" si="11"/>
        <v>159835</v>
      </c>
      <c r="CF60" s="14">
        <f t="shared" si="11"/>
        <v>154924</v>
      </c>
      <c r="CG60" s="14">
        <f t="shared" si="11"/>
        <v>167325</v>
      </c>
      <c r="CH60" s="14">
        <f t="shared" si="11"/>
        <v>160803</v>
      </c>
      <c r="CI60" s="14">
        <f t="shared" si="11"/>
        <v>154671</v>
      </c>
      <c r="CJ60" s="14">
        <f t="shared" si="11"/>
        <v>149890</v>
      </c>
      <c r="CK60" s="14">
        <f t="shared" si="11"/>
        <v>158028</v>
      </c>
      <c r="CL60" s="14">
        <f t="shared" si="11"/>
        <v>160377</v>
      </c>
      <c r="CM60" s="14">
        <f t="shared" si="11"/>
        <v>161566</v>
      </c>
      <c r="CN60" s="14">
        <f t="shared" si="11"/>
        <v>161931</v>
      </c>
      <c r="CO60" s="14">
        <f t="shared" si="11"/>
        <v>168587</v>
      </c>
      <c r="CP60" s="14">
        <f t="shared" si="11"/>
        <v>174128</v>
      </c>
      <c r="CQ60" s="14">
        <f t="shared" si="11"/>
        <v>176060</v>
      </c>
      <c r="CR60" s="14">
        <f t="shared" si="11"/>
        <v>179729</v>
      </c>
      <c r="CS60" s="32">
        <f t="shared" ref="CS60" si="12">SUM(CS55:CS58)-CS59</f>
        <v>0</v>
      </c>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row>
    <row r="61" spans="1:141" x14ac:dyDescent="0.2">
      <c r="A61" s="15"/>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row>
    <row r="62" spans="1:141" x14ac:dyDescent="0.2">
      <c r="A62" s="17" t="s">
        <v>151</v>
      </c>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4"/>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row>
    <row r="63" spans="1:141" x14ac:dyDescent="0.2">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row>
    <row r="64" spans="1:141" x14ac:dyDescent="0.2">
      <c r="A64" s="14"/>
      <c r="B64" s="19" t="s">
        <v>225</v>
      </c>
      <c r="C64" s="19" t="s">
        <v>204</v>
      </c>
      <c r="D64" s="19" t="s">
        <v>196</v>
      </c>
      <c r="E64" s="19" t="s">
        <v>197</v>
      </c>
      <c r="F64" s="19" t="s">
        <v>198</v>
      </c>
      <c r="G64" s="19" t="s">
        <v>199</v>
      </c>
      <c r="H64" s="19" t="s">
        <v>200</v>
      </c>
      <c r="I64" s="19" t="s">
        <v>36</v>
      </c>
      <c r="J64" s="19" t="s">
        <v>38</v>
      </c>
      <c r="K64" s="19" t="s">
        <v>42</v>
      </c>
      <c r="L64" s="19" t="s">
        <v>46</v>
      </c>
      <c r="M64" s="19" t="s">
        <v>50</v>
      </c>
      <c r="N64" s="19" t="s">
        <v>54</v>
      </c>
      <c r="O64" s="19" t="s">
        <v>58</v>
      </c>
      <c r="P64" s="19" t="s">
        <v>62</v>
      </c>
      <c r="Q64" s="19" t="s">
        <v>66</v>
      </c>
      <c r="R64" s="19" t="s">
        <v>70</v>
      </c>
      <c r="S64" s="19" t="s">
        <v>74</v>
      </c>
      <c r="T64" s="19" t="s">
        <v>78</v>
      </c>
      <c r="U64" s="19" t="s">
        <v>82</v>
      </c>
      <c r="V64" s="19" t="s">
        <v>86</v>
      </c>
      <c r="W64" s="19" t="s">
        <v>90</v>
      </c>
      <c r="X64" s="19" t="s">
        <v>94</v>
      </c>
      <c r="Y64" s="19" t="s">
        <v>98</v>
      </c>
      <c r="Z64" s="19"/>
      <c r="AA64" s="14"/>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row>
    <row r="65" spans="1:60" x14ac:dyDescent="0.2">
      <c r="A65" s="14"/>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14"/>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row>
    <row r="66" spans="1:60" x14ac:dyDescent="0.2">
      <c r="A66" s="14" t="s">
        <v>152</v>
      </c>
      <c r="B66" s="14">
        <v>170058</v>
      </c>
      <c r="C66" s="14">
        <v>160504</v>
      </c>
      <c r="D66" s="14">
        <v>162258</v>
      </c>
      <c r="E66" s="14">
        <v>164338</v>
      </c>
      <c r="F66" s="14">
        <v>172316</v>
      </c>
      <c r="G66" s="14">
        <v>176835</v>
      </c>
      <c r="H66" s="14">
        <v>160065</v>
      </c>
      <c r="I66" s="14">
        <v>172455</v>
      </c>
      <c r="J66" s="14">
        <v>145114</v>
      </c>
      <c r="K66" s="14">
        <v>116283</v>
      </c>
      <c r="L66" s="14">
        <v>128954</v>
      </c>
      <c r="M66" s="14">
        <v>135605</v>
      </c>
      <c r="N66" s="14">
        <v>133559</v>
      </c>
      <c r="O66" s="14">
        <v>146917</v>
      </c>
      <c r="P66" s="14">
        <v>144077</v>
      </c>
      <c r="Q66" s="14">
        <v>149558</v>
      </c>
      <c r="R66" s="14">
        <v>151800</v>
      </c>
      <c r="S66" s="14">
        <v>156776</v>
      </c>
      <c r="T66" s="14">
        <v>160338</v>
      </c>
      <c r="U66" s="14">
        <v>155900</v>
      </c>
      <c r="V66" s="14">
        <v>127144</v>
      </c>
      <c r="W66" s="14">
        <v>136341</v>
      </c>
      <c r="X66" s="14">
        <v>158057</v>
      </c>
      <c r="Y66" s="14">
        <v>176191</v>
      </c>
      <c r="Z66" s="14"/>
      <c r="AA66" s="14"/>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row>
    <row r="67" spans="1:60" x14ac:dyDescent="0.2">
      <c r="A67" s="14" t="s">
        <v>153</v>
      </c>
      <c r="B67" s="22">
        <v>131085</v>
      </c>
      <c r="C67" s="22">
        <v>128348</v>
      </c>
      <c r="D67" s="22">
        <v>125027</v>
      </c>
      <c r="E67" s="22">
        <v>129685</v>
      </c>
      <c r="F67" s="22">
        <v>135755</v>
      </c>
      <c r="G67" s="22">
        <v>144920</v>
      </c>
      <c r="H67" s="22">
        <v>148866</v>
      </c>
      <c r="I67" s="22">
        <v>142587</v>
      </c>
      <c r="J67" s="22">
        <v>127102</v>
      </c>
      <c r="K67" s="22">
        <v>98866</v>
      </c>
      <c r="L67" s="22">
        <v>108796</v>
      </c>
      <c r="M67" s="22">
        <v>117225</v>
      </c>
      <c r="N67" s="22">
        <v>116154</v>
      </c>
      <c r="O67" s="22">
        <v>123050</v>
      </c>
      <c r="P67" s="22">
        <v>131903</v>
      </c>
      <c r="Q67" s="22">
        <v>131814</v>
      </c>
      <c r="R67" s="22">
        <v>135042</v>
      </c>
      <c r="S67" s="22">
        <v>140368</v>
      </c>
      <c r="T67" s="22">
        <v>145732</v>
      </c>
      <c r="U67" s="22">
        <v>144165</v>
      </c>
      <c r="V67" s="22">
        <v>121359</v>
      </c>
      <c r="W67" s="22">
        <v>119903</v>
      </c>
      <c r="X67" s="22">
        <v>140893</v>
      </c>
      <c r="Y67" s="22">
        <v>160031</v>
      </c>
      <c r="Z67" s="22"/>
      <c r="AA67" s="14"/>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row>
    <row r="68" spans="1:60" x14ac:dyDescent="0.2">
      <c r="A68" s="14" t="s">
        <v>154</v>
      </c>
      <c r="B68" s="14">
        <v>38973</v>
      </c>
      <c r="C68" s="14">
        <v>32156</v>
      </c>
      <c r="D68" s="14">
        <v>37231</v>
      </c>
      <c r="E68" s="14">
        <v>34653</v>
      </c>
      <c r="F68" s="14">
        <v>36561</v>
      </c>
      <c r="G68" s="14">
        <v>31915</v>
      </c>
      <c r="H68" s="14">
        <v>11199</v>
      </c>
      <c r="I68" s="14">
        <v>29868</v>
      </c>
      <c r="J68" s="14">
        <v>18012</v>
      </c>
      <c r="K68" s="14">
        <v>17417</v>
      </c>
      <c r="L68" s="14">
        <v>20158</v>
      </c>
      <c r="M68" s="14">
        <v>18380</v>
      </c>
      <c r="N68" s="14">
        <v>17405</v>
      </c>
      <c r="O68" s="14">
        <v>23867</v>
      </c>
      <c r="P68" s="14">
        <v>12174</v>
      </c>
      <c r="Q68" s="14">
        <v>17744</v>
      </c>
      <c r="R68" s="14">
        <v>16758</v>
      </c>
      <c r="S68" s="14">
        <v>16408</v>
      </c>
      <c r="T68" s="14">
        <v>14606</v>
      </c>
      <c r="U68" s="14">
        <v>11735</v>
      </c>
      <c r="V68" s="14">
        <v>5785</v>
      </c>
      <c r="W68" s="14">
        <v>16438</v>
      </c>
      <c r="X68" s="14">
        <v>17164</v>
      </c>
      <c r="Y68" s="14">
        <v>16160</v>
      </c>
      <c r="Z68" s="14"/>
      <c r="AA68" s="14"/>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row>
    <row r="69" spans="1:60" x14ac:dyDescent="0.2">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row>
    <row r="70" spans="1:60" x14ac:dyDescent="0.2">
      <c r="A70" s="20" t="s">
        <v>155</v>
      </c>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row>
    <row r="71" spans="1:60" x14ac:dyDescent="0.2">
      <c r="A71" s="14" t="s">
        <v>156</v>
      </c>
      <c r="B71" s="14">
        <v>11847</v>
      </c>
      <c r="C71" s="14">
        <v>18572</v>
      </c>
      <c r="D71" s="14">
        <v>28249</v>
      </c>
      <c r="E71" s="14">
        <v>26642</v>
      </c>
      <c r="F71" s="14">
        <v>24012</v>
      </c>
      <c r="G71" s="14">
        <v>24588</v>
      </c>
      <c r="H71" s="14">
        <v>19148</v>
      </c>
      <c r="I71" s="14">
        <v>21169</v>
      </c>
      <c r="J71" s="14">
        <v>21430</v>
      </c>
      <c r="K71" s="14">
        <v>13029</v>
      </c>
      <c r="L71" s="14">
        <v>11909</v>
      </c>
      <c r="M71" s="14">
        <v>10884</v>
      </c>
      <c r="N71" s="14">
        <v>11529</v>
      </c>
      <c r="O71" s="14">
        <v>10850</v>
      </c>
      <c r="P71" s="14">
        <v>11842</v>
      </c>
      <c r="Q71" s="14">
        <v>10763</v>
      </c>
      <c r="R71" s="14">
        <v>10972</v>
      </c>
      <c r="S71" s="14">
        <v>11527</v>
      </c>
      <c r="T71" s="14">
        <v>11403</v>
      </c>
      <c r="U71" s="14">
        <v>11161</v>
      </c>
      <c r="V71" s="14">
        <v>10193</v>
      </c>
      <c r="W71" s="14">
        <v>11915</v>
      </c>
      <c r="X71" s="14">
        <v>10888</v>
      </c>
      <c r="Y71" s="14">
        <v>10702</v>
      </c>
      <c r="Z71" s="14"/>
      <c r="AA71" s="14"/>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row>
    <row r="72" spans="1:60" x14ac:dyDescent="0.2">
      <c r="A72" s="14" t="s">
        <v>157</v>
      </c>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row>
    <row r="73" spans="1:60" x14ac:dyDescent="0.2">
      <c r="A73" s="14" t="s">
        <v>158</v>
      </c>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row>
    <row r="74" spans="1:60" x14ac:dyDescent="0.2">
      <c r="A74" s="14" t="s">
        <v>159</v>
      </c>
      <c r="B74" s="22">
        <v>9408</v>
      </c>
      <c r="C74" s="22">
        <v>10096</v>
      </c>
      <c r="D74" s="22"/>
      <c r="E74" s="22"/>
      <c r="F74" s="22"/>
      <c r="G74" s="22"/>
      <c r="H74" s="22"/>
      <c r="I74" s="22"/>
      <c r="J74" s="22"/>
      <c r="K74" s="22"/>
      <c r="L74" s="22">
        <v>-216</v>
      </c>
      <c r="M74" s="22">
        <v>-36</v>
      </c>
      <c r="N74" s="22">
        <v>77</v>
      </c>
      <c r="O74" s="22">
        <v>208</v>
      </c>
      <c r="P74" s="22"/>
      <c r="Q74" s="22"/>
      <c r="R74" s="22"/>
      <c r="S74" s="22"/>
      <c r="T74" s="22"/>
      <c r="U74" s="22"/>
      <c r="V74" s="22"/>
      <c r="W74" s="22"/>
      <c r="X74" s="22"/>
      <c r="Y74" s="22"/>
      <c r="Z74" s="22"/>
      <c r="AA74" s="14"/>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row>
    <row r="75" spans="1:60" x14ac:dyDescent="0.2">
      <c r="A75" s="20" t="s">
        <v>160</v>
      </c>
      <c r="B75" s="14">
        <v>17718</v>
      </c>
      <c r="C75" s="14">
        <v>3488</v>
      </c>
      <c r="D75" s="14">
        <v>8982</v>
      </c>
      <c r="E75" s="14">
        <v>8011</v>
      </c>
      <c r="F75" s="14">
        <v>12549</v>
      </c>
      <c r="G75" s="14">
        <v>7327</v>
      </c>
      <c r="H75" s="14">
        <v>-7949</v>
      </c>
      <c r="I75" s="14">
        <v>8699</v>
      </c>
      <c r="J75" s="14">
        <v>-3418</v>
      </c>
      <c r="K75" s="14">
        <v>4388</v>
      </c>
      <c r="L75" s="14">
        <v>8465</v>
      </c>
      <c r="M75" s="14">
        <v>7532</v>
      </c>
      <c r="N75" s="14">
        <v>5799</v>
      </c>
      <c r="O75" s="14">
        <v>12809</v>
      </c>
      <c r="P75" s="14">
        <v>332</v>
      </c>
      <c r="Q75" s="14">
        <v>6981</v>
      </c>
      <c r="R75" s="14">
        <v>5786</v>
      </c>
      <c r="S75" s="14">
        <v>4881</v>
      </c>
      <c r="T75" s="14">
        <v>3203</v>
      </c>
      <c r="U75" s="14">
        <v>574</v>
      </c>
      <c r="V75" s="14">
        <v>-4408</v>
      </c>
      <c r="W75" s="14">
        <v>4523</v>
      </c>
      <c r="X75" s="14">
        <v>6276</v>
      </c>
      <c r="Y75" s="14">
        <v>5458</v>
      </c>
      <c r="Z75" s="14"/>
      <c r="AA75" s="14"/>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row>
    <row r="76" spans="1:60" x14ac:dyDescent="0.2">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row>
    <row r="77" spans="1:60" x14ac:dyDescent="0.2">
      <c r="A77" s="14" t="s">
        <v>161</v>
      </c>
      <c r="B77" s="14">
        <v>105</v>
      </c>
      <c r="C77" s="14"/>
      <c r="D77" s="14"/>
      <c r="E77" s="14"/>
      <c r="F77" s="14"/>
      <c r="G77" s="14">
        <v>-7170</v>
      </c>
      <c r="H77" s="14">
        <v>-7305</v>
      </c>
      <c r="I77" s="14">
        <v>-9766</v>
      </c>
      <c r="J77" s="14">
        <v>-9382</v>
      </c>
      <c r="K77" s="14">
        <v>-6478</v>
      </c>
      <c r="L77" s="14">
        <v>-1459</v>
      </c>
      <c r="M77" s="14">
        <v>-346</v>
      </c>
      <c r="N77" s="14">
        <v>-371</v>
      </c>
      <c r="O77" s="14">
        <v>-616</v>
      </c>
      <c r="P77" s="14">
        <v>-457</v>
      </c>
      <c r="Q77" s="14">
        <v>-461</v>
      </c>
      <c r="R77" s="14">
        <v>-657</v>
      </c>
      <c r="S77" s="14">
        <v>-729</v>
      </c>
      <c r="T77" s="14">
        <v>-528</v>
      </c>
      <c r="U77" s="14">
        <v>-240</v>
      </c>
      <c r="V77" s="14">
        <v>-1199</v>
      </c>
      <c r="W77" s="14">
        <v>-1542</v>
      </c>
      <c r="X77" s="14">
        <v>-643</v>
      </c>
      <c r="Y77" s="14">
        <v>249</v>
      </c>
      <c r="Z77" s="14"/>
      <c r="AA77" s="14"/>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row>
    <row r="78" spans="1:60" x14ac:dyDescent="0.2">
      <c r="A78" s="14" t="s">
        <v>162</v>
      </c>
      <c r="B78" s="22">
        <v>-9708</v>
      </c>
      <c r="C78" s="22">
        <v>-10907</v>
      </c>
      <c r="D78" s="22">
        <v>-7918</v>
      </c>
      <c r="E78" s="22">
        <v>-6672</v>
      </c>
      <c r="F78" s="22">
        <v>-8440</v>
      </c>
      <c r="G78" s="22">
        <v>897</v>
      </c>
      <c r="H78" s="22">
        <v>180</v>
      </c>
      <c r="I78" s="22">
        <v>-2679</v>
      </c>
      <c r="J78" s="22">
        <v>-1698</v>
      </c>
      <c r="K78" s="22">
        <v>4689</v>
      </c>
      <c r="L78" s="22">
        <v>143</v>
      </c>
      <c r="M78" s="22">
        <v>1495</v>
      </c>
      <c r="N78" s="22">
        <v>2210</v>
      </c>
      <c r="O78" s="22">
        <v>2178</v>
      </c>
      <c r="P78" s="22">
        <v>1359</v>
      </c>
      <c r="Q78" s="22">
        <v>3732</v>
      </c>
      <c r="R78" s="22">
        <v>1655</v>
      </c>
      <c r="S78" s="22">
        <v>4007</v>
      </c>
      <c r="T78" s="22">
        <v>1670</v>
      </c>
      <c r="U78" s="22">
        <v>-974</v>
      </c>
      <c r="V78" s="22">
        <v>4491</v>
      </c>
      <c r="W78" s="22">
        <v>14799</v>
      </c>
      <c r="X78" s="22">
        <v>-8649</v>
      </c>
      <c r="Y78" s="22">
        <v>-1740</v>
      </c>
      <c r="Z78" s="22"/>
      <c r="AA78" s="14"/>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row>
    <row r="79" spans="1:60" x14ac:dyDescent="0.2">
      <c r="A79" s="14" t="s">
        <v>163</v>
      </c>
      <c r="B79" s="20">
        <v>8115</v>
      </c>
      <c r="C79" s="20">
        <v>-7419</v>
      </c>
      <c r="D79" s="20">
        <v>1064</v>
      </c>
      <c r="E79" s="20">
        <v>1339</v>
      </c>
      <c r="F79" s="20">
        <v>4109</v>
      </c>
      <c r="G79" s="20">
        <v>1054</v>
      </c>
      <c r="H79" s="20">
        <v>-15074</v>
      </c>
      <c r="I79" s="20">
        <v>-3746</v>
      </c>
      <c r="J79" s="20">
        <v>-14498</v>
      </c>
      <c r="K79" s="20">
        <v>2599</v>
      </c>
      <c r="L79" s="20">
        <v>7149</v>
      </c>
      <c r="M79" s="20">
        <v>8681</v>
      </c>
      <c r="N79" s="20">
        <v>7638</v>
      </c>
      <c r="O79" s="20">
        <v>14371</v>
      </c>
      <c r="P79" s="20">
        <v>1234</v>
      </c>
      <c r="Q79" s="20">
        <v>10252</v>
      </c>
      <c r="R79" s="20">
        <v>6784</v>
      </c>
      <c r="S79" s="20">
        <v>8159</v>
      </c>
      <c r="T79" s="20">
        <v>4345</v>
      </c>
      <c r="U79" s="20">
        <v>-640</v>
      </c>
      <c r="V79" s="20">
        <v>-1116</v>
      </c>
      <c r="W79" s="20">
        <v>17780</v>
      </c>
      <c r="X79" s="20">
        <v>-3016</v>
      </c>
      <c r="Y79" s="20">
        <v>3967</v>
      </c>
      <c r="Z79" s="20"/>
      <c r="AA79" s="14"/>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row>
    <row r="80" spans="1:60" x14ac:dyDescent="0.2">
      <c r="A80" s="14"/>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14"/>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row>
    <row r="81" spans="1:60" x14ac:dyDescent="0.2">
      <c r="A81" s="14" t="s">
        <v>164</v>
      </c>
      <c r="B81" s="22">
        <v>-2705</v>
      </c>
      <c r="C81" s="22">
        <v>2096</v>
      </c>
      <c r="D81" s="22">
        <v>-342</v>
      </c>
      <c r="E81" s="22">
        <v>-123</v>
      </c>
      <c r="F81" s="22">
        <v>-643</v>
      </c>
      <c r="G81" s="22">
        <v>855</v>
      </c>
      <c r="H81" s="22">
        <v>2655</v>
      </c>
      <c r="I81" s="22">
        <v>1294</v>
      </c>
      <c r="J81" s="22">
        <v>-63</v>
      </c>
      <c r="K81" s="22">
        <v>113</v>
      </c>
      <c r="L81" s="22">
        <v>-592</v>
      </c>
      <c r="M81" s="22">
        <v>11541</v>
      </c>
      <c r="N81" s="22">
        <v>-2026</v>
      </c>
      <c r="O81" s="22">
        <v>-2425</v>
      </c>
      <c r="P81" s="22">
        <v>-4</v>
      </c>
      <c r="Q81" s="22">
        <v>-2881</v>
      </c>
      <c r="R81" s="22">
        <v>-2184</v>
      </c>
      <c r="S81" s="22">
        <v>-402</v>
      </c>
      <c r="T81" s="22">
        <v>-650</v>
      </c>
      <c r="U81" s="22">
        <v>724</v>
      </c>
      <c r="V81" s="22">
        <v>-160</v>
      </c>
      <c r="W81" s="22">
        <v>130</v>
      </c>
      <c r="X81" s="22">
        <v>864</v>
      </c>
      <c r="Y81" s="22">
        <v>362</v>
      </c>
      <c r="Z81" s="22"/>
      <c r="AA81" s="14"/>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row>
    <row r="82" spans="1:60" x14ac:dyDescent="0.2">
      <c r="A82" s="14" t="s">
        <v>165</v>
      </c>
      <c r="B82" s="20">
        <v>5410</v>
      </c>
      <c r="C82" s="20">
        <v>-5323</v>
      </c>
      <c r="D82" s="20">
        <v>722</v>
      </c>
      <c r="E82" s="20">
        <v>1216</v>
      </c>
      <c r="F82" s="20">
        <v>3466</v>
      </c>
      <c r="G82" s="20">
        <v>1909</v>
      </c>
      <c r="H82" s="20">
        <v>-12419</v>
      </c>
      <c r="I82" s="20">
        <v>-2452</v>
      </c>
      <c r="J82" s="20">
        <v>-14561</v>
      </c>
      <c r="K82" s="20">
        <v>2712</v>
      </c>
      <c r="L82" s="20">
        <v>6557</v>
      </c>
      <c r="M82" s="20">
        <v>20222</v>
      </c>
      <c r="N82" s="20">
        <v>5612</v>
      </c>
      <c r="O82" s="20">
        <v>11946</v>
      </c>
      <c r="P82" s="20">
        <v>1230</v>
      </c>
      <c r="Q82" s="20">
        <v>7371</v>
      </c>
      <c r="R82" s="20">
        <v>4600</v>
      </c>
      <c r="S82" s="20">
        <v>7757</v>
      </c>
      <c r="T82" s="20">
        <v>3695</v>
      </c>
      <c r="U82" s="20">
        <v>84</v>
      </c>
      <c r="V82" s="20">
        <v>-1276</v>
      </c>
      <c r="W82" s="20">
        <v>17910</v>
      </c>
      <c r="X82" s="20">
        <v>-2152</v>
      </c>
      <c r="Y82" s="20">
        <v>4329</v>
      </c>
      <c r="Z82" s="20"/>
      <c r="AA82" s="14"/>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row>
    <row r="83" spans="1:60" x14ac:dyDescent="0.2">
      <c r="A83" s="14"/>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14"/>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row>
    <row r="84" spans="1:60" x14ac:dyDescent="0.2">
      <c r="A84" s="14" t="s">
        <v>166</v>
      </c>
      <c r="B84" s="14">
        <v>-1943</v>
      </c>
      <c r="C84" s="14">
        <v>-106</v>
      </c>
      <c r="D84" s="14">
        <v>-333</v>
      </c>
      <c r="E84" s="14">
        <v>-143</v>
      </c>
      <c r="F84" s="14">
        <v>-146</v>
      </c>
      <c r="G84" s="14">
        <v>62</v>
      </c>
      <c r="H84" s="14">
        <v>16</v>
      </c>
      <c r="I84" s="14">
        <v>41</v>
      </c>
      <c r="J84" s="14">
        <v>9</v>
      </c>
      <c r="K84" s="14">
        <v>5</v>
      </c>
      <c r="L84" s="14"/>
      <c r="M84" s="14"/>
      <c r="N84" s="14"/>
      <c r="O84" s="14"/>
      <c r="P84" s="14"/>
      <c r="Q84" s="14"/>
      <c r="R84" s="14"/>
      <c r="S84" s="14"/>
      <c r="T84" s="14"/>
      <c r="U84" s="14"/>
      <c r="V84" s="14"/>
      <c r="W84" s="14"/>
      <c r="X84" s="14"/>
      <c r="Y84" s="14"/>
      <c r="Z84" s="14"/>
      <c r="AA84" s="14"/>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row>
    <row r="85" spans="1:60" x14ac:dyDescent="0.2">
      <c r="A85" s="14" t="s">
        <v>139</v>
      </c>
      <c r="B85" s="14">
        <v>-119</v>
      </c>
      <c r="C85" s="14">
        <v>-24</v>
      </c>
      <c r="D85" s="14">
        <v>-367</v>
      </c>
      <c r="E85" s="14">
        <v>-314</v>
      </c>
      <c r="F85" s="14">
        <v>-282</v>
      </c>
      <c r="G85" s="14">
        <v>-280</v>
      </c>
      <c r="H85" s="14">
        <v>-210</v>
      </c>
      <c r="I85" s="14">
        <v>-312</v>
      </c>
      <c r="J85" s="14">
        <v>-214</v>
      </c>
      <c r="K85" s="14"/>
      <c r="L85" s="14">
        <v>4</v>
      </c>
      <c r="M85" s="14">
        <v>-9</v>
      </c>
      <c r="N85" s="14">
        <v>1</v>
      </c>
      <c r="O85" s="14">
        <v>7</v>
      </c>
      <c r="P85" s="14">
        <v>1</v>
      </c>
      <c r="Q85" s="14">
        <v>2</v>
      </c>
      <c r="R85" s="14">
        <v>-11</v>
      </c>
      <c r="S85" s="14">
        <v>-26</v>
      </c>
      <c r="T85" s="14">
        <v>-18</v>
      </c>
      <c r="U85" s="14">
        <v>-37</v>
      </c>
      <c r="V85" s="14">
        <v>-3</v>
      </c>
      <c r="W85" s="14">
        <v>27</v>
      </c>
      <c r="X85" s="14">
        <v>171</v>
      </c>
      <c r="Y85" s="14">
        <v>18</v>
      </c>
      <c r="Z85" s="14"/>
      <c r="AA85" s="14"/>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row>
    <row r="86" spans="1:60" x14ac:dyDescent="0.2">
      <c r="A86" s="14" t="s">
        <v>167</v>
      </c>
      <c r="B86" s="14">
        <v>119</v>
      </c>
      <c r="C86" s="14"/>
      <c r="D86" s="14">
        <v>-1002</v>
      </c>
      <c r="E86" s="14">
        <v>-264</v>
      </c>
      <c r="F86" s="14"/>
      <c r="G86" s="14">
        <v>-251</v>
      </c>
      <c r="H86" s="14"/>
      <c r="I86" s="14"/>
      <c r="J86" s="14"/>
      <c r="K86" s="14"/>
      <c r="L86" s="14"/>
      <c r="M86" s="14"/>
      <c r="N86" s="14"/>
      <c r="O86" s="14"/>
      <c r="P86" s="14"/>
      <c r="Q86" s="14"/>
      <c r="R86" s="14"/>
      <c r="S86" s="14"/>
      <c r="T86" s="14"/>
      <c r="U86" s="14"/>
      <c r="V86" s="14"/>
      <c r="W86" s="14"/>
      <c r="X86" s="14"/>
      <c r="Y86" s="14"/>
      <c r="Z86" s="14"/>
      <c r="AA86" s="14"/>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row>
    <row r="87" spans="1:60" ht="17" thickBot="1" x14ac:dyDescent="0.25">
      <c r="A87" s="20" t="s">
        <v>168</v>
      </c>
      <c r="B87" s="26">
        <v>3467</v>
      </c>
      <c r="C87" s="26">
        <v>-5453</v>
      </c>
      <c r="D87" s="26">
        <v>-980</v>
      </c>
      <c r="E87" s="26">
        <v>495</v>
      </c>
      <c r="F87" s="26">
        <v>3038</v>
      </c>
      <c r="G87" s="26">
        <v>1440</v>
      </c>
      <c r="H87" s="26">
        <v>-12613</v>
      </c>
      <c r="I87" s="26">
        <v>-2723</v>
      </c>
      <c r="J87" s="26">
        <v>-14766</v>
      </c>
      <c r="K87" s="26">
        <v>2717</v>
      </c>
      <c r="L87" s="26">
        <v>6561</v>
      </c>
      <c r="M87" s="26">
        <v>20213</v>
      </c>
      <c r="N87" s="26">
        <v>5613</v>
      </c>
      <c r="O87" s="26">
        <v>11953</v>
      </c>
      <c r="P87" s="26">
        <v>1231</v>
      </c>
      <c r="Q87" s="26">
        <v>7373</v>
      </c>
      <c r="R87" s="26">
        <v>4589</v>
      </c>
      <c r="S87" s="26">
        <v>7731</v>
      </c>
      <c r="T87" s="26">
        <v>3677</v>
      </c>
      <c r="U87" s="26">
        <v>47</v>
      </c>
      <c r="V87" s="26">
        <v>-1279</v>
      </c>
      <c r="W87" s="26">
        <v>17937</v>
      </c>
      <c r="X87" s="26">
        <v>-1981</v>
      </c>
      <c r="Y87" s="26">
        <v>4347</v>
      </c>
      <c r="Z87" s="26"/>
      <c r="AA87" s="14"/>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row>
    <row r="88" spans="1:60" ht="17" thickTop="1" x14ac:dyDescent="0.2">
      <c r="A88" s="14"/>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14"/>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row>
    <row r="89" spans="1:60" x14ac:dyDescent="0.2">
      <c r="A89" s="17" t="s">
        <v>169</v>
      </c>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4"/>
    </row>
    <row r="90" spans="1:60" x14ac:dyDescent="0.2">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row>
    <row r="91" spans="1:60" x14ac:dyDescent="0.2">
      <c r="A91" s="14"/>
      <c r="B91" s="19" t="s">
        <v>225</v>
      </c>
      <c r="C91" s="19" t="s">
        <v>204</v>
      </c>
      <c r="D91" s="19" t="s">
        <v>196</v>
      </c>
      <c r="E91" s="19" t="s">
        <v>197</v>
      </c>
      <c r="F91" s="19" t="s">
        <v>198</v>
      </c>
      <c r="G91" s="19" t="s">
        <v>199</v>
      </c>
      <c r="H91" s="19" t="s">
        <v>200</v>
      </c>
      <c r="I91" s="19" t="s">
        <v>36</v>
      </c>
      <c r="J91" s="19" t="s">
        <v>38</v>
      </c>
      <c r="K91" s="19" t="s">
        <v>42</v>
      </c>
      <c r="L91" s="19" t="s">
        <v>46</v>
      </c>
      <c r="M91" s="19" t="s">
        <v>50</v>
      </c>
      <c r="N91" s="19" t="s">
        <v>54</v>
      </c>
      <c r="O91" s="19" t="s">
        <v>58</v>
      </c>
      <c r="P91" s="19" t="s">
        <v>62</v>
      </c>
      <c r="Q91" s="19" t="s">
        <v>66</v>
      </c>
      <c r="R91" s="19" t="s">
        <v>70</v>
      </c>
      <c r="S91" s="19" t="s">
        <v>74</v>
      </c>
      <c r="T91" s="19" t="s">
        <v>78</v>
      </c>
      <c r="U91" s="19" t="s">
        <v>82</v>
      </c>
      <c r="V91" s="19" t="s">
        <v>86</v>
      </c>
      <c r="W91" s="19" t="s">
        <v>90</v>
      </c>
      <c r="X91" s="19" t="s">
        <v>94</v>
      </c>
      <c r="Y91" s="19" t="s">
        <v>98</v>
      </c>
      <c r="Z91" s="19"/>
      <c r="AA91" s="14"/>
    </row>
    <row r="92" spans="1:60" x14ac:dyDescent="0.2">
      <c r="A92" s="14"/>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14"/>
    </row>
    <row r="93" spans="1:60" x14ac:dyDescent="0.2">
      <c r="A93" s="20" t="s">
        <v>168</v>
      </c>
      <c r="B93" s="20">
        <v>3467</v>
      </c>
      <c r="C93" s="20">
        <v>-5347</v>
      </c>
      <c r="D93" s="20">
        <v>656</v>
      </c>
      <c r="E93" s="20">
        <v>903</v>
      </c>
      <c r="F93" s="20">
        <v>3038</v>
      </c>
      <c r="G93" s="20">
        <v>2228</v>
      </c>
      <c r="H93" s="20">
        <v>-12613</v>
      </c>
      <c r="I93" s="20">
        <v>-2723</v>
      </c>
      <c r="J93" s="20">
        <v>-14766</v>
      </c>
      <c r="K93" s="20">
        <v>2712</v>
      </c>
      <c r="L93" s="20">
        <v>6561</v>
      </c>
      <c r="M93" s="20">
        <v>20213</v>
      </c>
      <c r="N93" s="20">
        <v>5612</v>
      </c>
      <c r="O93" s="20">
        <v>11946</v>
      </c>
      <c r="P93" s="20">
        <v>1230</v>
      </c>
      <c r="Q93" s="20">
        <v>7371</v>
      </c>
      <c r="R93" s="20">
        <v>4600</v>
      </c>
      <c r="S93" s="20">
        <v>7757</v>
      </c>
      <c r="T93" s="20">
        <v>3695</v>
      </c>
      <c r="U93" s="20">
        <v>84</v>
      </c>
      <c r="V93" s="20">
        <v>-1276</v>
      </c>
      <c r="W93" s="20">
        <v>17910</v>
      </c>
      <c r="X93" s="20">
        <v>-2152</v>
      </c>
      <c r="Y93" s="20">
        <v>4329</v>
      </c>
      <c r="Z93" s="20"/>
      <c r="AA93" s="14"/>
    </row>
    <row r="94" spans="1:60" x14ac:dyDescent="0.2">
      <c r="A94" s="14"/>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14"/>
    </row>
    <row r="95" spans="1:60" x14ac:dyDescent="0.2">
      <c r="A95" s="14" t="s">
        <v>170</v>
      </c>
      <c r="B95" s="14">
        <v>15949</v>
      </c>
      <c r="C95" s="14">
        <v>19291</v>
      </c>
      <c r="D95" s="14">
        <v>15080</v>
      </c>
      <c r="E95" s="14">
        <v>14266</v>
      </c>
      <c r="F95" s="14">
        <v>13074</v>
      </c>
      <c r="G95" s="14">
        <v>6722</v>
      </c>
      <c r="H95" s="14">
        <v>16519</v>
      </c>
      <c r="I95" s="14">
        <v>13158</v>
      </c>
      <c r="J95" s="14">
        <v>12457</v>
      </c>
      <c r="K95" s="14">
        <v>6580</v>
      </c>
      <c r="L95" s="14">
        <v>5584</v>
      </c>
      <c r="M95" s="14">
        <v>4256</v>
      </c>
      <c r="N95" s="14">
        <v>5300</v>
      </c>
      <c r="O95" s="14">
        <v>6544</v>
      </c>
      <c r="P95" s="14">
        <v>7423</v>
      </c>
      <c r="Q95" s="14">
        <v>7966</v>
      </c>
      <c r="R95" s="14">
        <v>8717</v>
      </c>
      <c r="S95" s="14">
        <v>8572</v>
      </c>
      <c r="T95" s="14">
        <v>8413</v>
      </c>
      <c r="U95" s="14">
        <v>8490</v>
      </c>
      <c r="V95" s="14">
        <v>7457</v>
      </c>
      <c r="W95" s="14">
        <v>5960</v>
      </c>
      <c r="X95" s="14">
        <v>6493</v>
      </c>
      <c r="Y95" s="14">
        <v>6523</v>
      </c>
      <c r="Z95" s="14"/>
      <c r="AA95" s="14"/>
    </row>
    <row r="96" spans="1:60" x14ac:dyDescent="0.2">
      <c r="A96" s="14" t="s">
        <v>171</v>
      </c>
      <c r="B96" s="14">
        <v>-1204</v>
      </c>
      <c r="C96" s="14">
        <v>388</v>
      </c>
      <c r="D96" s="14">
        <v>-153</v>
      </c>
      <c r="E96" s="14">
        <v>-560</v>
      </c>
      <c r="F96" s="14">
        <v>-499</v>
      </c>
      <c r="G96" s="14">
        <v>-1058</v>
      </c>
      <c r="H96" s="14">
        <v>2221</v>
      </c>
      <c r="I96" s="14">
        <v>45</v>
      </c>
      <c r="J96" s="14">
        <v>1095</v>
      </c>
      <c r="K96" s="14">
        <v>2612</v>
      </c>
      <c r="L96" s="14">
        <v>695</v>
      </c>
      <c r="M96" s="14">
        <v>-1942</v>
      </c>
      <c r="N96" s="14">
        <v>-3686</v>
      </c>
      <c r="O96" s="14">
        <v>-4957</v>
      </c>
      <c r="P96" s="14">
        <v>-5104</v>
      </c>
      <c r="Q96" s="14">
        <v>-8653</v>
      </c>
      <c r="R96" s="14">
        <v>-4304</v>
      </c>
      <c r="S96" s="14">
        <v>-3133</v>
      </c>
      <c r="T96" s="14">
        <v>-4647</v>
      </c>
      <c r="U96" s="14">
        <v>738</v>
      </c>
      <c r="V96" s="14">
        <v>12041</v>
      </c>
      <c r="W96" s="14">
        <v>6515</v>
      </c>
      <c r="X96" s="14">
        <v>-11743</v>
      </c>
      <c r="Y96" s="14">
        <v>-7447</v>
      </c>
      <c r="Z96" s="14"/>
      <c r="AA96" s="14"/>
    </row>
    <row r="97" spans="1:27" x14ac:dyDescent="0.2">
      <c r="A97" s="14" t="s">
        <v>172</v>
      </c>
      <c r="B97" s="14">
        <v>-1369</v>
      </c>
      <c r="C97" s="14">
        <v>1125</v>
      </c>
      <c r="D97" s="14">
        <v>-644</v>
      </c>
      <c r="E97" s="14">
        <v>-505</v>
      </c>
      <c r="F97" s="14">
        <v>-130</v>
      </c>
      <c r="G97" s="14">
        <v>-76</v>
      </c>
      <c r="H97" s="14">
        <v>-695</v>
      </c>
      <c r="I97" s="14">
        <v>371</v>
      </c>
      <c r="J97" s="14">
        <v>-358</v>
      </c>
      <c r="K97" s="14">
        <v>2201</v>
      </c>
      <c r="L97" s="14">
        <v>-903</v>
      </c>
      <c r="M97" s="14">
        <v>-367</v>
      </c>
      <c r="N97" s="14">
        <v>-1401</v>
      </c>
      <c r="O97" s="14">
        <v>-437</v>
      </c>
      <c r="P97" s="14">
        <v>-936</v>
      </c>
      <c r="Q97" s="14">
        <v>-1155</v>
      </c>
      <c r="R97" s="14">
        <v>-803</v>
      </c>
      <c r="S97" s="14">
        <v>-970</v>
      </c>
      <c r="T97" s="14">
        <v>-828</v>
      </c>
      <c r="U97" s="14">
        <v>206</v>
      </c>
      <c r="V97" s="14">
        <v>148</v>
      </c>
      <c r="W97" s="14">
        <v>-1778</v>
      </c>
      <c r="X97" s="14">
        <v>-2576</v>
      </c>
      <c r="Y97" s="14">
        <v>-1219</v>
      </c>
      <c r="Z97" s="14"/>
      <c r="AA97" s="14"/>
    </row>
    <row r="98" spans="1:27" x14ac:dyDescent="0.2">
      <c r="A98" s="14" t="s">
        <v>173</v>
      </c>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row>
    <row r="99" spans="1:27" x14ac:dyDescent="0.2">
      <c r="A99" s="14" t="s">
        <v>174</v>
      </c>
      <c r="B99" s="22">
        <v>3953</v>
      </c>
      <c r="C99" s="22">
        <v>2463</v>
      </c>
      <c r="D99" s="22">
        <v>6225</v>
      </c>
      <c r="E99" s="22">
        <v>-1460</v>
      </c>
      <c r="F99" s="22">
        <v>1935</v>
      </c>
      <c r="G99" s="22">
        <v>-503</v>
      </c>
      <c r="H99" s="22">
        <v>-2718</v>
      </c>
      <c r="I99" s="22">
        <v>-4129</v>
      </c>
      <c r="J99" s="22">
        <v>-10693</v>
      </c>
      <c r="K99" s="22">
        <v>-3504</v>
      </c>
      <c r="L99" s="22">
        <v>-836</v>
      </c>
      <c r="M99" s="22">
        <v>-1599</v>
      </c>
      <c r="N99" s="22">
        <v>599</v>
      </c>
      <c r="O99" s="22">
        <v>1232</v>
      </c>
      <c r="P99" s="22">
        <v>5729</v>
      </c>
      <c r="Q99" s="22">
        <v>7758</v>
      </c>
      <c r="R99" s="22">
        <v>6595</v>
      </c>
      <c r="S99" s="22">
        <v>6089</v>
      </c>
      <c r="T99" s="22">
        <v>6781</v>
      </c>
      <c r="U99" s="22">
        <v>5260</v>
      </c>
      <c r="V99" s="22">
        <v>6809</v>
      </c>
      <c r="W99" s="22">
        <v>-36</v>
      </c>
      <c r="X99" s="22">
        <v>7268</v>
      </c>
      <c r="Y99" s="22">
        <v>9829</v>
      </c>
      <c r="Z99" s="22"/>
      <c r="AA99" s="14"/>
    </row>
    <row r="100" spans="1:27" x14ac:dyDescent="0.2">
      <c r="A100" s="14" t="s">
        <v>175</v>
      </c>
      <c r="B100" s="14">
        <v>1380</v>
      </c>
      <c r="C100" s="14">
        <v>3976</v>
      </c>
      <c r="D100" s="14">
        <v>5428</v>
      </c>
      <c r="E100" s="14">
        <v>-2525</v>
      </c>
      <c r="F100" s="14">
        <v>1306</v>
      </c>
      <c r="G100" s="14">
        <v>-1637</v>
      </c>
      <c r="H100" s="14">
        <v>-1192</v>
      </c>
      <c r="I100" s="14">
        <v>-3713</v>
      </c>
      <c r="J100" s="14">
        <v>-9956</v>
      </c>
      <c r="K100" s="14">
        <v>1309</v>
      </c>
      <c r="L100" s="14">
        <v>-1044</v>
      </c>
      <c r="M100" s="14">
        <v>-3908</v>
      </c>
      <c r="N100" s="14">
        <v>-4488</v>
      </c>
      <c r="O100" s="14">
        <v>-4162</v>
      </c>
      <c r="P100" s="14">
        <v>-311</v>
      </c>
      <c r="Q100" s="14">
        <v>-2050</v>
      </c>
      <c r="R100" s="14">
        <v>1488</v>
      </c>
      <c r="S100" s="14">
        <v>1986</v>
      </c>
      <c r="T100" s="14">
        <v>1306</v>
      </c>
      <c r="U100" s="14">
        <v>6204</v>
      </c>
      <c r="V100" s="14">
        <v>18998</v>
      </c>
      <c r="W100" s="14">
        <v>4701</v>
      </c>
      <c r="X100" s="14">
        <v>-7051</v>
      </c>
      <c r="Y100" s="14">
        <v>1163</v>
      </c>
      <c r="Z100" s="14"/>
      <c r="AA100" s="14"/>
    </row>
    <row r="101" spans="1:27" x14ac:dyDescent="0.2">
      <c r="A101" s="14" t="s">
        <v>176</v>
      </c>
      <c r="B101" s="14">
        <v>2155</v>
      </c>
      <c r="C101" s="14">
        <v>-1703</v>
      </c>
      <c r="D101" s="14">
        <v>-783</v>
      </c>
      <c r="E101" s="14">
        <v>2057</v>
      </c>
      <c r="F101" s="14">
        <v>4283</v>
      </c>
      <c r="G101" s="14">
        <v>787</v>
      </c>
      <c r="H101" s="14"/>
      <c r="I101" s="14"/>
      <c r="J101" s="14"/>
      <c r="K101" s="14"/>
      <c r="L101" s="14">
        <v>34</v>
      </c>
      <c r="M101" s="14">
        <v>-11071</v>
      </c>
      <c r="N101" s="14">
        <v>1754</v>
      </c>
      <c r="O101" s="14">
        <v>1585</v>
      </c>
      <c r="P101" s="14">
        <v>-94</v>
      </c>
      <c r="Q101" s="14">
        <v>2120</v>
      </c>
      <c r="R101" s="14">
        <v>1473</v>
      </c>
      <c r="S101" s="14">
        <v>-350</v>
      </c>
      <c r="T101" s="14">
        <v>-197</v>
      </c>
      <c r="U101" s="14">
        <v>-1370</v>
      </c>
      <c r="V101" s="14">
        <v>-269</v>
      </c>
      <c r="W101" s="14">
        <v>-563</v>
      </c>
      <c r="X101" s="14">
        <v>-1910</v>
      </c>
      <c r="Y101" s="14">
        <v>-1649</v>
      </c>
      <c r="Z101" s="14"/>
      <c r="AA101" s="14"/>
    </row>
    <row r="102" spans="1:27" x14ac:dyDescent="0.2">
      <c r="A102" s="14" t="s">
        <v>177</v>
      </c>
      <c r="B102" s="14"/>
      <c r="C102" s="14"/>
      <c r="D102" s="14"/>
      <c r="E102" s="14"/>
      <c r="F102" s="14"/>
      <c r="G102" s="14"/>
      <c r="H102" s="14"/>
      <c r="I102" s="14"/>
      <c r="J102" s="14"/>
      <c r="K102" s="14"/>
      <c r="L102" s="14">
        <v>34</v>
      </c>
      <c r="M102" s="14">
        <v>171</v>
      </c>
      <c r="N102" s="14">
        <v>140</v>
      </c>
      <c r="O102" s="14">
        <v>159</v>
      </c>
      <c r="P102" s="14">
        <v>180</v>
      </c>
      <c r="Q102" s="14">
        <v>199</v>
      </c>
      <c r="R102" s="14">
        <v>210</v>
      </c>
      <c r="S102" s="14">
        <v>246</v>
      </c>
      <c r="T102" s="14">
        <v>191</v>
      </c>
      <c r="U102" s="14">
        <v>228</v>
      </c>
      <c r="V102" s="14">
        <v>199</v>
      </c>
      <c r="W102" s="14">
        <v>305</v>
      </c>
      <c r="X102" s="14">
        <v>336</v>
      </c>
      <c r="Y102" s="14">
        <v>460</v>
      </c>
      <c r="Z102" s="14"/>
      <c r="AA102" s="14"/>
    </row>
    <row r="103" spans="1:27" x14ac:dyDescent="0.2">
      <c r="A103" s="14" t="s">
        <v>178</v>
      </c>
      <c r="B103" s="22">
        <v>10813</v>
      </c>
      <c r="C103" s="22">
        <v>5563</v>
      </c>
      <c r="D103" s="22">
        <v>-8642</v>
      </c>
      <c r="E103" s="22">
        <v>2579</v>
      </c>
      <c r="F103" s="22">
        <v>297</v>
      </c>
      <c r="G103" s="22">
        <v>12341</v>
      </c>
      <c r="H103" s="22">
        <v>6897</v>
      </c>
      <c r="I103" s="22">
        <v>10352</v>
      </c>
      <c r="J103" s="22">
        <v>12086</v>
      </c>
      <c r="K103" s="22">
        <v>4876</v>
      </c>
      <c r="L103" s="22">
        <v>308</v>
      </c>
      <c r="M103" s="22">
        <v>123</v>
      </c>
      <c r="N103" s="22">
        <v>727</v>
      </c>
      <c r="O103" s="22">
        <v>-5628</v>
      </c>
      <c r="P103" s="22">
        <v>6079</v>
      </c>
      <c r="Q103" s="22">
        <v>620</v>
      </c>
      <c r="R103" s="22">
        <v>3362</v>
      </c>
      <c r="S103" s="22">
        <v>-115</v>
      </c>
      <c r="T103" s="22">
        <v>1614</v>
      </c>
      <c r="U103" s="22">
        <v>4003</v>
      </c>
      <c r="V103" s="22">
        <v>-840</v>
      </c>
      <c r="W103" s="22">
        <v>-12526</v>
      </c>
      <c r="X103" s="22">
        <v>11137</v>
      </c>
      <c r="Y103" s="22">
        <v>4092</v>
      </c>
      <c r="Z103" s="22"/>
      <c r="AA103" s="14"/>
    </row>
    <row r="104" spans="1:27" x14ac:dyDescent="0.2">
      <c r="A104" s="20" t="s">
        <v>179</v>
      </c>
      <c r="B104" s="20">
        <v>33764</v>
      </c>
      <c r="C104" s="20">
        <v>21780</v>
      </c>
      <c r="D104" s="20">
        <v>11739</v>
      </c>
      <c r="E104" s="20">
        <v>17280</v>
      </c>
      <c r="F104" s="20">
        <v>21998</v>
      </c>
      <c r="G104" s="20">
        <v>20441</v>
      </c>
      <c r="H104" s="20">
        <v>9611</v>
      </c>
      <c r="I104" s="20">
        <v>17074</v>
      </c>
      <c r="J104" s="20">
        <v>-179</v>
      </c>
      <c r="K104" s="20">
        <v>15477</v>
      </c>
      <c r="L104" s="20">
        <v>11477</v>
      </c>
      <c r="M104" s="20">
        <v>9784</v>
      </c>
      <c r="N104" s="20">
        <v>9045</v>
      </c>
      <c r="O104" s="20">
        <v>10444</v>
      </c>
      <c r="P104" s="20">
        <v>14507</v>
      </c>
      <c r="Q104" s="20">
        <v>16226</v>
      </c>
      <c r="R104" s="20">
        <v>19850</v>
      </c>
      <c r="S104" s="20">
        <v>18096</v>
      </c>
      <c r="T104" s="20">
        <v>15022</v>
      </c>
      <c r="U104" s="20">
        <v>17639</v>
      </c>
      <c r="V104" s="20">
        <v>24269</v>
      </c>
      <c r="W104" s="20">
        <v>15787</v>
      </c>
      <c r="X104" s="20">
        <v>6853</v>
      </c>
      <c r="Y104" s="20">
        <v>14918</v>
      </c>
      <c r="Z104" s="20"/>
      <c r="AA104" s="14"/>
    </row>
    <row r="105" spans="1:27" x14ac:dyDescent="0.2">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row>
    <row r="106" spans="1:27" x14ac:dyDescent="0.2">
      <c r="A106" s="14" t="s">
        <v>180</v>
      </c>
      <c r="B106" s="14">
        <v>-8348</v>
      </c>
      <c r="C106" s="14">
        <v>-6952</v>
      </c>
      <c r="D106" s="14">
        <v>-8852</v>
      </c>
      <c r="E106" s="14">
        <v>-7539</v>
      </c>
      <c r="F106" s="14">
        <v>-2449</v>
      </c>
      <c r="G106" s="14">
        <v>420</v>
      </c>
      <c r="H106" s="14">
        <v>-1728</v>
      </c>
      <c r="I106" s="14">
        <v>-6022</v>
      </c>
      <c r="J106" s="14">
        <v>-6696</v>
      </c>
      <c r="K106" s="14">
        <v>-4059</v>
      </c>
      <c r="L106" s="14">
        <v>-4092</v>
      </c>
      <c r="M106" s="14">
        <v>-4293</v>
      </c>
      <c r="N106" s="14">
        <v>-5488</v>
      </c>
      <c r="O106" s="14">
        <v>-6597</v>
      </c>
      <c r="P106" s="14">
        <v>-7463</v>
      </c>
      <c r="Q106" s="14">
        <v>-7196</v>
      </c>
      <c r="R106" s="14">
        <v>-6992</v>
      </c>
      <c r="S106" s="14">
        <v>-7049</v>
      </c>
      <c r="T106" s="14">
        <v>-7785</v>
      </c>
      <c r="U106" s="14">
        <v>-7632</v>
      </c>
      <c r="V106" s="14">
        <v>-5742</v>
      </c>
      <c r="W106" s="14">
        <v>-6227</v>
      </c>
      <c r="X106" s="14">
        <v>-6866</v>
      </c>
      <c r="Y106" s="14">
        <v>-8236</v>
      </c>
      <c r="Z106" s="14"/>
      <c r="AA106" s="14"/>
    </row>
    <row r="107" spans="1:27" x14ac:dyDescent="0.2">
      <c r="A107" s="14" t="s">
        <v>181</v>
      </c>
      <c r="B107" s="14">
        <v>-2774</v>
      </c>
      <c r="C107" s="14"/>
      <c r="D107" s="14"/>
      <c r="E107" s="14"/>
      <c r="F107" s="14"/>
      <c r="G107" s="14">
        <v>-48118</v>
      </c>
      <c r="H107" s="14">
        <v>-59737</v>
      </c>
      <c r="I107" s="14">
        <v>-54445</v>
      </c>
      <c r="J107" s="14">
        <v>-37721</v>
      </c>
      <c r="K107" s="14">
        <v>-25442</v>
      </c>
      <c r="L107" s="14">
        <v>956</v>
      </c>
      <c r="M107" s="14">
        <v>264</v>
      </c>
      <c r="N107" s="14">
        <v>257</v>
      </c>
      <c r="O107" s="14">
        <v>9</v>
      </c>
      <c r="P107" s="14">
        <v>-477</v>
      </c>
      <c r="Q107" s="14"/>
      <c r="R107" s="14"/>
      <c r="S107" s="14"/>
      <c r="T107" s="14"/>
      <c r="U107" s="14"/>
      <c r="V107" s="14">
        <v>1336</v>
      </c>
      <c r="W107" s="14">
        <v>88</v>
      </c>
      <c r="X107" s="14">
        <v>-289</v>
      </c>
      <c r="Y107" s="14">
        <v>-2733</v>
      </c>
      <c r="Z107" s="14"/>
      <c r="AA107" s="14"/>
    </row>
    <row r="108" spans="1:27" x14ac:dyDescent="0.2">
      <c r="A108" s="14" t="s">
        <v>182</v>
      </c>
      <c r="B108" s="14">
        <v>-464</v>
      </c>
      <c r="C108" s="14">
        <v>1402</v>
      </c>
      <c r="D108" s="14">
        <v>-131</v>
      </c>
      <c r="E108" s="14">
        <v>-692</v>
      </c>
      <c r="F108" s="14">
        <v>4881</v>
      </c>
      <c r="G108" s="14">
        <v>-3148</v>
      </c>
      <c r="H108" s="14">
        <v>-5222</v>
      </c>
      <c r="I108" s="14">
        <v>8806</v>
      </c>
      <c r="J108" s="14">
        <v>-175</v>
      </c>
      <c r="K108" s="14">
        <v>-3856</v>
      </c>
      <c r="L108" s="14">
        <v>890</v>
      </c>
      <c r="M108" s="14">
        <v>2425</v>
      </c>
      <c r="N108" s="14">
        <v>-2123</v>
      </c>
      <c r="O108" s="14">
        <v>-1963</v>
      </c>
      <c r="P108" s="14">
        <v>1851</v>
      </c>
      <c r="Q108" s="14">
        <v>-379</v>
      </c>
      <c r="R108" s="14">
        <v>-1249</v>
      </c>
      <c r="S108" s="14">
        <v>2431</v>
      </c>
      <c r="T108" s="14">
        <v>3745</v>
      </c>
      <c r="U108" s="14">
        <v>-657</v>
      </c>
      <c r="V108" s="14">
        <v>-7552</v>
      </c>
      <c r="W108" s="14">
        <v>5466</v>
      </c>
      <c r="X108" s="14">
        <v>1753</v>
      </c>
      <c r="Y108" s="14">
        <v>3972</v>
      </c>
      <c r="Z108" s="14"/>
      <c r="AA108" s="14"/>
    </row>
    <row r="109" spans="1:27" x14ac:dyDescent="0.2">
      <c r="A109" s="14" t="s">
        <v>183</v>
      </c>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row>
    <row r="110" spans="1:27" x14ac:dyDescent="0.2">
      <c r="A110" s="14" t="s">
        <v>184</v>
      </c>
      <c r="B110" s="22">
        <v>-24565</v>
      </c>
      <c r="C110" s="22">
        <v>-10967</v>
      </c>
      <c r="D110" s="22">
        <v>12135</v>
      </c>
      <c r="E110" s="22">
        <v>5229</v>
      </c>
      <c r="F110" s="22">
        <v>-9842</v>
      </c>
      <c r="G110" s="22">
        <v>56602</v>
      </c>
      <c r="H110" s="22">
        <v>41823</v>
      </c>
      <c r="I110" s="22">
        <v>45204</v>
      </c>
      <c r="J110" s="22">
        <v>41449</v>
      </c>
      <c r="K110" s="22">
        <v>39976</v>
      </c>
      <c r="L110" s="22">
        <v>9154</v>
      </c>
      <c r="M110" s="22">
        <v>-1437</v>
      </c>
      <c r="N110" s="22">
        <v>-6936</v>
      </c>
      <c r="O110" s="22">
        <v>-11180</v>
      </c>
      <c r="P110" s="22">
        <v>-15035</v>
      </c>
      <c r="Q110" s="22">
        <v>-18587</v>
      </c>
      <c r="R110" s="22">
        <v>-17061</v>
      </c>
      <c r="S110" s="22">
        <v>-14742</v>
      </c>
      <c r="T110" s="22">
        <v>-12221</v>
      </c>
      <c r="U110" s="22">
        <v>-5432</v>
      </c>
      <c r="V110" s="22">
        <v>-6657</v>
      </c>
      <c r="W110" s="22">
        <v>3418</v>
      </c>
      <c r="X110" s="22">
        <v>1055</v>
      </c>
      <c r="Y110" s="22">
        <v>-10631</v>
      </c>
      <c r="Z110" s="22"/>
      <c r="AA110" s="14"/>
    </row>
    <row r="111" spans="1:27" x14ac:dyDescent="0.2">
      <c r="A111" s="20" t="s">
        <v>185</v>
      </c>
      <c r="B111" s="20">
        <v>-36151</v>
      </c>
      <c r="C111" s="20">
        <v>-16517</v>
      </c>
      <c r="D111" s="20">
        <v>3152</v>
      </c>
      <c r="E111" s="20">
        <v>-3002</v>
      </c>
      <c r="F111" s="20">
        <v>-7410</v>
      </c>
      <c r="G111" s="20">
        <v>5756</v>
      </c>
      <c r="H111" s="20">
        <v>-24864</v>
      </c>
      <c r="I111" s="20">
        <v>-6457</v>
      </c>
      <c r="J111" s="20">
        <v>-3143</v>
      </c>
      <c r="K111" s="20">
        <v>6619</v>
      </c>
      <c r="L111" s="20">
        <v>6908</v>
      </c>
      <c r="M111" s="20">
        <v>-3041</v>
      </c>
      <c r="N111" s="20">
        <v>-14290</v>
      </c>
      <c r="O111" s="20">
        <v>-19731</v>
      </c>
      <c r="P111" s="20">
        <v>-21124</v>
      </c>
      <c r="Q111" s="20">
        <v>-26162</v>
      </c>
      <c r="R111" s="20">
        <v>-25302</v>
      </c>
      <c r="S111" s="20">
        <v>-19360</v>
      </c>
      <c r="T111" s="20">
        <v>-16261</v>
      </c>
      <c r="U111" s="20">
        <v>-13721</v>
      </c>
      <c r="V111" s="20">
        <v>-18615</v>
      </c>
      <c r="W111" s="20">
        <v>2745</v>
      </c>
      <c r="X111" s="20">
        <v>-4347</v>
      </c>
      <c r="Y111" s="20">
        <v>-17628</v>
      </c>
      <c r="Z111" s="20"/>
      <c r="AA111" s="14"/>
    </row>
    <row r="112" spans="1:27" x14ac:dyDescent="0.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row>
    <row r="113" spans="1:27" x14ac:dyDescent="0.2">
      <c r="A113" s="14" t="s">
        <v>186</v>
      </c>
      <c r="B113" s="14">
        <v>-1229</v>
      </c>
      <c r="C113" s="14">
        <v>-932</v>
      </c>
      <c r="D113" s="14">
        <v>5010</v>
      </c>
      <c r="E113" s="14">
        <v>9</v>
      </c>
      <c r="F113" s="14">
        <v>-151</v>
      </c>
      <c r="G113" s="14">
        <v>325</v>
      </c>
      <c r="H113" s="14">
        <v>248</v>
      </c>
      <c r="I113" s="14">
        <v>219</v>
      </c>
      <c r="J113" s="14">
        <v>756</v>
      </c>
      <c r="K113" s="14">
        <v>2450</v>
      </c>
      <c r="L113" s="14">
        <v>1339</v>
      </c>
      <c r="M113" s="14"/>
      <c r="N113" s="14">
        <v>-125</v>
      </c>
      <c r="O113" s="14">
        <v>-213</v>
      </c>
      <c r="P113" s="14">
        <v>-1964</v>
      </c>
      <c r="Q113" s="14">
        <v>-129</v>
      </c>
      <c r="R113" s="14">
        <v>-145</v>
      </c>
      <c r="S113" s="14">
        <v>-131</v>
      </c>
      <c r="T113" s="14">
        <v>-164</v>
      </c>
      <c r="U113" s="14">
        <v>-237</v>
      </c>
      <c r="V113" s="14"/>
      <c r="W113" s="14"/>
      <c r="X113" s="14">
        <v>-484</v>
      </c>
      <c r="Y113" s="14">
        <v>-335</v>
      </c>
      <c r="Z113" s="14"/>
      <c r="AA113" s="14"/>
    </row>
    <row r="114" spans="1:27" x14ac:dyDescent="0.2">
      <c r="A114" s="14" t="s">
        <v>187</v>
      </c>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row>
    <row r="115" spans="1:27" x14ac:dyDescent="0.2">
      <c r="A115" s="14" t="s">
        <v>188</v>
      </c>
      <c r="B115" s="14">
        <v>14482</v>
      </c>
      <c r="C115" s="14">
        <v>634</v>
      </c>
      <c r="D115" s="14">
        <v>4929</v>
      </c>
      <c r="E115" s="14">
        <v>-4389</v>
      </c>
      <c r="F115" s="14">
        <v>-8892</v>
      </c>
      <c r="G115" s="14">
        <v>-20234</v>
      </c>
      <c r="H115" s="14">
        <v>15832</v>
      </c>
      <c r="I115" s="14">
        <v>-5399</v>
      </c>
      <c r="J115" s="14">
        <v>-9256</v>
      </c>
      <c r="K115" s="14">
        <v>-21710</v>
      </c>
      <c r="L115" s="14">
        <v>-18558</v>
      </c>
      <c r="M115" s="14">
        <v>-4333</v>
      </c>
      <c r="N115" s="14">
        <v>4434</v>
      </c>
      <c r="O115" s="14">
        <v>9663</v>
      </c>
      <c r="P115" s="14">
        <v>7314</v>
      </c>
      <c r="Q115" s="14">
        <v>17148</v>
      </c>
      <c r="R115" s="14">
        <v>11028</v>
      </c>
      <c r="S115" s="14">
        <v>6260</v>
      </c>
      <c r="T115" s="14">
        <v>3139</v>
      </c>
      <c r="U115" s="14">
        <v>-277</v>
      </c>
      <c r="V115" s="14">
        <v>3095</v>
      </c>
      <c r="W115" s="14">
        <v>-22990</v>
      </c>
      <c r="X115" s="14">
        <v>5275</v>
      </c>
      <c r="Y115" s="14">
        <v>8155</v>
      </c>
      <c r="Z115" s="14"/>
      <c r="AA115" s="14"/>
    </row>
    <row r="116" spans="1:27" x14ac:dyDescent="0.2">
      <c r="A116" s="14" t="s">
        <v>189</v>
      </c>
      <c r="B116" s="14">
        <v>-2751</v>
      </c>
      <c r="C116" s="14">
        <v>-1929</v>
      </c>
      <c r="D116" s="14">
        <v>-743</v>
      </c>
      <c r="E116" s="14">
        <v>-733</v>
      </c>
      <c r="F116" s="14">
        <v>-733</v>
      </c>
      <c r="G116" s="14">
        <v>-738</v>
      </c>
      <c r="H116" s="14">
        <v>-468</v>
      </c>
      <c r="I116" s="14"/>
      <c r="J116" s="14"/>
      <c r="K116" s="14"/>
      <c r="L116" s="14"/>
      <c r="M116" s="14"/>
      <c r="N116" s="14">
        <v>-763</v>
      </c>
      <c r="O116" s="14">
        <v>-1574</v>
      </c>
      <c r="P116" s="14">
        <v>-1952</v>
      </c>
      <c r="Q116" s="14">
        <v>-2380</v>
      </c>
      <c r="R116" s="14">
        <v>-3376</v>
      </c>
      <c r="S116" s="14">
        <v>-2584</v>
      </c>
      <c r="T116" s="14">
        <v>-2905</v>
      </c>
      <c r="U116" s="14">
        <v>-2389</v>
      </c>
      <c r="V116" s="14">
        <v>-596</v>
      </c>
      <c r="W116" s="14">
        <v>-403</v>
      </c>
      <c r="X116" s="14">
        <v>-2009</v>
      </c>
      <c r="Y116" s="14">
        <v>-4995</v>
      </c>
      <c r="Z116" s="14"/>
      <c r="AA116" s="14"/>
    </row>
    <row r="117" spans="1:27" x14ac:dyDescent="0.2">
      <c r="A117" s="14" t="s">
        <v>190</v>
      </c>
      <c r="B117" s="22">
        <v>-6731</v>
      </c>
      <c r="C117" s="22">
        <v>-376</v>
      </c>
      <c r="D117" s="22">
        <v>-19583</v>
      </c>
      <c r="E117" s="22">
        <v>-82</v>
      </c>
      <c r="F117" s="22">
        <v>-136</v>
      </c>
      <c r="G117" s="22">
        <v>-153</v>
      </c>
      <c r="H117" s="22">
        <v>-339</v>
      </c>
      <c r="I117" s="22">
        <v>-88</v>
      </c>
      <c r="J117" s="22">
        <v>-604</v>
      </c>
      <c r="K117" s="22">
        <v>-3570</v>
      </c>
      <c r="L117" s="22">
        <v>-7202</v>
      </c>
      <c r="M117" s="22">
        <v>92</v>
      </c>
      <c r="N117" s="22">
        <v>159</v>
      </c>
      <c r="O117" s="22">
        <v>257</v>
      </c>
      <c r="P117" s="22">
        <v>25</v>
      </c>
      <c r="Q117" s="22">
        <v>-373</v>
      </c>
      <c r="R117" s="22">
        <v>-107</v>
      </c>
      <c r="S117" s="22">
        <v>-151</v>
      </c>
      <c r="T117" s="22">
        <v>-192</v>
      </c>
      <c r="U117" s="22">
        <v>-226</v>
      </c>
      <c r="V117" s="22">
        <v>-184</v>
      </c>
      <c r="W117" s="22">
        <v>-105</v>
      </c>
      <c r="X117" s="22">
        <v>-271</v>
      </c>
      <c r="Y117" s="22">
        <v>-241</v>
      </c>
      <c r="Z117" s="22"/>
      <c r="AA117" s="14"/>
    </row>
    <row r="118" spans="1:27" x14ac:dyDescent="0.2">
      <c r="A118" s="20" t="s">
        <v>191</v>
      </c>
      <c r="B118" s="20">
        <v>3771</v>
      </c>
      <c r="C118" s="20">
        <v>-2603</v>
      </c>
      <c r="D118" s="20">
        <v>-10387</v>
      </c>
      <c r="E118" s="20">
        <v>-5195</v>
      </c>
      <c r="F118" s="20">
        <v>-9912</v>
      </c>
      <c r="G118" s="20">
        <v>-20800</v>
      </c>
      <c r="H118" s="20">
        <v>15273</v>
      </c>
      <c r="I118" s="20">
        <v>-5268</v>
      </c>
      <c r="J118" s="20">
        <v>-9104</v>
      </c>
      <c r="K118" s="20">
        <v>-22830</v>
      </c>
      <c r="L118" s="20">
        <v>-24421</v>
      </c>
      <c r="M118" s="20">
        <v>-4241</v>
      </c>
      <c r="N118" s="20">
        <v>3705</v>
      </c>
      <c r="O118" s="20">
        <v>8133</v>
      </c>
      <c r="P118" s="20">
        <v>3423</v>
      </c>
      <c r="Q118" s="20">
        <v>14266</v>
      </c>
      <c r="R118" s="20">
        <v>7400</v>
      </c>
      <c r="S118" s="20">
        <v>3394</v>
      </c>
      <c r="T118" s="20">
        <v>-122</v>
      </c>
      <c r="U118" s="20">
        <v>-3129</v>
      </c>
      <c r="V118" s="20">
        <v>2315</v>
      </c>
      <c r="W118" s="20">
        <v>-23498</v>
      </c>
      <c r="X118" s="20">
        <v>2511</v>
      </c>
      <c r="Y118" s="20">
        <v>2584</v>
      </c>
      <c r="Z118" s="20"/>
      <c r="AA118" s="14"/>
    </row>
    <row r="119" spans="1:27" x14ac:dyDescent="0.2">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row>
    <row r="120" spans="1:27" x14ac:dyDescent="0.2">
      <c r="A120" s="20" t="s">
        <v>192</v>
      </c>
      <c r="B120" s="14"/>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14"/>
    </row>
    <row r="121" spans="1:27" x14ac:dyDescent="0.2">
      <c r="A121" s="14" t="s">
        <v>193</v>
      </c>
      <c r="B121" s="24">
        <f t="shared" ref="B121:Y121" si="13">B104</f>
        <v>33764</v>
      </c>
      <c r="C121" s="24">
        <f t="shared" si="13"/>
        <v>21780</v>
      </c>
      <c r="D121" s="24">
        <f t="shared" si="13"/>
        <v>11739</v>
      </c>
      <c r="E121" s="24">
        <f t="shared" si="13"/>
        <v>17280</v>
      </c>
      <c r="F121" s="24">
        <f t="shared" si="13"/>
        <v>21998</v>
      </c>
      <c r="G121" s="24">
        <f t="shared" si="13"/>
        <v>20441</v>
      </c>
      <c r="H121" s="24">
        <f t="shared" si="13"/>
        <v>9611</v>
      </c>
      <c r="I121" s="24">
        <f t="shared" si="13"/>
        <v>17074</v>
      </c>
      <c r="J121" s="24">
        <f t="shared" si="13"/>
        <v>-179</v>
      </c>
      <c r="K121" s="24">
        <f t="shared" si="13"/>
        <v>15477</v>
      </c>
      <c r="L121" s="24">
        <f t="shared" si="13"/>
        <v>11477</v>
      </c>
      <c r="M121" s="24">
        <f t="shared" si="13"/>
        <v>9784</v>
      </c>
      <c r="N121" s="24">
        <f t="shared" si="13"/>
        <v>9045</v>
      </c>
      <c r="O121" s="24">
        <f t="shared" si="13"/>
        <v>10444</v>
      </c>
      <c r="P121" s="24">
        <f t="shared" si="13"/>
        <v>14507</v>
      </c>
      <c r="Q121" s="24">
        <f t="shared" si="13"/>
        <v>16226</v>
      </c>
      <c r="R121" s="24">
        <f t="shared" si="13"/>
        <v>19850</v>
      </c>
      <c r="S121" s="24">
        <f t="shared" si="13"/>
        <v>18096</v>
      </c>
      <c r="T121" s="24">
        <f t="shared" si="13"/>
        <v>15022</v>
      </c>
      <c r="U121" s="24">
        <f t="shared" si="13"/>
        <v>17639</v>
      </c>
      <c r="V121" s="24">
        <f t="shared" si="13"/>
        <v>24269</v>
      </c>
      <c r="W121" s="24">
        <f t="shared" si="13"/>
        <v>15787</v>
      </c>
      <c r="X121" s="24">
        <f t="shared" si="13"/>
        <v>6853</v>
      </c>
      <c r="Y121" s="24">
        <f t="shared" si="13"/>
        <v>14918</v>
      </c>
      <c r="Z121" s="24"/>
      <c r="AA121" s="14"/>
    </row>
    <row r="122" spans="1:27" x14ac:dyDescent="0.2">
      <c r="A122" s="14" t="s">
        <v>194</v>
      </c>
      <c r="B122" s="25">
        <f t="shared" ref="B122:Y122" si="14">B106</f>
        <v>-8348</v>
      </c>
      <c r="C122" s="25">
        <f t="shared" si="14"/>
        <v>-6952</v>
      </c>
      <c r="D122" s="25">
        <f t="shared" si="14"/>
        <v>-8852</v>
      </c>
      <c r="E122" s="25">
        <f t="shared" si="14"/>
        <v>-7539</v>
      </c>
      <c r="F122" s="25">
        <f t="shared" si="14"/>
        <v>-2449</v>
      </c>
      <c r="G122" s="25">
        <f t="shared" si="14"/>
        <v>420</v>
      </c>
      <c r="H122" s="25">
        <f t="shared" si="14"/>
        <v>-1728</v>
      </c>
      <c r="I122" s="25">
        <f t="shared" si="14"/>
        <v>-6022</v>
      </c>
      <c r="J122" s="25">
        <f t="shared" si="14"/>
        <v>-6696</v>
      </c>
      <c r="K122" s="25">
        <f t="shared" si="14"/>
        <v>-4059</v>
      </c>
      <c r="L122" s="25">
        <f t="shared" si="14"/>
        <v>-4092</v>
      </c>
      <c r="M122" s="25">
        <f t="shared" si="14"/>
        <v>-4293</v>
      </c>
      <c r="N122" s="25">
        <f t="shared" si="14"/>
        <v>-5488</v>
      </c>
      <c r="O122" s="25">
        <f t="shared" si="14"/>
        <v>-6597</v>
      </c>
      <c r="P122" s="25">
        <f t="shared" si="14"/>
        <v>-7463</v>
      </c>
      <c r="Q122" s="25">
        <f t="shared" si="14"/>
        <v>-7196</v>
      </c>
      <c r="R122" s="25">
        <f t="shared" si="14"/>
        <v>-6992</v>
      </c>
      <c r="S122" s="25">
        <f t="shared" si="14"/>
        <v>-7049</v>
      </c>
      <c r="T122" s="25">
        <f t="shared" si="14"/>
        <v>-7785</v>
      </c>
      <c r="U122" s="25">
        <f t="shared" si="14"/>
        <v>-7632</v>
      </c>
      <c r="V122" s="25">
        <f t="shared" si="14"/>
        <v>-5742</v>
      </c>
      <c r="W122" s="25">
        <f t="shared" si="14"/>
        <v>-6227</v>
      </c>
      <c r="X122" s="25">
        <f t="shared" si="14"/>
        <v>-6866</v>
      </c>
      <c r="Y122" s="25">
        <f t="shared" si="14"/>
        <v>-8236</v>
      </c>
      <c r="Z122" s="25"/>
      <c r="AA122" s="14"/>
    </row>
    <row r="123" spans="1:27" x14ac:dyDescent="0.2">
      <c r="A123" s="14" t="s">
        <v>195</v>
      </c>
      <c r="B123" s="14">
        <f t="shared" ref="B123:Y123" si="15">B121+B122</f>
        <v>25416</v>
      </c>
      <c r="C123" s="14">
        <f t="shared" si="15"/>
        <v>14828</v>
      </c>
      <c r="D123" s="14">
        <f t="shared" si="15"/>
        <v>2887</v>
      </c>
      <c r="E123" s="14">
        <f t="shared" si="15"/>
        <v>9741</v>
      </c>
      <c r="F123" s="14">
        <f t="shared" si="15"/>
        <v>19549</v>
      </c>
      <c r="G123" s="14">
        <f t="shared" si="15"/>
        <v>20861</v>
      </c>
      <c r="H123" s="14">
        <f t="shared" si="15"/>
        <v>7883</v>
      </c>
      <c r="I123" s="14">
        <f t="shared" si="15"/>
        <v>11052</v>
      </c>
      <c r="J123" s="14">
        <f t="shared" si="15"/>
        <v>-6875</v>
      </c>
      <c r="K123" s="14">
        <f t="shared" si="15"/>
        <v>11418</v>
      </c>
      <c r="L123" s="14">
        <f t="shared" si="15"/>
        <v>7385</v>
      </c>
      <c r="M123" s="14">
        <f t="shared" si="15"/>
        <v>5491</v>
      </c>
      <c r="N123" s="14">
        <f t="shared" si="15"/>
        <v>3557</v>
      </c>
      <c r="O123" s="14">
        <f t="shared" si="15"/>
        <v>3847</v>
      </c>
      <c r="P123" s="14">
        <f t="shared" si="15"/>
        <v>7044</v>
      </c>
      <c r="Q123" s="14">
        <f t="shared" si="15"/>
        <v>9030</v>
      </c>
      <c r="R123" s="14">
        <f t="shared" si="15"/>
        <v>12858</v>
      </c>
      <c r="S123" s="14">
        <f t="shared" si="15"/>
        <v>11047</v>
      </c>
      <c r="T123" s="14">
        <f t="shared" si="15"/>
        <v>7237</v>
      </c>
      <c r="U123" s="14">
        <f t="shared" si="15"/>
        <v>10007</v>
      </c>
      <c r="V123" s="14">
        <f t="shared" si="15"/>
        <v>18527</v>
      </c>
      <c r="W123" s="14">
        <f t="shared" si="15"/>
        <v>9560</v>
      </c>
      <c r="X123" s="14">
        <f t="shared" si="15"/>
        <v>-13</v>
      </c>
      <c r="Y123" s="14">
        <f t="shared" si="15"/>
        <v>6682</v>
      </c>
      <c r="Z123" s="14"/>
      <c r="AA123" s="14"/>
    </row>
    <row r="124" spans="1:27" x14ac:dyDescent="0.2">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E1BD0-D9A8-9B46-B8F3-1C5E33E4328D}">
  <dimension ref="A1:BP127"/>
  <sheetViews>
    <sheetView topLeftCell="A76" zoomScale="130" zoomScaleNormal="130" workbookViewId="0">
      <pane xSplit="1" topLeftCell="B1" activePane="topRight" state="frozen"/>
      <selection pane="topRight" activeCell="E71" sqref="E71:R72"/>
    </sheetView>
  </sheetViews>
  <sheetFormatPr baseColWidth="10" defaultRowHeight="16" x14ac:dyDescent="0.2"/>
  <cols>
    <col min="1" max="1" width="35.83203125" bestFit="1" customWidth="1"/>
  </cols>
  <sheetData>
    <row r="1" spans="1:68" x14ac:dyDescent="0.2">
      <c r="A1" s="17" t="s">
        <v>35</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row>
    <row r="2" spans="1:68" x14ac:dyDescent="0.2">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row>
    <row r="3" spans="1:68" x14ac:dyDescent="0.2">
      <c r="A3" s="14"/>
      <c r="B3" s="19" t="s">
        <v>36</v>
      </c>
      <c r="C3" s="19" t="s">
        <v>37</v>
      </c>
      <c r="D3" s="19" t="s">
        <v>38</v>
      </c>
      <c r="E3" s="19" t="s">
        <v>39</v>
      </c>
      <c r="F3" s="19" t="s">
        <v>40</v>
      </c>
      <c r="G3" s="19" t="s">
        <v>41</v>
      </c>
      <c r="H3" s="19" t="s">
        <v>42</v>
      </c>
      <c r="I3" s="19" t="s">
        <v>43</v>
      </c>
      <c r="J3" s="19" t="s">
        <v>44</v>
      </c>
      <c r="K3" s="19" t="s">
        <v>45</v>
      </c>
      <c r="L3" s="19" t="s">
        <v>46</v>
      </c>
      <c r="M3" s="19" t="s">
        <v>47</v>
      </c>
      <c r="N3" s="19" t="s">
        <v>48</v>
      </c>
      <c r="O3" s="19" t="s">
        <v>49</v>
      </c>
      <c r="P3" s="19" t="s">
        <v>50</v>
      </c>
      <c r="Q3" s="19" t="s">
        <v>51</v>
      </c>
      <c r="R3" s="19" t="s">
        <v>52</v>
      </c>
      <c r="S3" s="19" t="s">
        <v>53</v>
      </c>
      <c r="T3" s="19" t="s">
        <v>54</v>
      </c>
      <c r="U3" s="19" t="s">
        <v>55</v>
      </c>
      <c r="V3" s="19" t="s">
        <v>56</v>
      </c>
      <c r="W3" s="19" t="s">
        <v>57</v>
      </c>
      <c r="X3" s="19" t="s">
        <v>58</v>
      </c>
      <c r="Y3" s="19" t="s">
        <v>59</v>
      </c>
      <c r="Z3" s="19" t="s">
        <v>60</v>
      </c>
      <c r="AA3" s="19" t="s">
        <v>61</v>
      </c>
      <c r="AB3" s="19" t="s">
        <v>62</v>
      </c>
      <c r="AC3" s="19" t="s">
        <v>63</v>
      </c>
      <c r="AD3" s="19" t="s">
        <v>64</v>
      </c>
      <c r="AE3" s="19" t="s">
        <v>65</v>
      </c>
      <c r="AF3" s="19" t="s">
        <v>66</v>
      </c>
      <c r="AG3" s="19" t="s">
        <v>67</v>
      </c>
      <c r="AH3" s="19" t="s">
        <v>68</v>
      </c>
      <c r="AI3" s="19" t="s">
        <v>69</v>
      </c>
      <c r="AJ3" s="19" t="s">
        <v>70</v>
      </c>
      <c r="AK3" s="19" t="s">
        <v>71</v>
      </c>
      <c r="AL3" s="19" t="s">
        <v>72</v>
      </c>
      <c r="AM3" s="19" t="s">
        <v>73</v>
      </c>
      <c r="AN3" s="19" t="s">
        <v>74</v>
      </c>
      <c r="AO3" s="19" t="s">
        <v>75</v>
      </c>
      <c r="AP3" s="19" t="s">
        <v>76</v>
      </c>
      <c r="AQ3" s="19" t="s">
        <v>77</v>
      </c>
      <c r="AR3" s="19" t="s">
        <v>78</v>
      </c>
      <c r="AS3" s="19" t="s">
        <v>79</v>
      </c>
      <c r="AT3" s="19" t="s">
        <v>80</v>
      </c>
      <c r="AU3" s="19" t="s">
        <v>81</v>
      </c>
      <c r="AV3" s="19" t="s">
        <v>82</v>
      </c>
      <c r="AW3" s="19" t="s">
        <v>83</v>
      </c>
      <c r="AX3" s="19" t="s">
        <v>84</v>
      </c>
      <c r="AY3" s="19" t="s">
        <v>85</v>
      </c>
      <c r="AZ3" s="19" t="s">
        <v>86</v>
      </c>
      <c r="BA3" s="19" t="s">
        <v>87</v>
      </c>
      <c r="BB3" s="19" t="s">
        <v>88</v>
      </c>
      <c r="BC3" s="19" t="s">
        <v>89</v>
      </c>
      <c r="BD3" s="19" t="s">
        <v>90</v>
      </c>
      <c r="BE3" s="19" t="s">
        <v>91</v>
      </c>
      <c r="BF3" s="19" t="s">
        <v>92</v>
      </c>
      <c r="BG3" s="19" t="s">
        <v>93</v>
      </c>
      <c r="BH3" s="19" t="s">
        <v>94</v>
      </c>
      <c r="BI3" s="19" t="s">
        <v>95</v>
      </c>
      <c r="BJ3" s="19" t="s">
        <v>96</v>
      </c>
      <c r="BK3" s="19" t="s">
        <v>97</v>
      </c>
      <c r="BL3" s="19" t="s">
        <v>98</v>
      </c>
      <c r="BM3" s="19" t="s">
        <v>99</v>
      </c>
      <c r="BN3" s="19" t="s">
        <v>100</v>
      </c>
      <c r="BO3" s="19" t="s">
        <v>101</v>
      </c>
      <c r="BP3" s="30" t="s">
        <v>250</v>
      </c>
    </row>
    <row r="4" spans="1:68" x14ac:dyDescent="0.2">
      <c r="A4" s="20" t="s">
        <v>102</v>
      </c>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31"/>
    </row>
    <row r="5" spans="1:68" x14ac:dyDescent="0.2">
      <c r="A5" s="14" t="s">
        <v>103</v>
      </c>
      <c r="B5" s="14">
        <v>17.210999999999999</v>
      </c>
      <c r="C5" s="14"/>
      <c r="D5" s="14">
        <v>9.2769999999999992</v>
      </c>
      <c r="E5" s="14"/>
      <c r="F5" s="14"/>
      <c r="G5" s="14">
        <v>106.547</v>
      </c>
      <c r="H5" s="14">
        <v>69.626999999999995</v>
      </c>
      <c r="I5" s="14">
        <v>61.545999999999999</v>
      </c>
      <c r="J5" s="14">
        <v>47.304000000000002</v>
      </c>
      <c r="K5" s="14">
        <v>96.563000000000002</v>
      </c>
      <c r="L5" s="14">
        <v>99.558000000000007</v>
      </c>
      <c r="M5" s="14">
        <v>100.655</v>
      </c>
      <c r="N5" s="14">
        <v>319.38</v>
      </c>
      <c r="O5" s="14">
        <v>213.328</v>
      </c>
      <c r="P5" s="14">
        <v>255.26599999999999</v>
      </c>
      <c r="Q5" s="14">
        <v>218.57</v>
      </c>
      <c r="R5" s="14">
        <v>210.554</v>
      </c>
      <c r="S5" s="14">
        <v>85.692999999999998</v>
      </c>
      <c r="T5" s="14">
        <v>201.89</v>
      </c>
      <c r="U5" s="14">
        <v>214.417</v>
      </c>
      <c r="V5" s="14">
        <v>746.05700000000002</v>
      </c>
      <c r="W5" s="14">
        <v>795.11599999999999</v>
      </c>
      <c r="X5" s="14">
        <v>845.88900000000001</v>
      </c>
      <c r="Y5" s="14">
        <v>2393.9079999999999</v>
      </c>
      <c r="Z5" s="14">
        <v>2674.91</v>
      </c>
      <c r="AA5" s="14">
        <v>2370.7350000000001</v>
      </c>
      <c r="AB5" s="14">
        <v>1905.713</v>
      </c>
      <c r="AC5" s="14">
        <v>1510.076</v>
      </c>
      <c r="AD5" s="14">
        <v>1150.673</v>
      </c>
      <c r="AE5" s="14">
        <v>1426.0360000000001</v>
      </c>
      <c r="AF5" s="14">
        <v>1196.9079999999999</v>
      </c>
      <c r="AG5" s="14">
        <v>1441.789</v>
      </c>
      <c r="AH5" s="14">
        <v>3246.3009999999999</v>
      </c>
      <c r="AI5" s="14">
        <v>3084.2570000000001</v>
      </c>
      <c r="AJ5" s="14">
        <v>3393.2159999999999</v>
      </c>
      <c r="AK5" s="14">
        <v>4006.5929999999998</v>
      </c>
      <c r="AL5" s="14">
        <v>3035.924</v>
      </c>
      <c r="AM5" s="14">
        <v>3530.03</v>
      </c>
      <c r="AN5" s="14">
        <v>3367.9140000000002</v>
      </c>
      <c r="AO5" s="14">
        <v>2665.6729999999998</v>
      </c>
      <c r="AP5" s="14">
        <v>2236.424</v>
      </c>
      <c r="AQ5" s="14">
        <v>2967.5039999999999</v>
      </c>
      <c r="AR5" s="14">
        <v>3686</v>
      </c>
      <c r="AS5" s="14">
        <v>2198.1689999999999</v>
      </c>
      <c r="AT5" s="14">
        <v>4954.74</v>
      </c>
      <c r="AU5" s="14">
        <v>5338</v>
      </c>
      <c r="AV5" s="14">
        <v>6268</v>
      </c>
      <c r="AW5" s="14">
        <v>8080</v>
      </c>
      <c r="AX5" s="14">
        <v>8615</v>
      </c>
      <c r="AY5" s="14">
        <v>14531</v>
      </c>
      <c r="AZ5" s="14">
        <v>19384</v>
      </c>
      <c r="BA5" s="14">
        <v>17141</v>
      </c>
      <c r="BB5" s="14">
        <v>16229</v>
      </c>
      <c r="BC5" s="14">
        <v>16065</v>
      </c>
      <c r="BD5" s="14">
        <v>17576</v>
      </c>
      <c r="BE5" s="14">
        <v>17505</v>
      </c>
      <c r="BF5" s="14">
        <v>18324</v>
      </c>
      <c r="BG5" s="14">
        <v>19532</v>
      </c>
      <c r="BH5" s="14">
        <v>16253</v>
      </c>
      <c r="BI5" s="14">
        <v>16048</v>
      </c>
      <c r="BJ5" s="14">
        <v>15296</v>
      </c>
      <c r="BK5" s="14">
        <v>15932</v>
      </c>
      <c r="BL5" s="14">
        <v>16398</v>
      </c>
      <c r="BM5" s="14">
        <v>11805</v>
      </c>
      <c r="BN5" s="14">
        <v>14635</v>
      </c>
      <c r="BO5" s="14">
        <v>18111</v>
      </c>
      <c r="BP5" s="32"/>
    </row>
    <row r="6" spans="1:68" x14ac:dyDescent="0.2">
      <c r="A6" s="14" t="s">
        <v>104</v>
      </c>
      <c r="B6" s="14"/>
      <c r="C6" s="14"/>
      <c r="D6" s="14"/>
      <c r="E6" s="14"/>
      <c r="F6" s="14"/>
      <c r="G6" s="14"/>
      <c r="H6" s="14"/>
      <c r="I6" s="14"/>
      <c r="J6" s="14"/>
      <c r="K6" s="14"/>
      <c r="L6" s="14"/>
      <c r="M6" s="14"/>
      <c r="N6" s="14"/>
      <c r="O6" s="14">
        <v>65.06</v>
      </c>
      <c r="P6" s="14">
        <v>25.061</v>
      </c>
      <c r="Q6" s="14">
        <v>25.009</v>
      </c>
      <c r="R6" s="14"/>
      <c r="S6" s="14"/>
      <c r="T6" s="14"/>
      <c r="U6" s="14"/>
      <c r="V6" s="14"/>
      <c r="W6" s="14"/>
      <c r="X6" s="14">
        <v>3.012</v>
      </c>
      <c r="Y6" s="14">
        <v>189.11099999999999</v>
      </c>
      <c r="Z6" s="14"/>
      <c r="AA6" s="14"/>
      <c r="AB6" s="14">
        <v>17.946999999999999</v>
      </c>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v>30</v>
      </c>
      <c r="BD6" s="14">
        <v>131</v>
      </c>
      <c r="BE6" s="14">
        <v>508</v>
      </c>
      <c r="BF6" s="14">
        <v>591</v>
      </c>
      <c r="BG6" s="14">
        <v>1575</v>
      </c>
      <c r="BH6" s="14">
        <v>5932</v>
      </c>
      <c r="BI6" s="14">
        <v>6354</v>
      </c>
      <c r="BJ6" s="14">
        <v>7779</v>
      </c>
      <c r="BK6" s="14">
        <v>10145</v>
      </c>
      <c r="BL6" s="14">
        <v>12696</v>
      </c>
      <c r="BM6" s="14">
        <v>15058</v>
      </c>
      <c r="BN6" s="14">
        <v>16085</v>
      </c>
      <c r="BO6" s="14">
        <v>15537</v>
      </c>
      <c r="BP6" s="32"/>
    </row>
    <row r="7" spans="1:68" x14ac:dyDescent="0.2">
      <c r="A7" s="14" t="s">
        <v>105</v>
      </c>
      <c r="B7" s="14">
        <v>5.8999999999999997E-2</v>
      </c>
      <c r="C7" s="14"/>
      <c r="D7" s="14">
        <v>3.32</v>
      </c>
      <c r="E7" s="14"/>
      <c r="F7" s="14"/>
      <c r="G7" s="14">
        <v>1.3859999999999999</v>
      </c>
      <c r="H7" s="14">
        <v>3.488</v>
      </c>
      <c r="I7" s="14">
        <v>5.931</v>
      </c>
      <c r="J7" s="14">
        <v>6.4669999999999996</v>
      </c>
      <c r="K7" s="14">
        <v>8.0619999999999994</v>
      </c>
      <c r="L7" s="14">
        <v>6.71</v>
      </c>
      <c r="M7" s="14">
        <v>20.260000000000002</v>
      </c>
      <c r="N7" s="14">
        <v>23.308</v>
      </c>
      <c r="O7" s="14">
        <v>18.25</v>
      </c>
      <c r="P7" s="14">
        <v>9.5389999999999997</v>
      </c>
      <c r="Q7" s="14">
        <v>13.589</v>
      </c>
      <c r="R7" s="14">
        <v>11.023</v>
      </c>
      <c r="S7" s="14">
        <v>9.1639999999999997</v>
      </c>
      <c r="T7" s="14">
        <v>26.841999999999999</v>
      </c>
      <c r="U7" s="14">
        <v>46.139000000000003</v>
      </c>
      <c r="V7" s="14">
        <v>113.544</v>
      </c>
      <c r="W7" s="14">
        <v>47.58</v>
      </c>
      <c r="X7" s="14">
        <v>49.109000000000002</v>
      </c>
      <c r="Y7" s="14">
        <v>72.38</v>
      </c>
      <c r="Z7" s="14">
        <v>96.606999999999999</v>
      </c>
      <c r="AA7" s="14">
        <v>156.88900000000001</v>
      </c>
      <c r="AB7" s="14">
        <v>226.60400000000001</v>
      </c>
      <c r="AC7" s="14">
        <v>200.05199999999999</v>
      </c>
      <c r="AD7" s="14">
        <v>138.648</v>
      </c>
      <c r="AE7" s="14">
        <v>119.964</v>
      </c>
      <c r="AF7" s="14">
        <v>168.965</v>
      </c>
      <c r="AG7" s="14">
        <v>318.05599999999998</v>
      </c>
      <c r="AH7" s="14">
        <v>178.59399999999999</v>
      </c>
      <c r="AI7" s="14">
        <v>326.89499999999998</v>
      </c>
      <c r="AJ7" s="14">
        <v>499.142</v>
      </c>
      <c r="AK7" s="14">
        <v>440.34899999999999</v>
      </c>
      <c r="AL7" s="14">
        <v>453.53899999999999</v>
      </c>
      <c r="AM7" s="14">
        <v>607.73400000000004</v>
      </c>
      <c r="AN7" s="14">
        <v>515.38099999999997</v>
      </c>
      <c r="AO7" s="14">
        <v>652.84799999999996</v>
      </c>
      <c r="AP7" s="14">
        <v>569.87400000000002</v>
      </c>
      <c r="AQ7" s="14">
        <v>1155.001</v>
      </c>
      <c r="AR7" s="14">
        <v>949</v>
      </c>
      <c r="AS7" s="14">
        <v>1046.9449999999999</v>
      </c>
      <c r="AT7" s="14">
        <v>1147.0999999999999</v>
      </c>
      <c r="AU7" s="14">
        <v>1128</v>
      </c>
      <c r="AV7" s="14">
        <v>1324</v>
      </c>
      <c r="AW7" s="14">
        <v>1274</v>
      </c>
      <c r="AX7" s="14">
        <v>1485</v>
      </c>
      <c r="AY7" s="14">
        <v>1757</v>
      </c>
      <c r="AZ7" s="14">
        <v>1886</v>
      </c>
      <c r="BA7" s="14">
        <v>1890</v>
      </c>
      <c r="BB7" s="14">
        <v>2129</v>
      </c>
      <c r="BC7" s="14">
        <v>1962</v>
      </c>
      <c r="BD7" s="14">
        <v>1913</v>
      </c>
      <c r="BE7" s="14">
        <v>2311</v>
      </c>
      <c r="BF7" s="14">
        <v>2081</v>
      </c>
      <c r="BG7" s="14">
        <v>2192</v>
      </c>
      <c r="BH7" s="14">
        <v>2952</v>
      </c>
      <c r="BI7" s="14">
        <v>2993</v>
      </c>
      <c r="BJ7" s="14">
        <v>3447</v>
      </c>
      <c r="BK7" s="14">
        <v>2520</v>
      </c>
      <c r="BL7" s="14">
        <v>3508</v>
      </c>
      <c r="BM7" s="14">
        <v>3887</v>
      </c>
      <c r="BN7" s="14">
        <v>3737</v>
      </c>
      <c r="BO7" s="14">
        <v>3313</v>
      </c>
      <c r="BP7" s="32"/>
    </row>
    <row r="8" spans="1:68" x14ac:dyDescent="0.2">
      <c r="A8" s="14" t="s">
        <v>106</v>
      </c>
      <c r="B8" s="14">
        <v>2.1080000000000001</v>
      </c>
      <c r="C8" s="14"/>
      <c r="D8" s="14">
        <v>16.649999999999999</v>
      </c>
      <c r="E8" s="14"/>
      <c r="F8" s="14"/>
      <c r="G8" s="14">
        <v>19.652999999999999</v>
      </c>
      <c r="H8" s="14">
        <v>23.222000000000001</v>
      </c>
      <c r="I8" s="14">
        <v>28.588000000000001</v>
      </c>
      <c r="J8" s="14">
        <v>29.518000000000001</v>
      </c>
      <c r="K8" s="14">
        <v>39.508000000000003</v>
      </c>
      <c r="L8" s="14">
        <v>45.182000000000002</v>
      </c>
      <c r="M8" s="14">
        <v>50.823</v>
      </c>
      <c r="N8" s="14">
        <v>54.311999999999998</v>
      </c>
      <c r="O8" s="14">
        <v>49.216000000000001</v>
      </c>
      <c r="P8" s="14">
        <v>50.082000000000001</v>
      </c>
      <c r="Q8" s="14">
        <v>55.427</v>
      </c>
      <c r="R8" s="14">
        <v>66.668999999999997</v>
      </c>
      <c r="S8" s="14">
        <v>159.048</v>
      </c>
      <c r="T8" s="14">
        <v>268.50400000000002</v>
      </c>
      <c r="U8" s="14">
        <v>237.61799999999999</v>
      </c>
      <c r="V8" s="14">
        <v>254.89099999999999</v>
      </c>
      <c r="W8" s="14">
        <v>347.54500000000002</v>
      </c>
      <c r="X8" s="14">
        <v>340.35500000000002</v>
      </c>
      <c r="Y8" s="14">
        <v>450.73</v>
      </c>
      <c r="Z8" s="14">
        <v>596.92700000000002</v>
      </c>
      <c r="AA8" s="14">
        <v>752.49199999999996</v>
      </c>
      <c r="AB8" s="14">
        <v>953.67499999999995</v>
      </c>
      <c r="AC8" s="14">
        <v>1054.8399999999999</v>
      </c>
      <c r="AD8" s="14">
        <v>1212.279</v>
      </c>
      <c r="AE8" s="14">
        <v>1293.7170000000001</v>
      </c>
      <c r="AF8" s="14">
        <v>1277.838</v>
      </c>
      <c r="AG8" s="14">
        <v>1301.961</v>
      </c>
      <c r="AH8" s="14">
        <v>1609.607</v>
      </c>
      <c r="AI8" s="14">
        <v>1604.5709999999999</v>
      </c>
      <c r="AJ8" s="14">
        <v>2067.4540000000002</v>
      </c>
      <c r="AK8" s="14">
        <v>2220.3359999999998</v>
      </c>
      <c r="AL8" s="14">
        <v>2438.1109999999999</v>
      </c>
      <c r="AM8" s="14">
        <v>2471.3820000000001</v>
      </c>
      <c r="AN8" s="14">
        <v>2263.5369999999998</v>
      </c>
      <c r="AO8" s="14">
        <v>2565.826</v>
      </c>
      <c r="AP8" s="14">
        <v>3324.643</v>
      </c>
      <c r="AQ8" s="14">
        <v>3314.127</v>
      </c>
      <c r="AR8" s="14">
        <v>3113</v>
      </c>
      <c r="AS8" s="14">
        <v>3836.85</v>
      </c>
      <c r="AT8" s="14">
        <v>3382.3580000000002</v>
      </c>
      <c r="AU8" s="14">
        <v>3581</v>
      </c>
      <c r="AV8" s="14">
        <v>3552</v>
      </c>
      <c r="AW8" s="14">
        <v>4494</v>
      </c>
      <c r="AX8" s="14">
        <v>4018</v>
      </c>
      <c r="AY8" s="14">
        <v>4218</v>
      </c>
      <c r="AZ8" s="14">
        <v>4101</v>
      </c>
      <c r="BA8" s="14">
        <v>4132</v>
      </c>
      <c r="BB8" s="14">
        <v>4733</v>
      </c>
      <c r="BC8" s="14">
        <v>5199</v>
      </c>
      <c r="BD8" s="14">
        <v>5757</v>
      </c>
      <c r="BE8" s="14">
        <v>6691</v>
      </c>
      <c r="BF8" s="14">
        <v>8108</v>
      </c>
      <c r="BG8" s="14">
        <v>10327</v>
      </c>
      <c r="BH8" s="14">
        <v>12839</v>
      </c>
      <c r="BI8" s="14">
        <v>14375</v>
      </c>
      <c r="BJ8" s="14">
        <v>14356</v>
      </c>
      <c r="BK8" s="14">
        <v>13721</v>
      </c>
      <c r="BL8" s="14">
        <v>13626</v>
      </c>
      <c r="BM8" s="14">
        <v>16033</v>
      </c>
      <c r="BN8" s="14">
        <v>14195</v>
      </c>
      <c r="BO8" s="14">
        <v>14530</v>
      </c>
      <c r="BP8" s="32"/>
    </row>
    <row r="9" spans="1:68" x14ac:dyDescent="0.2">
      <c r="A9" s="14" t="s">
        <v>107</v>
      </c>
      <c r="B9" s="22">
        <v>2.93</v>
      </c>
      <c r="C9" s="22"/>
      <c r="D9" s="22">
        <v>2.1800000000000002</v>
      </c>
      <c r="E9" s="22"/>
      <c r="F9" s="22"/>
      <c r="G9" s="22">
        <v>4.3639999999999999</v>
      </c>
      <c r="H9" s="22">
        <v>4.2220000000000004</v>
      </c>
      <c r="I9" s="22">
        <v>4.5369999999999999</v>
      </c>
      <c r="J9" s="22">
        <v>6.7450000000000001</v>
      </c>
      <c r="K9" s="22">
        <v>97</v>
      </c>
      <c r="L9" s="22">
        <v>84.436000000000007</v>
      </c>
      <c r="M9" s="22">
        <v>55.167999999999999</v>
      </c>
      <c r="N9" s="22">
        <v>20.757999999999999</v>
      </c>
      <c r="O9" s="22">
        <v>66.266999999999996</v>
      </c>
      <c r="P9" s="22">
        <v>32.89</v>
      </c>
      <c r="Q9" s="22">
        <v>46.302</v>
      </c>
      <c r="R9" s="22">
        <v>28.88</v>
      </c>
      <c r="S9" s="22">
        <v>30.635999999999999</v>
      </c>
      <c r="T9" s="22">
        <v>27.532</v>
      </c>
      <c r="U9" s="22">
        <v>27.818999999999999</v>
      </c>
      <c r="V9" s="22">
        <v>15.05</v>
      </c>
      <c r="W9" s="22">
        <v>28.524999999999999</v>
      </c>
      <c r="X9" s="22">
        <v>27.574000000000002</v>
      </c>
      <c r="Y9" s="22">
        <v>49.917999999999999</v>
      </c>
      <c r="Z9" s="22">
        <v>73.25</v>
      </c>
      <c r="AA9" s="22">
        <v>82.798000000000002</v>
      </c>
      <c r="AB9" s="22">
        <v>76.134</v>
      </c>
      <c r="AC9" s="22">
        <v>156.44900000000001</v>
      </c>
      <c r="AD9" s="22">
        <v>127.021</v>
      </c>
      <c r="AE9" s="22">
        <v>159.078</v>
      </c>
      <c r="AF9" s="22">
        <v>138.29499999999999</v>
      </c>
      <c r="AG9" s="22">
        <v>177.73699999999999</v>
      </c>
      <c r="AH9" s="22">
        <v>169.203</v>
      </c>
      <c r="AI9" s="22">
        <v>156.68899999999999</v>
      </c>
      <c r="AJ9" s="22">
        <v>299.98399999999998</v>
      </c>
      <c r="AK9" s="22">
        <v>360.61099999999999</v>
      </c>
      <c r="AL9" s="22">
        <v>431.87</v>
      </c>
      <c r="AM9" s="22">
        <v>459.58699999999999</v>
      </c>
      <c r="AN9" s="22">
        <v>423.68799999999999</v>
      </c>
      <c r="AO9" s="22">
        <v>499.57299999999998</v>
      </c>
      <c r="AP9" s="22">
        <v>568.85599999999999</v>
      </c>
      <c r="AQ9" s="22">
        <v>483.85899999999998</v>
      </c>
      <c r="AR9" s="22">
        <v>559</v>
      </c>
      <c r="AS9" s="22">
        <v>595.85799999999995</v>
      </c>
      <c r="AT9" s="22">
        <v>697.75400000000002</v>
      </c>
      <c r="AU9" s="22">
        <v>893</v>
      </c>
      <c r="AV9" s="22">
        <v>959</v>
      </c>
      <c r="AW9" s="22">
        <v>1045</v>
      </c>
      <c r="AX9" s="22">
        <v>1218</v>
      </c>
      <c r="AY9" s="22">
        <v>1238</v>
      </c>
      <c r="AZ9" s="22">
        <v>1346</v>
      </c>
      <c r="BA9" s="22">
        <v>1542</v>
      </c>
      <c r="BB9" s="22">
        <v>1602</v>
      </c>
      <c r="BC9" s="22">
        <v>1746</v>
      </c>
      <c r="BD9" s="22">
        <v>1723</v>
      </c>
      <c r="BE9" s="22">
        <v>2035</v>
      </c>
      <c r="BF9" s="22">
        <v>2118</v>
      </c>
      <c r="BG9" s="22">
        <v>2364</v>
      </c>
      <c r="BH9" s="22">
        <v>2941</v>
      </c>
      <c r="BI9" s="22">
        <v>3227</v>
      </c>
      <c r="BJ9" s="22">
        <v>2997</v>
      </c>
      <c r="BK9" s="22">
        <v>2708</v>
      </c>
      <c r="BL9" s="22">
        <v>3388</v>
      </c>
      <c r="BM9" s="22">
        <v>3752</v>
      </c>
      <c r="BN9" s="22">
        <v>4325</v>
      </c>
      <c r="BO9" s="22">
        <v>4888</v>
      </c>
      <c r="BP9" s="33"/>
    </row>
    <row r="10" spans="1:68" x14ac:dyDescent="0.2">
      <c r="A10" s="14" t="s">
        <v>108</v>
      </c>
      <c r="B10" s="14">
        <v>22.308</v>
      </c>
      <c r="C10" s="14"/>
      <c r="D10" s="14">
        <v>31.427</v>
      </c>
      <c r="E10" s="14"/>
      <c r="F10" s="14"/>
      <c r="G10" s="14">
        <v>131.94999999999999</v>
      </c>
      <c r="H10" s="14">
        <v>100.559</v>
      </c>
      <c r="I10" s="14">
        <v>100.602</v>
      </c>
      <c r="J10" s="14">
        <v>90.034000000000006</v>
      </c>
      <c r="K10" s="14">
        <v>241.13300000000001</v>
      </c>
      <c r="L10" s="14">
        <v>235.886</v>
      </c>
      <c r="M10" s="14">
        <v>226.90600000000001</v>
      </c>
      <c r="N10" s="14">
        <v>417.75799999999998</v>
      </c>
      <c r="O10" s="14">
        <v>412.12099999999998</v>
      </c>
      <c r="P10" s="14">
        <v>372.83800000000002</v>
      </c>
      <c r="Q10" s="14">
        <v>358.89699999999999</v>
      </c>
      <c r="R10" s="14">
        <v>317.12599999999998</v>
      </c>
      <c r="S10" s="14">
        <v>284.541</v>
      </c>
      <c r="T10" s="14">
        <v>524.76800000000003</v>
      </c>
      <c r="U10" s="14">
        <v>525.99300000000005</v>
      </c>
      <c r="V10" s="14">
        <v>1129.5419999999999</v>
      </c>
      <c r="W10" s="14">
        <v>1218.7660000000001</v>
      </c>
      <c r="X10" s="14">
        <v>1265.9390000000001</v>
      </c>
      <c r="Y10" s="14">
        <v>3156.047</v>
      </c>
      <c r="Z10" s="14">
        <v>3441.694</v>
      </c>
      <c r="AA10" s="14">
        <v>3362.9140000000002</v>
      </c>
      <c r="AB10" s="14">
        <v>3180.0729999999999</v>
      </c>
      <c r="AC10" s="14">
        <v>2921.4169999999999</v>
      </c>
      <c r="AD10" s="14">
        <v>2628.6210000000001</v>
      </c>
      <c r="AE10" s="14">
        <v>2998.7950000000001</v>
      </c>
      <c r="AF10" s="14">
        <v>2782.0059999999999</v>
      </c>
      <c r="AG10" s="14">
        <v>3239.5430000000001</v>
      </c>
      <c r="AH10" s="14">
        <v>5203.7049999999999</v>
      </c>
      <c r="AI10" s="14">
        <v>5172.4120000000003</v>
      </c>
      <c r="AJ10" s="14">
        <v>6259.7960000000003</v>
      </c>
      <c r="AK10" s="14">
        <v>7027.8890000000001</v>
      </c>
      <c r="AL10" s="14">
        <v>6359.4440000000004</v>
      </c>
      <c r="AM10" s="14">
        <v>7068.7330000000002</v>
      </c>
      <c r="AN10" s="14">
        <v>6570.52</v>
      </c>
      <c r="AO10" s="14">
        <v>6383.92</v>
      </c>
      <c r="AP10" s="14">
        <v>6699.7969999999996</v>
      </c>
      <c r="AQ10" s="14">
        <v>7920.491</v>
      </c>
      <c r="AR10" s="14">
        <v>8307</v>
      </c>
      <c r="AS10" s="14">
        <v>7677.8220000000001</v>
      </c>
      <c r="AT10" s="14">
        <v>10181.951999999999</v>
      </c>
      <c r="AU10" s="14">
        <v>10940</v>
      </c>
      <c r="AV10" s="14">
        <v>12103</v>
      </c>
      <c r="AW10" s="14">
        <v>14893</v>
      </c>
      <c r="AX10" s="14">
        <v>15336</v>
      </c>
      <c r="AY10" s="14">
        <v>21744</v>
      </c>
      <c r="AZ10" s="14">
        <v>26717</v>
      </c>
      <c r="BA10" s="14">
        <v>24705</v>
      </c>
      <c r="BB10" s="14">
        <v>24693</v>
      </c>
      <c r="BC10" s="14">
        <v>25002</v>
      </c>
      <c r="BD10" s="14">
        <v>27100</v>
      </c>
      <c r="BE10" s="14">
        <v>29050</v>
      </c>
      <c r="BF10" s="14">
        <v>31222</v>
      </c>
      <c r="BG10" s="14">
        <v>35990</v>
      </c>
      <c r="BH10" s="14">
        <v>40917</v>
      </c>
      <c r="BI10" s="14">
        <v>42997</v>
      </c>
      <c r="BJ10" s="14">
        <v>43875</v>
      </c>
      <c r="BK10" s="14">
        <v>45026</v>
      </c>
      <c r="BL10" s="14">
        <v>49616</v>
      </c>
      <c r="BM10" s="14">
        <v>50535</v>
      </c>
      <c r="BN10" s="14">
        <v>52977</v>
      </c>
      <c r="BO10" s="14">
        <v>56379</v>
      </c>
      <c r="BP10" s="32"/>
    </row>
    <row r="11" spans="1:68" x14ac:dyDescent="0.2">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32"/>
    </row>
    <row r="12" spans="1:68" x14ac:dyDescent="0.2">
      <c r="A12" s="14" t="s">
        <v>109</v>
      </c>
      <c r="B12" s="14">
        <v>15.196</v>
      </c>
      <c r="C12" s="14"/>
      <c r="D12" s="14">
        <v>25.619</v>
      </c>
      <c r="E12" s="14"/>
      <c r="F12" s="14"/>
      <c r="G12" s="14">
        <v>30.611999999999998</v>
      </c>
      <c r="H12" s="14">
        <v>36.265000000000001</v>
      </c>
      <c r="I12" s="14">
        <v>41.555</v>
      </c>
      <c r="J12" s="14">
        <v>50.366999999999997</v>
      </c>
      <c r="K12" s="14">
        <v>62.185000000000002</v>
      </c>
      <c r="L12" s="14">
        <v>144.59200000000001</v>
      </c>
      <c r="M12" s="14">
        <v>177.33099999999999</v>
      </c>
      <c r="N12" s="14">
        <v>224.79900000000001</v>
      </c>
      <c r="O12" s="14">
        <v>288.173</v>
      </c>
      <c r="P12" s="14">
        <v>342.39299999999997</v>
      </c>
      <c r="Q12" s="14">
        <v>411.23200000000003</v>
      </c>
      <c r="R12" s="14">
        <v>472.02300000000002</v>
      </c>
      <c r="S12" s="14">
        <v>543.38699999999994</v>
      </c>
      <c r="T12" s="14">
        <v>619.84299999999996</v>
      </c>
      <c r="U12" s="14">
        <v>665.99</v>
      </c>
      <c r="V12" s="14">
        <v>822.01199999999994</v>
      </c>
      <c r="W12" s="14">
        <v>1039.6880000000001</v>
      </c>
      <c r="X12" s="14">
        <v>1280.5360000000001</v>
      </c>
      <c r="Y12" s="14">
        <v>1470.453</v>
      </c>
      <c r="Z12" s="14">
        <v>1771.7380000000001</v>
      </c>
      <c r="AA12" s="14">
        <v>2265.5160000000001</v>
      </c>
      <c r="AB12" s="14">
        <v>2971.6570000000002</v>
      </c>
      <c r="AC12" s="14">
        <v>3478.6379999999999</v>
      </c>
      <c r="AD12" s="14">
        <v>4170.1319999999996</v>
      </c>
      <c r="AE12" s="14">
        <v>4937.3050000000003</v>
      </c>
      <c r="AF12" s="14">
        <v>5974.46</v>
      </c>
      <c r="AG12" s="14">
        <v>6510.3130000000001</v>
      </c>
      <c r="AH12" s="14">
        <v>7310.9620000000004</v>
      </c>
      <c r="AI12" s="14">
        <v>8170.451</v>
      </c>
      <c r="AJ12" s="14">
        <v>16450.478999999999</v>
      </c>
      <c r="AK12" s="14">
        <v>17787.289000000001</v>
      </c>
      <c r="AL12" s="14">
        <v>19672.100999999999</v>
      </c>
      <c r="AM12" s="14">
        <v>21220.727999999999</v>
      </c>
      <c r="AN12" s="14">
        <v>23168.916000000001</v>
      </c>
      <c r="AO12" s="14">
        <v>21457.645</v>
      </c>
      <c r="AP12" s="14">
        <v>22129.591</v>
      </c>
      <c r="AQ12" s="14">
        <v>22627.348000000002</v>
      </c>
      <c r="AR12" s="14">
        <v>23346</v>
      </c>
      <c r="AS12" s="14">
        <v>23234.738000000001</v>
      </c>
      <c r="AT12" s="14">
        <v>23897.755000000001</v>
      </c>
      <c r="AU12" s="14">
        <v>24456</v>
      </c>
      <c r="AV12" s="14">
        <v>25059</v>
      </c>
      <c r="AW12" s="14">
        <v>25734</v>
      </c>
      <c r="AX12" s="14">
        <v>26551</v>
      </c>
      <c r="AY12" s="14">
        <v>28129</v>
      </c>
      <c r="AZ12" s="14">
        <v>29896</v>
      </c>
      <c r="BA12" s="14">
        <v>30727</v>
      </c>
      <c r="BB12" s="14">
        <v>33446</v>
      </c>
      <c r="BC12" s="14">
        <v>36163</v>
      </c>
      <c r="BD12" s="14">
        <v>39863</v>
      </c>
      <c r="BE12" s="14">
        <v>40780</v>
      </c>
      <c r="BF12" s="14">
        <v>42419</v>
      </c>
      <c r="BG12" s="14">
        <v>43890</v>
      </c>
      <c r="BH12" s="14">
        <v>48134</v>
      </c>
      <c r="BI12" s="14">
        <v>49510</v>
      </c>
      <c r="BJ12" s="14">
        <v>52718</v>
      </c>
      <c r="BK12" s="14">
        <v>55314</v>
      </c>
      <c r="BL12" s="14">
        <v>60203</v>
      </c>
      <c r="BM12" s="14">
        <v>59553</v>
      </c>
      <c r="BN12" s="14">
        <v>61756</v>
      </c>
      <c r="BO12" s="14">
        <v>66097</v>
      </c>
      <c r="BP12" s="32"/>
    </row>
    <row r="13" spans="1:68" x14ac:dyDescent="0.2">
      <c r="A13" s="14" t="s">
        <v>110</v>
      </c>
      <c r="B13" s="22">
        <v>-3.198</v>
      </c>
      <c r="C13" s="22"/>
      <c r="D13" s="22">
        <v>-6.8259999999999996</v>
      </c>
      <c r="E13" s="22"/>
      <c r="F13" s="22"/>
      <c r="G13" s="22">
        <v>-11.138999999999999</v>
      </c>
      <c r="H13" s="22">
        <v>-12.73</v>
      </c>
      <c r="I13" s="22">
        <v>-14.689</v>
      </c>
      <c r="J13" s="22">
        <v>-17.210999999999999</v>
      </c>
      <c r="K13" s="22">
        <v>-19.289000000000001</v>
      </c>
      <c r="L13" s="22">
        <v>-21.992999999999999</v>
      </c>
      <c r="M13" s="22">
        <v>-24.818000000000001</v>
      </c>
      <c r="N13" s="22">
        <v>-24.619</v>
      </c>
      <c r="O13" s="22">
        <v>-28.379000000000001</v>
      </c>
      <c r="P13" s="22">
        <v>-32.222000000000001</v>
      </c>
      <c r="Q13" s="22">
        <v>-35.058</v>
      </c>
      <c r="R13" s="22">
        <v>-38.381</v>
      </c>
      <c r="S13" s="22">
        <v>-45.35</v>
      </c>
      <c r="T13" s="22">
        <v>-57.542999999999999</v>
      </c>
      <c r="U13" s="22">
        <v>-74.933000000000007</v>
      </c>
      <c r="V13" s="22">
        <v>-94.965000000000003</v>
      </c>
      <c r="W13" s="22">
        <v>-116.38200000000001</v>
      </c>
      <c r="X13" s="22">
        <v>-159.642</v>
      </c>
      <c r="Y13" s="22">
        <v>-169.33500000000001</v>
      </c>
      <c r="Z13" s="22">
        <v>-204.69</v>
      </c>
      <c r="AA13" s="22">
        <v>-243.447</v>
      </c>
      <c r="AB13" s="22">
        <v>-375.69</v>
      </c>
      <c r="AC13" s="22">
        <v>-342.38600000000002</v>
      </c>
      <c r="AD13" s="22">
        <v>-403.86900000000003</v>
      </c>
      <c r="AE13" s="22">
        <v>-472.76900000000001</v>
      </c>
      <c r="AF13" s="22">
        <v>-787.62599999999998</v>
      </c>
      <c r="AG13" s="22">
        <v>-673.08900000000006</v>
      </c>
      <c r="AH13" s="22">
        <v>-783.98599999999999</v>
      </c>
      <c r="AI13" s="22">
        <v>-912.10599999999999</v>
      </c>
      <c r="AJ13" s="22">
        <v>-1417.1420000000001</v>
      </c>
      <c r="AK13" s="22">
        <v>-1232.153</v>
      </c>
      <c r="AL13" s="22">
        <v>-1453.547</v>
      </c>
      <c r="AM13" s="22">
        <v>-1704.1320000000001</v>
      </c>
      <c r="AN13" s="22">
        <v>-2677.2040000000002</v>
      </c>
      <c r="AO13" s="22">
        <v>-2276.9209999999998</v>
      </c>
      <c r="AP13" s="22">
        <v>-2538.165</v>
      </c>
      <c r="AQ13" s="22">
        <v>-2893.3789999999999</v>
      </c>
      <c r="AR13" s="22">
        <v>-3653</v>
      </c>
      <c r="AS13" s="22">
        <v>-3915.4450000000002</v>
      </c>
      <c r="AT13" s="22">
        <v>-4292.2160000000003</v>
      </c>
      <c r="AU13" s="22">
        <v>-4608</v>
      </c>
      <c r="AV13" s="22">
        <v>-4863</v>
      </c>
      <c r="AW13" s="22">
        <v>-5265</v>
      </c>
      <c r="AX13" s="22">
        <v>-5677</v>
      </c>
      <c r="AY13" s="22">
        <v>-6136</v>
      </c>
      <c r="AZ13" s="22">
        <v>-6518</v>
      </c>
      <c r="BA13" s="22">
        <v>-5887</v>
      </c>
      <c r="BB13" s="22">
        <v>-6419</v>
      </c>
      <c r="BC13" s="22">
        <v>-6915</v>
      </c>
      <c r="BD13" s="22">
        <v>-8691</v>
      </c>
      <c r="BE13" s="22">
        <v>-8143</v>
      </c>
      <c r="BF13" s="22">
        <v>-8742</v>
      </c>
      <c r="BG13" s="22">
        <v>-9321</v>
      </c>
      <c r="BH13" s="22">
        <v>-11499</v>
      </c>
      <c r="BI13" s="22">
        <v>-10844</v>
      </c>
      <c r="BJ13" s="22">
        <v>-11672</v>
      </c>
      <c r="BK13" s="22">
        <v>-12520</v>
      </c>
      <c r="BL13" s="22">
        <v>-15080</v>
      </c>
      <c r="BM13" s="22">
        <v>-12852</v>
      </c>
      <c r="BN13" s="22">
        <v>-13648</v>
      </c>
      <c r="BO13" s="22">
        <v>-14694</v>
      </c>
      <c r="BP13" s="33"/>
    </row>
    <row r="14" spans="1:68" x14ac:dyDescent="0.2">
      <c r="A14" s="14" t="s">
        <v>111</v>
      </c>
      <c r="B14" s="14">
        <v>11.997999999999999</v>
      </c>
      <c r="C14" s="14"/>
      <c r="D14" s="14">
        <v>18.792999999999999</v>
      </c>
      <c r="E14" s="14"/>
      <c r="F14" s="14"/>
      <c r="G14" s="14">
        <v>19.472999999999999</v>
      </c>
      <c r="H14" s="14">
        <v>23.535</v>
      </c>
      <c r="I14" s="14">
        <v>26.866</v>
      </c>
      <c r="J14" s="14">
        <v>33.155999999999999</v>
      </c>
      <c r="K14" s="14">
        <v>42.896000000000001</v>
      </c>
      <c r="L14" s="14">
        <v>122.599</v>
      </c>
      <c r="M14" s="14">
        <v>152.51300000000001</v>
      </c>
      <c r="N14" s="14">
        <v>200.18</v>
      </c>
      <c r="O14" s="14">
        <v>259.79399999999998</v>
      </c>
      <c r="P14" s="14">
        <v>310.17099999999999</v>
      </c>
      <c r="Q14" s="14">
        <v>376.17399999999998</v>
      </c>
      <c r="R14" s="14">
        <v>433.642</v>
      </c>
      <c r="S14" s="14">
        <v>498.03699999999998</v>
      </c>
      <c r="T14" s="14">
        <v>562.29999999999995</v>
      </c>
      <c r="U14" s="14">
        <v>591.05700000000002</v>
      </c>
      <c r="V14" s="14">
        <v>727.04700000000003</v>
      </c>
      <c r="W14" s="14">
        <v>923.30600000000004</v>
      </c>
      <c r="X14" s="14">
        <v>1120.894</v>
      </c>
      <c r="Y14" s="14">
        <v>1301.1179999999999</v>
      </c>
      <c r="Z14" s="14">
        <v>1567.048</v>
      </c>
      <c r="AA14" s="14">
        <v>2022.069</v>
      </c>
      <c r="AB14" s="14">
        <v>2595.9670000000001</v>
      </c>
      <c r="AC14" s="14">
        <v>3136.252</v>
      </c>
      <c r="AD14" s="14">
        <v>3766.2629999999999</v>
      </c>
      <c r="AE14" s="14">
        <v>4464.5360000000001</v>
      </c>
      <c r="AF14" s="14">
        <v>5186.8339999999998</v>
      </c>
      <c r="AG14" s="14">
        <v>5837.2240000000002</v>
      </c>
      <c r="AH14" s="14">
        <v>6526.9759999999997</v>
      </c>
      <c r="AI14" s="14">
        <v>7258.3450000000003</v>
      </c>
      <c r="AJ14" s="14">
        <v>15033.337</v>
      </c>
      <c r="AK14" s="14">
        <v>16555.135999999999</v>
      </c>
      <c r="AL14" s="14">
        <v>18218.554</v>
      </c>
      <c r="AM14" s="14">
        <v>19516.596000000001</v>
      </c>
      <c r="AN14" s="14">
        <v>20491.712</v>
      </c>
      <c r="AO14" s="14">
        <v>19180.723999999998</v>
      </c>
      <c r="AP14" s="14">
        <v>19591.425999999999</v>
      </c>
      <c r="AQ14" s="14">
        <v>19733.969000000001</v>
      </c>
      <c r="AR14" s="14">
        <v>19693</v>
      </c>
      <c r="AS14" s="14">
        <v>19319.293000000001</v>
      </c>
      <c r="AT14" s="14">
        <v>19605.539000000001</v>
      </c>
      <c r="AU14" s="14">
        <v>19848</v>
      </c>
      <c r="AV14" s="14">
        <v>20196</v>
      </c>
      <c r="AW14" s="14">
        <v>20469</v>
      </c>
      <c r="AX14" s="14">
        <v>20874</v>
      </c>
      <c r="AY14" s="14">
        <v>21993</v>
      </c>
      <c r="AZ14" s="14">
        <v>23378</v>
      </c>
      <c r="BA14" s="14">
        <v>24840</v>
      </c>
      <c r="BB14" s="14">
        <v>27027</v>
      </c>
      <c r="BC14" s="14">
        <v>29248</v>
      </c>
      <c r="BD14" s="14">
        <v>31172</v>
      </c>
      <c r="BE14" s="14">
        <v>32637</v>
      </c>
      <c r="BF14" s="14">
        <v>33677</v>
      </c>
      <c r="BG14" s="14">
        <v>34569</v>
      </c>
      <c r="BH14" s="14">
        <v>36635</v>
      </c>
      <c r="BI14" s="14">
        <v>38666</v>
      </c>
      <c r="BJ14" s="14">
        <v>41046</v>
      </c>
      <c r="BK14" s="14">
        <v>42794</v>
      </c>
      <c r="BL14" s="14">
        <v>45123</v>
      </c>
      <c r="BM14" s="14">
        <v>46701</v>
      </c>
      <c r="BN14" s="14">
        <v>48108</v>
      </c>
      <c r="BO14" s="14">
        <v>51403</v>
      </c>
      <c r="BP14" s="32"/>
    </row>
    <row r="15" spans="1:68" x14ac:dyDescent="0.2">
      <c r="A15" s="14" t="s">
        <v>112</v>
      </c>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v>40.98</v>
      </c>
      <c r="AL15" s="14">
        <v>43.77</v>
      </c>
      <c r="AM15" s="14">
        <v>45.24</v>
      </c>
      <c r="AN15" s="14">
        <v>60.24</v>
      </c>
      <c r="AO15" s="14">
        <v>61.28</v>
      </c>
      <c r="AP15" s="14">
        <v>64.28</v>
      </c>
      <c r="AQ15" s="14">
        <v>65.23</v>
      </c>
      <c r="AR15" s="14">
        <v>68</v>
      </c>
      <c r="AS15" s="14">
        <v>74.31</v>
      </c>
      <c r="AT15" s="14">
        <v>153.47999999999999</v>
      </c>
      <c r="AU15" s="14">
        <v>186</v>
      </c>
      <c r="AV15" s="14">
        <v>198</v>
      </c>
      <c r="AW15" s="14">
        <v>193</v>
      </c>
      <c r="AX15" s="14">
        <v>196</v>
      </c>
      <c r="AY15" s="14">
        <v>203</v>
      </c>
      <c r="AZ15" s="14">
        <v>207</v>
      </c>
      <c r="BA15" s="14">
        <v>206</v>
      </c>
      <c r="BB15" s="14">
        <v>203</v>
      </c>
      <c r="BC15" s="14">
        <v>201</v>
      </c>
      <c r="BD15" s="14">
        <v>200</v>
      </c>
      <c r="BE15" s="14">
        <v>200</v>
      </c>
      <c r="BF15" s="14">
        <v>196</v>
      </c>
      <c r="BG15" s="14">
        <v>191</v>
      </c>
      <c r="BH15" s="14">
        <v>194</v>
      </c>
      <c r="BI15" s="14">
        <v>195</v>
      </c>
      <c r="BJ15" s="14">
        <v>263</v>
      </c>
      <c r="BK15" s="14">
        <v>250</v>
      </c>
      <c r="BL15" s="14">
        <v>253</v>
      </c>
      <c r="BM15" s="14">
        <v>250</v>
      </c>
      <c r="BN15" s="14">
        <v>249</v>
      </c>
      <c r="BO15" s="14">
        <v>253</v>
      </c>
      <c r="BP15" s="32"/>
    </row>
    <row r="16" spans="1:68" x14ac:dyDescent="0.2">
      <c r="A16" s="14" t="s">
        <v>113</v>
      </c>
      <c r="B16" s="14"/>
      <c r="C16" s="14"/>
      <c r="D16" s="14"/>
      <c r="E16" s="14"/>
      <c r="F16" s="14"/>
      <c r="G16" s="14"/>
      <c r="H16" s="14"/>
      <c r="I16" s="14"/>
      <c r="J16" s="14"/>
      <c r="K16" s="14"/>
      <c r="L16" s="14"/>
      <c r="M16" s="14"/>
      <c r="N16" s="14"/>
      <c r="O16" s="14"/>
      <c r="P16" s="14">
        <v>14.507999999999999</v>
      </c>
      <c r="Q16" s="14"/>
      <c r="R16" s="14"/>
      <c r="S16" s="14"/>
      <c r="T16" s="14">
        <v>14.266999999999999</v>
      </c>
      <c r="U16" s="14">
        <v>14.15</v>
      </c>
      <c r="V16" s="14">
        <v>14.029</v>
      </c>
      <c r="W16" s="14">
        <v>13.837</v>
      </c>
      <c r="X16" s="14"/>
      <c r="Y16" s="14">
        <v>13.662000000000001</v>
      </c>
      <c r="Z16" s="14">
        <v>13.541</v>
      </c>
      <c r="AA16" s="14">
        <v>13.42</v>
      </c>
      <c r="AB16" s="14"/>
      <c r="AC16" s="14"/>
      <c r="AD16" s="14"/>
      <c r="AE16" s="14"/>
      <c r="AF16" s="14">
        <v>12.816000000000001</v>
      </c>
      <c r="AG16" s="14"/>
      <c r="AH16" s="14"/>
      <c r="AI16" s="14"/>
      <c r="AJ16" s="14">
        <v>376.14499999999998</v>
      </c>
      <c r="AK16" s="14">
        <v>388.61200000000002</v>
      </c>
      <c r="AL16" s="14">
        <v>380.84300000000002</v>
      </c>
      <c r="AM16" s="14">
        <v>372.23399999999998</v>
      </c>
      <c r="AN16" s="14">
        <v>361.49900000000002</v>
      </c>
      <c r="AO16" s="14">
        <v>346.43200000000002</v>
      </c>
      <c r="AP16" s="14">
        <v>300.41000000000003</v>
      </c>
      <c r="AQ16" s="14">
        <v>291.47199999999998</v>
      </c>
      <c r="AR16" s="14">
        <v>282</v>
      </c>
      <c r="AS16" s="14">
        <v>273.57</v>
      </c>
      <c r="AT16" s="14">
        <v>327.35300000000001</v>
      </c>
      <c r="AU16" s="14">
        <v>351</v>
      </c>
      <c r="AV16" s="14">
        <v>339</v>
      </c>
      <c r="AW16" s="14">
        <v>324</v>
      </c>
      <c r="AX16" s="14">
        <v>312</v>
      </c>
      <c r="AY16" s="14">
        <v>318</v>
      </c>
      <c r="AZ16" s="14">
        <v>313</v>
      </c>
      <c r="BA16" s="14">
        <v>299</v>
      </c>
      <c r="BB16" s="14">
        <v>283</v>
      </c>
      <c r="BC16" s="14">
        <v>269</v>
      </c>
      <c r="BD16" s="14">
        <v>1517</v>
      </c>
      <c r="BE16" s="14">
        <v>1515</v>
      </c>
      <c r="BF16" s="14">
        <v>459</v>
      </c>
      <c r="BG16" s="14">
        <v>446</v>
      </c>
      <c r="BH16" s="14">
        <v>399</v>
      </c>
      <c r="BI16" s="14">
        <v>388</v>
      </c>
      <c r="BJ16" s="14">
        <v>386</v>
      </c>
      <c r="BK16" s="14">
        <v>375</v>
      </c>
      <c r="BL16" s="14">
        <v>362</v>
      </c>
      <c r="BM16" s="14">
        <v>171</v>
      </c>
      <c r="BN16" s="14">
        <v>164</v>
      </c>
      <c r="BO16" s="14">
        <v>158</v>
      </c>
      <c r="BP16" s="32"/>
    </row>
    <row r="17" spans="1:68" x14ac:dyDescent="0.2">
      <c r="A17" s="14" t="s">
        <v>114</v>
      </c>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v>1331</v>
      </c>
      <c r="BB17" s="14">
        <v>1311</v>
      </c>
      <c r="BC17" s="14">
        <v>1260</v>
      </c>
      <c r="BD17" s="14"/>
      <c r="BE17" s="14"/>
      <c r="BF17" s="14"/>
      <c r="BG17" s="14"/>
      <c r="BH17" s="14"/>
      <c r="BI17" s="14"/>
      <c r="BJ17" s="14"/>
      <c r="BK17" s="14"/>
      <c r="BL17" s="14"/>
      <c r="BM17" s="14">
        <v>184</v>
      </c>
      <c r="BN17" s="14">
        <v>184</v>
      </c>
      <c r="BO17" s="14">
        <v>184</v>
      </c>
      <c r="BP17" s="32"/>
    </row>
    <row r="18" spans="1:68" x14ac:dyDescent="0.2">
      <c r="A18" s="14" t="s">
        <v>115</v>
      </c>
      <c r="B18" s="22">
        <v>0.53100000000001002</v>
      </c>
      <c r="C18" s="22"/>
      <c r="D18" s="22">
        <v>1.4790000000000001</v>
      </c>
      <c r="E18" s="22"/>
      <c r="F18" s="22"/>
      <c r="G18" s="22">
        <v>4.4930000000000003</v>
      </c>
      <c r="H18" s="22">
        <v>6.33</v>
      </c>
      <c r="I18" s="22">
        <v>17.852</v>
      </c>
      <c r="J18" s="22">
        <v>24.783999999999999</v>
      </c>
      <c r="K18" s="22">
        <v>77.591999999999999</v>
      </c>
      <c r="L18" s="22">
        <v>27.597000000000001</v>
      </c>
      <c r="M18" s="22">
        <v>27.87</v>
      </c>
      <c r="N18" s="22">
        <v>28.216999999999999</v>
      </c>
      <c r="O18" s="22">
        <v>28.335000000000001</v>
      </c>
      <c r="P18" s="22">
        <v>15.930999999999999</v>
      </c>
      <c r="Q18" s="22">
        <v>26.029</v>
      </c>
      <c r="R18" s="22">
        <v>26.100999999999999</v>
      </c>
      <c r="S18" s="22">
        <v>26.599</v>
      </c>
      <c r="T18" s="22">
        <v>12.855</v>
      </c>
      <c r="U18" s="22">
        <v>12.577999999999999</v>
      </c>
      <c r="V18" s="22">
        <v>17.225999999999999</v>
      </c>
      <c r="W18" s="22">
        <v>10.3</v>
      </c>
      <c r="X18" s="22">
        <v>30.097000000000001</v>
      </c>
      <c r="Y18" s="22">
        <v>29.582999999999998</v>
      </c>
      <c r="Z18" s="22">
        <v>32.179999999998998</v>
      </c>
      <c r="AA18" s="22">
        <v>39.130000000000003</v>
      </c>
      <c r="AB18" s="22">
        <v>54.627000000000002</v>
      </c>
      <c r="AC18" s="22">
        <v>62.360999999999997</v>
      </c>
      <c r="AD18" s="22">
        <v>73.301000000000002</v>
      </c>
      <c r="AE18" s="22">
        <v>84.165999999999997</v>
      </c>
      <c r="AF18" s="22">
        <v>86.283000000000001</v>
      </c>
      <c r="AG18" s="22">
        <v>114.935</v>
      </c>
      <c r="AH18" s="22">
        <v>138.27099999999999</v>
      </c>
      <c r="AI18" s="22">
        <v>161.63999999999999</v>
      </c>
      <c r="AJ18" s="22">
        <v>994.798</v>
      </c>
      <c r="AK18" s="22">
        <v>1041.1089999999999</v>
      </c>
      <c r="AL18" s="22">
        <v>1041.0940000000001</v>
      </c>
      <c r="AM18" s="22">
        <v>1104.271</v>
      </c>
      <c r="AN18" s="22">
        <v>1171.4010000000001</v>
      </c>
      <c r="AO18" s="22">
        <v>1299.0730000000001</v>
      </c>
      <c r="AP18" s="22">
        <v>1254.087</v>
      </c>
      <c r="AQ18" s="22">
        <v>1251.5509999999999</v>
      </c>
      <c r="AR18" s="22">
        <v>1390</v>
      </c>
      <c r="AS18" s="22">
        <v>1567.529</v>
      </c>
      <c r="AT18" s="22">
        <v>1604.2729999999999</v>
      </c>
      <c r="AU18" s="22">
        <v>1470</v>
      </c>
      <c r="AV18" s="22">
        <v>1473</v>
      </c>
      <c r="AW18" s="22">
        <v>1371</v>
      </c>
      <c r="AX18" s="22">
        <v>1417</v>
      </c>
      <c r="AY18" s="22">
        <v>1433</v>
      </c>
      <c r="AZ18" s="22">
        <v>1533</v>
      </c>
      <c r="BA18" s="22">
        <v>1591</v>
      </c>
      <c r="BB18" s="22">
        <v>1629</v>
      </c>
      <c r="BC18" s="22">
        <v>1854</v>
      </c>
      <c r="BD18" s="22">
        <v>2142</v>
      </c>
      <c r="BE18" s="22">
        <v>2636</v>
      </c>
      <c r="BF18" s="22">
        <v>2959</v>
      </c>
      <c r="BG18" s="22">
        <v>3230</v>
      </c>
      <c r="BH18" s="22">
        <v>4193</v>
      </c>
      <c r="BI18" s="22">
        <v>4587</v>
      </c>
      <c r="BJ18" s="22">
        <v>5021</v>
      </c>
      <c r="BK18" s="22">
        <v>5496</v>
      </c>
      <c r="BL18" s="22">
        <v>11264</v>
      </c>
      <c r="BM18" s="22">
        <v>11385</v>
      </c>
      <c r="BN18" s="22">
        <v>11150</v>
      </c>
      <c r="BO18" s="22">
        <v>11475</v>
      </c>
      <c r="BP18" s="33"/>
    </row>
    <row r="19" spans="1:68" ht="17" thickBot="1" x14ac:dyDescent="0.25">
      <c r="A19" s="20" t="s">
        <v>116</v>
      </c>
      <c r="B19" s="23">
        <v>34.837000000000003</v>
      </c>
      <c r="C19" s="23"/>
      <c r="D19" s="23">
        <v>51.698999999999998</v>
      </c>
      <c r="E19" s="23"/>
      <c r="F19" s="23"/>
      <c r="G19" s="23">
        <v>155.916</v>
      </c>
      <c r="H19" s="23">
        <v>130.42400000000001</v>
      </c>
      <c r="I19" s="23">
        <v>145.32</v>
      </c>
      <c r="J19" s="23">
        <v>147.97399999999999</v>
      </c>
      <c r="K19" s="23">
        <v>361.62099999999998</v>
      </c>
      <c r="L19" s="23">
        <v>386.08199999999999</v>
      </c>
      <c r="M19" s="23">
        <v>407.28899999999999</v>
      </c>
      <c r="N19" s="23">
        <v>646.15499999999997</v>
      </c>
      <c r="O19" s="23">
        <v>700.25</v>
      </c>
      <c r="P19" s="23">
        <v>713.44799999999998</v>
      </c>
      <c r="Q19" s="23">
        <v>761.1</v>
      </c>
      <c r="R19" s="23">
        <v>776.86900000000003</v>
      </c>
      <c r="S19" s="23">
        <v>809.17700000000002</v>
      </c>
      <c r="T19" s="23">
        <v>1114.19</v>
      </c>
      <c r="U19" s="23">
        <v>1143.778</v>
      </c>
      <c r="V19" s="23">
        <v>1887.8440000000001</v>
      </c>
      <c r="W19" s="23">
        <v>2166.2089999999998</v>
      </c>
      <c r="X19" s="23">
        <v>2416.9299999999998</v>
      </c>
      <c r="Y19" s="23">
        <v>4500.41</v>
      </c>
      <c r="Z19" s="23">
        <v>5054.4629999999997</v>
      </c>
      <c r="AA19" s="23">
        <v>5437.5330000000004</v>
      </c>
      <c r="AB19" s="23">
        <v>5830.6670000000004</v>
      </c>
      <c r="AC19" s="23">
        <v>6120.03</v>
      </c>
      <c r="AD19" s="23">
        <v>6468.1850000000004</v>
      </c>
      <c r="AE19" s="23">
        <v>7547.4970000000003</v>
      </c>
      <c r="AF19" s="23">
        <v>8067.9390000000003</v>
      </c>
      <c r="AG19" s="23">
        <v>9191.7019999999993</v>
      </c>
      <c r="AH19" s="23">
        <v>11868.951999999999</v>
      </c>
      <c r="AI19" s="23">
        <v>12592.397000000001</v>
      </c>
      <c r="AJ19" s="23">
        <v>22664.076000000001</v>
      </c>
      <c r="AK19" s="23">
        <v>25053.725999999999</v>
      </c>
      <c r="AL19" s="23">
        <v>26043.705000000002</v>
      </c>
      <c r="AM19" s="23">
        <v>28107.074000000001</v>
      </c>
      <c r="AN19" s="23">
        <v>28655.371999999999</v>
      </c>
      <c r="AO19" s="23">
        <v>27271.429</v>
      </c>
      <c r="AP19" s="23">
        <v>27910</v>
      </c>
      <c r="AQ19" s="23">
        <v>29262.713</v>
      </c>
      <c r="AR19" s="23">
        <v>29740</v>
      </c>
      <c r="AS19" s="23">
        <v>28912.524000000001</v>
      </c>
      <c r="AT19" s="23">
        <v>31872.597000000002</v>
      </c>
      <c r="AU19" s="23">
        <v>32795</v>
      </c>
      <c r="AV19" s="23">
        <v>34309</v>
      </c>
      <c r="AW19" s="23">
        <v>37250</v>
      </c>
      <c r="AX19" s="23">
        <v>38135</v>
      </c>
      <c r="AY19" s="23">
        <v>45691</v>
      </c>
      <c r="AZ19" s="23">
        <v>52148</v>
      </c>
      <c r="BA19" s="23">
        <v>52972</v>
      </c>
      <c r="BB19" s="23">
        <v>55146</v>
      </c>
      <c r="BC19" s="23">
        <v>57834</v>
      </c>
      <c r="BD19" s="23">
        <v>62131</v>
      </c>
      <c r="BE19" s="23">
        <v>66038</v>
      </c>
      <c r="BF19" s="23">
        <v>68513</v>
      </c>
      <c r="BG19" s="23">
        <v>74426</v>
      </c>
      <c r="BH19" s="23">
        <v>82338</v>
      </c>
      <c r="BI19" s="23">
        <v>86833</v>
      </c>
      <c r="BJ19" s="23">
        <v>90591</v>
      </c>
      <c r="BK19" s="23">
        <v>93941</v>
      </c>
      <c r="BL19" s="23">
        <v>106618</v>
      </c>
      <c r="BM19" s="23">
        <v>109226</v>
      </c>
      <c r="BN19" s="23">
        <v>112832</v>
      </c>
      <c r="BO19" s="23">
        <v>119852</v>
      </c>
      <c r="BP19" s="34"/>
    </row>
    <row r="20" spans="1:68" ht="17" thickTop="1" x14ac:dyDescent="0.2">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32"/>
    </row>
    <row r="21" spans="1:68" x14ac:dyDescent="0.2">
      <c r="A21" s="20" t="s">
        <v>117</v>
      </c>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32"/>
    </row>
    <row r="22" spans="1:68" x14ac:dyDescent="0.2">
      <c r="A22" s="14" t="s">
        <v>118</v>
      </c>
      <c r="B22" s="14">
        <v>5.3689999999999998</v>
      </c>
      <c r="C22" s="14"/>
      <c r="D22" s="14">
        <v>14.183999999999999</v>
      </c>
      <c r="E22" s="14"/>
      <c r="F22" s="14"/>
      <c r="G22" s="14">
        <v>17.356999999999999</v>
      </c>
      <c r="H22" s="14">
        <v>15.086</v>
      </c>
      <c r="I22" s="14">
        <v>18.190000000000001</v>
      </c>
      <c r="J22" s="14">
        <v>25.634</v>
      </c>
      <c r="K22" s="14">
        <v>26.99</v>
      </c>
      <c r="L22" s="14">
        <v>28.951000000000001</v>
      </c>
      <c r="M22" s="14">
        <v>49.66</v>
      </c>
      <c r="N22" s="14">
        <v>57.198999999999998</v>
      </c>
      <c r="O22" s="14">
        <v>53.627000000000002</v>
      </c>
      <c r="P22" s="14">
        <v>56.140999999999998</v>
      </c>
      <c r="Q22" s="14">
        <v>64.332999999999998</v>
      </c>
      <c r="R22" s="14">
        <v>78.600999999999999</v>
      </c>
      <c r="S22" s="14">
        <v>162.02500000000001</v>
      </c>
      <c r="T22" s="14">
        <v>303.38200000000001</v>
      </c>
      <c r="U22" s="14">
        <v>304.20400000000001</v>
      </c>
      <c r="V22" s="14">
        <v>262.22699999999998</v>
      </c>
      <c r="W22" s="14">
        <v>302.43900000000002</v>
      </c>
      <c r="X22" s="14">
        <v>303.96899999999999</v>
      </c>
      <c r="Y22" s="14">
        <v>375.77800000000002</v>
      </c>
      <c r="Z22" s="14">
        <v>443.548</v>
      </c>
      <c r="AA22" s="14">
        <v>649.36199999999997</v>
      </c>
      <c r="AB22" s="14">
        <v>777.94600000000003</v>
      </c>
      <c r="AC22" s="14">
        <v>732.33100000000002</v>
      </c>
      <c r="AD22" s="14">
        <v>771.63699999999994</v>
      </c>
      <c r="AE22" s="14">
        <v>824.86099999999999</v>
      </c>
      <c r="AF22" s="14">
        <v>916.14800000000002</v>
      </c>
      <c r="AG22" s="14">
        <v>1013.486</v>
      </c>
      <c r="AH22" s="14">
        <v>1114.8779999999999</v>
      </c>
      <c r="AI22" s="14">
        <v>1606.2840000000001</v>
      </c>
      <c r="AJ22" s="14">
        <v>1860.3409999999999</v>
      </c>
      <c r="AK22" s="14">
        <v>2075.3330000000001</v>
      </c>
      <c r="AL22" s="14">
        <v>2359.3159999999998</v>
      </c>
      <c r="AM22" s="14">
        <v>2385.7779999999998</v>
      </c>
      <c r="AN22" s="14">
        <v>2390.25</v>
      </c>
      <c r="AO22" s="14">
        <v>2603.498</v>
      </c>
      <c r="AP22" s="14">
        <v>3030.4929999999999</v>
      </c>
      <c r="AQ22" s="14">
        <v>3596.9839999999999</v>
      </c>
      <c r="AR22" s="14">
        <v>3405</v>
      </c>
      <c r="AS22" s="14">
        <v>3248.8270000000002</v>
      </c>
      <c r="AT22" s="14">
        <v>3133.587</v>
      </c>
      <c r="AU22" s="14">
        <v>3468</v>
      </c>
      <c r="AV22" s="14">
        <v>3771</v>
      </c>
      <c r="AW22" s="14">
        <v>3970</v>
      </c>
      <c r="AX22" s="14">
        <v>3638</v>
      </c>
      <c r="AY22" s="14">
        <v>4958</v>
      </c>
      <c r="AZ22" s="14">
        <v>6051</v>
      </c>
      <c r="BA22" s="14">
        <v>6648</v>
      </c>
      <c r="BB22" s="14">
        <v>7558</v>
      </c>
      <c r="BC22" s="14">
        <v>8260</v>
      </c>
      <c r="BD22" s="14">
        <v>10025</v>
      </c>
      <c r="BE22" s="14">
        <v>11171</v>
      </c>
      <c r="BF22" s="14">
        <v>11212</v>
      </c>
      <c r="BG22" s="14">
        <v>13897</v>
      </c>
      <c r="BH22" s="14">
        <v>15255</v>
      </c>
      <c r="BI22" s="14">
        <v>15904</v>
      </c>
      <c r="BJ22" s="14">
        <v>15273</v>
      </c>
      <c r="BK22" s="14">
        <v>13937</v>
      </c>
      <c r="BL22" s="14">
        <v>14431</v>
      </c>
      <c r="BM22" s="14">
        <v>14725</v>
      </c>
      <c r="BN22" s="14">
        <v>13056</v>
      </c>
      <c r="BO22" s="14">
        <v>14654</v>
      </c>
      <c r="BP22" s="32"/>
    </row>
    <row r="23" spans="1:68" x14ac:dyDescent="0.2">
      <c r="A23" s="14" t="s">
        <v>119</v>
      </c>
      <c r="B23" s="14"/>
      <c r="C23" s="14"/>
      <c r="D23" s="14"/>
      <c r="E23" s="14"/>
      <c r="F23" s="14"/>
      <c r="G23" s="14"/>
      <c r="H23" s="14">
        <v>0.45200000000000001</v>
      </c>
      <c r="I23" s="14"/>
      <c r="J23" s="14">
        <v>1.581</v>
      </c>
      <c r="K23" s="14">
        <v>2.3199999999999998</v>
      </c>
      <c r="L23" s="14">
        <v>2.6859999999999999</v>
      </c>
      <c r="M23" s="14">
        <v>0.96199999999999997</v>
      </c>
      <c r="N23" s="14">
        <v>1.0249999999999999</v>
      </c>
      <c r="O23" s="14">
        <v>1.962</v>
      </c>
      <c r="P23" s="14">
        <v>0.96699999999999997</v>
      </c>
      <c r="Q23" s="14">
        <v>0.65200000000000002</v>
      </c>
      <c r="R23" s="14">
        <v>0.84</v>
      </c>
      <c r="S23" s="14">
        <v>1.762</v>
      </c>
      <c r="T23" s="14">
        <v>9.7100000000000009</v>
      </c>
      <c r="U23" s="14">
        <v>14.657999999999999</v>
      </c>
      <c r="V23" s="14">
        <v>16.079999999999998</v>
      </c>
      <c r="W23" s="14">
        <v>18.645</v>
      </c>
      <c r="X23" s="14">
        <v>38.067</v>
      </c>
      <c r="Y23" s="14">
        <v>27.984000000000002</v>
      </c>
      <c r="Z23" s="14">
        <v>28.416</v>
      </c>
      <c r="AA23" s="14">
        <v>40.825000000000003</v>
      </c>
      <c r="AB23" s="14">
        <v>71.228999999999999</v>
      </c>
      <c r="AC23" s="14">
        <v>83.739000000000004</v>
      </c>
      <c r="AD23" s="14">
        <v>49.287999999999997</v>
      </c>
      <c r="AE23" s="14">
        <v>64.129000000000005</v>
      </c>
      <c r="AF23" s="14">
        <v>101.206</v>
      </c>
      <c r="AG23" s="14">
        <v>93.835999999999999</v>
      </c>
      <c r="AH23" s="14">
        <v>71.984999999999999</v>
      </c>
      <c r="AI23" s="14">
        <v>129.04400000000001</v>
      </c>
      <c r="AJ23" s="14">
        <v>152.89699999999999</v>
      </c>
      <c r="AK23" s="14"/>
      <c r="AL23" s="14"/>
      <c r="AM23" s="14"/>
      <c r="AN23" s="14">
        <v>185.80699999999999</v>
      </c>
      <c r="AO23" s="14"/>
      <c r="AP23" s="14"/>
      <c r="AQ23" s="14"/>
      <c r="AR23" s="14">
        <v>348</v>
      </c>
      <c r="AS23" s="14"/>
      <c r="AT23" s="14"/>
      <c r="AU23" s="14"/>
      <c r="AV23" s="14">
        <v>611</v>
      </c>
      <c r="AW23" s="14">
        <v>399</v>
      </c>
      <c r="AX23" s="14">
        <v>484</v>
      </c>
      <c r="AY23" s="14">
        <v>635</v>
      </c>
      <c r="AZ23" s="14">
        <v>777</v>
      </c>
      <c r="BA23" s="14">
        <v>828</v>
      </c>
      <c r="BB23" s="14">
        <v>834</v>
      </c>
      <c r="BC23" s="14">
        <v>1084</v>
      </c>
      <c r="BD23" s="14">
        <v>1122</v>
      </c>
      <c r="BE23" s="14">
        <v>1272</v>
      </c>
      <c r="BF23" s="14">
        <v>1045</v>
      </c>
      <c r="BG23" s="14">
        <v>1114</v>
      </c>
      <c r="BH23" s="14">
        <v>1235</v>
      </c>
      <c r="BI23" s="14">
        <v>1371</v>
      </c>
      <c r="BJ23" s="14">
        <v>1244</v>
      </c>
      <c r="BK23" s="14">
        <v>1095</v>
      </c>
      <c r="BL23" s="14">
        <v>1204</v>
      </c>
      <c r="BM23" s="14">
        <v>1186</v>
      </c>
      <c r="BN23" s="14">
        <v>1100</v>
      </c>
      <c r="BO23" s="14">
        <v>1265</v>
      </c>
      <c r="BP23" s="32"/>
    </row>
    <row r="24" spans="1:68" x14ac:dyDescent="0.2">
      <c r="A24" s="14" t="s">
        <v>120</v>
      </c>
      <c r="B24" s="14">
        <v>8.5120000000000005</v>
      </c>
      <c r="C24" s="14"/>
      <c r="D24" s="14">
        <v>11.145</v>
      </c>
      <c r="E24" s="14"/>
      <c r="F24" s="14"/>
      <c r="G24" s="14">
        <v>11.066000000000001</v>
      </c>
      <c r="H24" s="14">
        <v>11.888</v>
      </c>
      <c r="I24" s="14">
        <v>7.9219999999999997</v>
      </c>
      <c r="J24" s="14">
        <v>3.3039999999999998</v>
      </c>
      <c r="K24" s="14">
        <v>4.3920000000000003</v>
      </c>
      <c r="L24" s="14">
        <v>11.743</v>
      </c>
      <c r="M24" s="14">
        <v>13.935</v>
      </c>
      <c r="N24" s="14">
        <v>17.542000000000002</v>
      </c>
      <c r="O24" s="14">
        <v>24.6</v>
      </c>
      <c r="P24" s="14">
        <v>31.141999999999999</v>
      </c>
      <c r="Q24" s="14">
        <v>24.344999999999999</v>
      </c>
      <c r="R24" s="14">
        <v>21.33</v>
      </c>
      <c r="S24" s="14">
        <v>16.641999999999999</v>
      </c>
      <c r="T24" s="14">
        <v>30.088000000000001</v>
      </c>
      <c r="U24" s="14">
        <v>26.053000000000001</v>
      </c>
      <c r="V24" s="14">
        <v>39.045999999999999</v>
      </c>
      <c r="W24" s="14">
        <v>55.886000000000003</v>
      </c>
      <c r="X24" s="14">
        <v>68.052999999999997</v>
      </c>
      <c r="Y24" s="14">
        <v>98.400999999999996</v>
      </c>
      <c r="Z24" s="14">
        <v>130.631</v>
      </c>
      <c r="AA24" s="14">
        <v>147.114</v>
      </c>
      <c r="AB24" s="14">
        <v>197.654</v>
      </c>
      <c r="AC24" s="14">
        <v>270.029</v>
      </c>
      <c r="AD24" s="14">
        <v>296.113</v>
      </c>
      <c r="AE24" s="14">
        <v>309.73</v>
      </c>
      <c r="AF24" s="14">
        <v>321.59199999999998</v>
      </c>
      <c r="AG24" s="14">
        <v>344.68599999999998</v>
      </c>
      <c r="AH24" s="14">
        <v>486.22699999999998</v>
      </c>
      <c r="AI24" s="14">
        <v>565.97400000000005</v>
      </c>
      <c r="AJ24" s="14">
        <v>920.60799999999995</v>
      </c>
      <c r="AK24" s="14">
        <v>1460.367</v>
      </c>
      <c r="AL24" s="14">
        <v>1510.7439999999999</v>
      </c>
      <c r="AM24" s="14">
        <v>1477.7840000000001</v>
      </c>
      <c r="AN24" s="14">
        <v>1332.7660000000001</v>
      </c>
      <c r="AO24" s="14">
        <v>1898.431</v>
      </c>
      <c r="AP24" s="14">
        <v>1814.979</v>
      </c>
      <c r="AQ24" s="14">
        <v>1990.095</v>
      </c>
      <c r="AR24" s="14">
        <v>1122</v>
      </c>
      <c r="AS24" s="14">
        <v>2276.951</v>
      </c>
      <c r="AT24" s="14">
        <v>2622.9430000000002</v>
      </c>
      <c r="AU24" s="14">
        <v>2497</v>
      </c>
      <c r="AV24" s="14">
        <v>1851</v>
      </c>
      <c r="AW24" s="14">
        <v>1309</v>
      </c>
      <c r="AX24" s="14">
        <v>1438</v>
      </c>
      <c r="AY24" s="14">
        <v>1284</v>
      </c>
      <c r="AZ24" s="14">
        <v>1632</v>
      </c>
      <c r="BA24" s="14">
        <v>1689</v>
      </c>
      <c r="BB24" s="14">
        <v>2337</v>
      </c>
      <c r="BC24" s="14">
        <v>2708</v>
      </c>
      <c r="BD24" s="14">
        <v>2951</v>
      </c>
      <c r="BE24" s="14">
        <v>2938</v>
      </c>
      <c r="BF24" s="14">
        <v>3207</v>
      </c>
      <c r="BG24" s="14">
        <v>3261</v>
      </c>
      <c r="BH24" s="14">
        <v>3773</v>
      </c>
      <c r="BI24" s="14">
        <v>3704</v>
      </c>
      <c r="BJ24" s="14">
        <v>3977</v>
      </c>
      <c r="BK24" s="14">
        <v>3900</v>
      </c>
      <c r="BL24" s="14">
        <v>4046</v>
      </c>
      <c r="BM24" s="14">
        <v>4099</v>
      </c>
      <c r="BN24" s="14">
        <v>3915</v>
      </c>
      <c r="BO24" s="14">
        <v>3937</v>
      </c>
      <c r="BP24" s="32"/>
    </row>
    <row r="25" spans="1:68" x14ac:dyDescent="0.2">
      <c r="A25" s="14" t="s">
        <v>121</v>
      </c>
      <c r="B25" s="14"/>
      <c r="C25" s="14"/>
      <c r="D25" s="14">
        <v>4.0730000000000004</v>
      </c>
      <c r="E25" s="14"/>
      <c r="F25" s="14"/>
      <c r="G25" s="14">
        <v>3.371</v>
      </c>
      <c r="H25" s="14">
        <v>1.377</v>
      </c>
      <c r="I25" s="14">
        <v>6.7110000000000003</v>
      </c>
      <c r="J25" s="14">
        <v>8.0990000000000002</v>
      </c>
      <c r="K25" s="14">
        <v>3.4769999999999999</v>
      </c>
      <c r="L25" s="14">
        <v>4.6349999999999998</v>
      </c>
      <c r="M25" s="14">
        <v>43.231999999999999</v>
      </c>
      <c r="N25" s="14">
        <v>56.256999999999998</v>
      </c>
      <c r="O25" s="14">
        <v>2.266</v>
      </c>
      <c r="P25" s="14">
        <v>94.105999999999995</v>
      </c>
      <c r="Q25" s="14">
        <v>115.91200000000001</v>
      </c>
      <c r="R25" s="14">
        <v>136.214</v>
      </c>
      <c r="S25" s="14">
        <v>2.9039999999999999</v>
      </c>
      <c r="T25" s="14">
        <v>140.72200000000001</v>
      </c>
      <c r="U25" s="14">
        <v>134.41499999999999</v>
      </c>
      <c r="V25" s="14">
        <v>163.49700000000001</v>
      </c>
      <c r="W25" s="14">
        <v>204.01599999999999</v>
      </c>
      <c r="X25" s="14">
        <v>255.035</v>
      </c>
      <c r="Y25" s="14">
        <v>310.74599999999998</v>
      </c>
      <c r="Z25" s="14">
        <v>367.45299999999997</v>
      </c>
      <c r="AA25" s="14">
        <v>388.62599999999998</v>
      </c>
      <c r="AB25" s="14">
        <v>449.238</v>
      </c>
      <c r="AC25" s="14">
        <v>475.95</v>
      </c>
      <c r="AD25" s="14">
        <v>561.375</v>
      </c>
      <c r="AE25" s="14">
        <v>617.66200000000003</v>
      </c>
      <c r="AF25" s="14">
        <v>707.33100000000002</v>
      </c>
      <c r="AG25" s="14">
        <v>907.98299999999995</v>
      </c>
      <c r="AH25" s="14">
        <v>1238.6500000000001</v>
      </c>
      <c r="AI25" s="14">
        <v>1316.2629999999999</v>
      </c>
      <c r="AJ25" s="14">
        <v>1426.9849999999999</v>
      </c>
      <c r="AK25" s="14">
        <v>1457.8920000000001</v>
      </c>
      <c r="AL25" s="14">
        <v>1516.9380000000001</v>
      </c>
      <c r="AM25" s="14">
        <v>1637.818</v>
      </c>
      <c r="AN25" s="14">
        <v>1869.172</v>
      </c>
      <c r="AO25" s="14">
        <v>1521.288</v>
      </c>
      <c r="AP25" s="14">
        <v>1518.45</v>
      </c>
      <c r="AQ25" s="14">
        <v>1476.758</v>
      </c>
      <c r="AR25" s="14">
        <v>1423</v>
      </c>
      <c r="AS25" s="14">
        <v>1531.086</v>
      </c>
      <c r="AT25" s="14">
        <v>1514.4</v>
      </c>
      <c r="AU25" s="14">
        <v>1710</v>
      </c>
      <c r="AV25" s="14">
        <v>1889</v>
      </c>
      <c r="AW25" s="14">
        <v>1974</v>
      </c>
      <c r="AX25" s="14">
        <v>1843</v>
      </c>
      <c r="AY25" s="14">
        <v>1966</v>
      </c>
      <c r="AZ25" s="14">
        <v>2210</v>
      </c>
      <c r="BA25" s="14">
        <v>2337</v>
      </c>
      <c r="BB25" s="14">
        <v>2505</v>
      </c>
      <c r="BC25" s="14">
        <v>2632</v>
      </c>
      <c r="BD25" s="14">
        <v>2372</v>
      </c>
      <c r="BE25" s="14">
        <v>2719</v>
      </c>
      <c r="BF25" s="14">
        <v>3040</v>
      </c>
      <c r="BG25" s="14">
        <v>3011</v>
      </c>
      <c r="BH25" s="14">
        <v>2810</v>
      </c>
      <c r="BI25" s="14">
        <v>2807</v>
      </c>
      <c r="BJ25" s="14">
        <v>3202</v>
      </c>
      <c r="BK25" s="14">
        <v>3100</v>
      </c>
      <c r="BL25" s="14">
        <v>3740</v>
      </c>
      <c r="BM25" s="14">
        <v>3912</v>
      </c>
      <c r="BN25" s="14">
        <v>3742</v>
      </c>
      <c r="BO25" s="14">
        <v>4025</v>
      </c>
      <c r="BP25" s="32"/>
    </row>
    <row r="26" spans="1:68" x14ac:dyDescent="0.2">
      <c r="A26" s="14" t="s">
        <v>122</v>
      </c>
      <c r="B26" s="14"/>
      <c r="C26" s="14"/>
      <c r="D26" s="14"/>
      <c r="E26" s="14"/>
      <c r="F26" s="14"/>
      <c r="G26" s="14"/>
      <c r="H26" s="14"/>
      <c r="I26" s="14"/>
      <c r="J26" s="14"/>
      <c r="K26" s="14"/>
      <c r="L26" s="14"/>
      <c r="M26" s="14"/>
      <c r="N26" s="14"/>
      <c r="O26" s="14"/>
      <c r="P26" s="14">
        <v>7.9160000000000004</v>
      </c>
      <c r="Q26" s="14">
        <v>20.193999999999999</v>
      </c>
      <c r="R26" s="14">
        <v>35.637</v>
      </c>
      <c r="S26" s="14">
        <v>50.841000000000001</v>
      </c>
      <c r="T26" s="14">
        <v>50.841000000000001</v>
      </c>
      <c r="U26" s="14">
        <v>50.841000000000001</v>
      </c>
      <c r="V26" s="14"/>
      <c r="W26" s="14">
        <v>582.50199999999995</v>
      </c>
      <c r="X26" s="14">
        <v>0.182</v>
      </c>
      <c r="Y26" s="14">
        <v>589.875</v>
      </c>
      <c r="Z26" s="14">
        <v>593.71199999999999</v>
      </c>
      <c r="AA26" s="14">
        <v>597.62599999999998</v>
      </c>
      <c r="AB26" s="14">
        <v>611.09900000000005</v>
      </c>
      <c r="AC26" s="14">
        <v>620.71</v>
      </c>
      <c r="AD26" s="14">
        <v>632.16200000000003</v>
      </c>
      <c r="AE26" s="14">
        <v>638.80899999999997</v>
      </c>
      <c r="AF26" s="14">
        <v>627.92700000000002</v>
      </c>
      <c r="AG26" s="14">
        <v>635.28499999999997</v>
      </c>
      <c r="AH26" s="14">
        <v>626.82600000000002</v>
      </c>
      <c r="AI26" s="14">
        <v>260.77100000000002</v>
      </c>
      <c r="AJ26" s="14">
        <v>1150.1469999999999</v>
      </c>
      <c r="AK26" s="14">
        <v>1003.311</v>
      </c>
      <c r="AL26" s="14">
        <v>816.53300000000002</v>
      </c>
      <c r="AM26" s="14">
        <v>424.22399999999999</v>
      </c>
      <c r="AN26" s="14">
        <v>896.54899999999998</v>
      </c>
      <c r="AO26" s="14">
        <v>1998.03</v>
      </c>
      <c r="AP26" s="14">
        <v>2103.1849999999999</v>
      </c>
      <c r="AQ26" s="14">
        <v>2106.538</v>
      </c>
      <c r="AR26" s="14">
        <v>2222</v>
      </c>
      <c r="AS26" s="14">
        <v>1352.596</v>
      </c>
      <c r="AT26" s="14">
        <v>1459.828</v>
      </c>
      <c r="AU26" s="14">
        <v>1643</v>
      </c>
      <c r="AV26" s="14">
        <v>1399</v>
      </c>
      <c r="AW26" s="14">
        <v>2851</v>
      </c>
      <c r="AX26" s="14">
        <v>3317</v>
      </c>
      <c r="AY26" s="14">
        <v>2766</v>
      </c>
      <c r="AZ26" s="14">
        <v>1758</v>
      </c>
      <c r="BA26" s="14">
        <v>1415</v>
      </c>
      <c r="BB26" s="14">
        <v>1082</v>
      </c>
      <c r="BC26" s="14">
        <v>1207</v>
      </c>
      <c r="BD26" s="14">
        <v>1088</v>
      </c>
      <c r="BE26" s="14">
        <v>1168</v>
      </c>
      <c r="BF26" s="14">
        <v>1057</v>
      </c>
      <c r="BG26" s="14">
        <v>979</v>
      </c>
      <c r="BH26" s="14">
        <v>1016</v>
      </c>
      <c r="BI26" s="14">
        <v>935</v>
      </c>
      <c r="BJ26" s="14">
        <v>1015</v>
      </c>
      <c r="BK26" s="14">
        <v>1552</v>
      </c>
      <c r="BL26" s="14">
        <v>1975</v>
      </c>
      <c r="BM26" s="14">
        <v>2135</v>
      </c>
      <c r="BN26" s="14">
        <v>2024</v>
      </c>
      <c r="BO26" s="14">
        <v>2115</v>
      </c>
      <c r="BP26" s="32"/>
    </row>
    <row r="27" spans="1:68" x14ac:dyDescent="0.2">
      <c r="A27" s="14" t="s">
        <v>123</v>
      </c>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32"/>
    </row>
    <row r="28" spans="1:68" x14ac:dyDescent="0.2">
      <c r="A28" s="14" t="s">
        <v>124</v>
      </c>
      <c r="B28" s="14">
        <v>0.08</v>
      </c>
      <c r="C28" s="14"/>
      <c r="D28" s="14">
        <v>0.34100000000000003</v>
      </c>
      <c r="E28" s="14"/>
      <c r="F28" s="14"/>
      <c r="G28" s="14">
        <v>0.24299999999999999</v>
      </c>
      <c r="H28" s="14">
        <v>0.28999999999999998</v>
      </c>
      <c r="I28" s="14">
        <v>0.29299999999999998</v>
      </c>
      <c r="J28" s="14">
        <v>0.29599999999999999</v>
      </c>
      <c r="K28" s="14">
        <v>0.29099999999999998</v>
      </c>
      <c r="L28" s="14">
        <v>0.27900000000000003</v>
      </c>
      <c r="M28" s="14">
        <v>0.27500000000000002</v>
      </c>
      <c r="N28" s="14">
        <v>0.28699999999999998</v>
      </c>
      <c r="O28" s="14">
        <v>0.38800000000000001</v>
      </c>
      <c r="P28" s="14">
        <v>1.0669999999999999</v>
      </c>
      <c r="Q28" s="14">
        <v>1.67</v>
      </c>
      <c r="R28" s="14">
        <v>2.4609999999999999</v>
      </c>
      <c r="S28" s="14">
        <v>3.1880000000000002</v>
      </c>
      <c r="T28" s="14">
        <v>4.3650000000000002</v>
      </c>
      <c r="U28" s="14">
        <v>5.452</v>
      </c>
      <c r="V28" s="14">
        <v>5.6950000000000003</v>
      </c>
      <c r="W28" s="14">
        <v>5.9710000000000001</v>
      </c>
      <c r="X28" s="14">
        <v>7.7220000000000004</v>
      </c>
      <c r="Y28" s="14">
        <v>8.3970000000000002</v>
      </c>
      <c r="Z28" s="14">
        <v>9.6999999999999993</v>
      </c>
      <c r="AA28" s="14">
        <v>9.5920000000000005</v>
      </c>
      <c r="AB28" s="14"/>
      <c r="AC28" s="14">
        <v>9.6219999999999999</v>
      </c>
      <c r="AD28" s="14">
        <v>6.1130000000000004</v>
      </c>
      <c r="AE28" s="14">
        <v>13</v>
      </c>
      <c r="AF28" s="14"/>
      <c r="AG28" s="14"/>
      <c r="AH28" s="14"/>
      <c r="AI28" s="14"/>
      <c r="AJ28" s="14">
        <v>52.030999999999999</v>
      </c>
      <c r="AK28" s="14"/>
      <c r="AL28" s="14"/>
      <c r="AM28" s="14"/>
      <c r="AN28" s="14">
        <v>82.227999999999994</v>
      </c>
      <c r="AO28" s="14"/>
      <c r="AP28" s="14"/>
      <c r="AQ28" s="14"/>
      <c r="AR28" s="14">
        <v>490</v>
      </c>
      <c r="AS28" s="14">
        <v>353.11500000000001</v>
      </c>
      <c r="AT28" s="14">
        <v>331.25700000000001</v>
      </c>
      <c r="AU28" s="14">
        <v>387</v>
      </c>
      <c r="AV28" s="14">
        <v>614</v>
      </c>
      <c r="AW28" s="14">
        <v>648</v>
      </c>
      <c r="AX28" s="14">
        <v>642</v>
      </c>
      <c r="AY28" s="14">
        <v>659</v>
      </c>
      <c r="AZ28" s="14">
        <v>660</v>
      </c>
      <c r="BA28" s="14">
        <v>713</v>
      </c>
      <c r="BB28" s="14">
        <v>773</v>
      </c>
      <c r="BC28" s="14">
        <v>852</v>
      </c>
      <c r="BD28" s="14">
        <v>869</v>
      </c>
      <c r="BE28" s="14">
        <v>890</v>
      </c>
      <c r="BF28" s="14">
        <v>888</v>
      </c>
      <c r="BG28" s="14">
        <v>904</v>
      </c>
      <c r="BH28" s="14">
        <v>971</v>
      </c>
      <c r="BI28" s="14">
        <v>978</v>
      </c>
      <c r="BJ28" s="14">
        <v>993</v>
      </c>
      <c r="BK28" s="14">
        <v>1028</v>
      </c>
      <c r="BL28" s="14">
        <v>1070</v>
      </c>
      <c r="BM28" s="14">
        <v>1030</v>
      </c>
      <c r="BN28" s="14">
        <v>988</v>
      </c>
      <c r="BO28" s="14">
        <v>973</v>
      </c>
      <c r="BP28" s="32"/>
    </row>
    <row r="29" spans="1:68" x14ac:dyDescent="0.2">
      <c r="A29" s="14" t="s">
        <v>125</v>
      </c>
      <c r="B29" s="22">
        <v>37.335000000000001</v>
      </c>
      <c r="C29" s="22"/>
      <c r="D29" s="22">
        <v>58.192</v>
      </c>
      <c r="E29" s="22"/>
      <c r="F29" s="22"/>
      <c r="G29" s="22">
        <v>28.962</v>
      </c>
      <c r="H29" s="22">
        <v>28.396000000000001</v>
      </c>
      <c r="I29" s="22">
        <v>25.989000000000001</v>
      </c>
      <c r="J29" s="22">
        <v>29.72</v>
      </c>
      <c r="K29" s="22">
        <v>31.858000000000001</v>
      </c>
      <c r="L29" s="22">
        <v>37.271000000000001</v>
      </c>
      <c r="M29" s="22">
        <v>4.9119999999999999</v>
      </c>
      <c r="N29" s="22">
        <v>6.4260000000000002</v>
      </c>
      <c r="O29" s="22">
        <v>71.337999999999994</v>
      </c>
      <c r="P29" s="22"/>
      <c r="Q29" s="22">
        <v>8.6159999999999997</v>
      </c>
      <c r="R29" s="22">
        <v>11.443</v>
      </c>
      <c r="S29" s="22">
        <v>148.44399999999999</v>
      </c>
      <c r="T29" s="22">
        <v>-1.1368683772161999E-13</v>
      </c>
      <c r="U29" s="22"/>
      <c r="V29" s="22">
        <v>5.6843418860808002E-14</v>
      </c>
      <c r="W29" s="22"/>
      <c r="X29" s="22">
        <v>2.1319999999999002</v>
      </c>
      <c r="Y29" s="22">
        <v>2.2890000000000001</v>
      </c>
      <c r="Z29" s="22">
        <v>2.3899999999999002</v>
      </c>
      <c r="AA29" s="22">
        <v>6.6319999999997998</v>
      </c>
      <c r="AB29" s="22"/>
      <c r="AC29" s="22">
        <v>-4.5474735088645998E-13</v>
      </c>
      <c r="AD29" s="22">
        <v>67.7</v>
      </c>
      <c r="AE29" s="22">
        <v>85.58</v>
      </c>
      <c r="AF29" s="22">
        <v>136.83099999999999</v>
      </c>
      <c r="AG29" s="22">
        <v>192.423</v>
      </c>
      <c r="AH29" s="22">
        <v>227.83799999999999</v>
      </c>
      <c r="AI29" s="22">
        <v>204.054</v>
      </c>
      <c r="AJ29" s="22">
        <v>263.99599999999998</v>
      </c>
      <c r="AK29" s="22">
        <v>248.536</v>
      </c>
      <c r="AL29" s="22">
        <v>342.82400000000001</v>
      </c>
      <c r="AM29" s="22">
        <v>543.33600000000001</v>
      </c>
      <c r="AN29" s="22">
        <v>917.89800000000002</v>
      </c>
      <c r="AO29" s="22">
        <v>629.11199999999997</v>
      </c>
      <c r="AP29" s="22">
        <v>674.255</v>
      </c>
      <c r="AQ29" s="22">
        <v>604.94899999999996</v>
      </c>
      <c r="AR29" s="22">
        <v>983</v>
      </c>
      <c r="AS29" s="22">
        <v>480.22500000000002</v>
      </c>
      <c r="AT29" s="22">
        <v>526.75800000000004</v>
      </c>
      <c r="AU29" s="22">
        <v>441</v>
      </c>
      <c r="AV29" s="22">
        <v>532</v>
      </c>
      <c r="AW29" s="22">
        <v>835</v>
      </c>
      <c r="AX29" s="22">
        <v>908</v>
      </c>
      <c r="AY29" s="22">
        <v>1034</v>
      </c>
      <c r="AZ29" s="22">
        <v>1160</v>
      </c>
      <c r="BA29" s="22">
        <v>1247</v>
      </c>
      <c r="BB29" s="22">
        <v>1282</v>
      </c>
      <c r="BC29" s="22">
        <v>1308</v>
      </c>
      <c r="BD29" s="22">
        <v>1278</v>
      </c>
      <c r="BE29" s="22">
        <v>1297</v>
      </c>
      <c r="BF29" s="22">
        <v>1372</v>
      </c>
      <c r="BG29" s="22">
        <v>1445</v>
      </c>
      <c r="BH29" s="22">
        <v>1649</v>
      </c>
      <c r="BI29" s="22">
        <v>1737</v>
      </c>
      <c r="BJ29" s="22">
        <v>1888</v>
      </c>
      <c r="BK29" s="22">
        <v>2028</v>
      </c>
      <c r="BL29" s="22">
        <v>2282</v>
      </c>
      <c r="BM29" s="22">
        <v>2366</v>
      </c>
      <c r="BN29" s="22">
        <v>2904</v>
      </c>
      <c r="BO29" s="22">
        <v>3608</v>
      </c>
      <c r="BP29" s="33"/>
    </row>
    <row r="30" spans="1:68" x14ac:dyDescent="0.2">
      <c r="A30" s="14" t="s">
        <v>126</v>
      </c>
      <c r="B30" s="14">
        <v>51.295999999999999</v>
      </c>
      <c r="C30" s="14"/>
      <c r="D30" s="14">
        <v>87.935000000000002</v>
      </c>
      <c r="E30" s="14"/>
      <c r="F30" s="14"/>
      <c r="G30" s="14">
        <v>60.999000000000002</v>
      </c>
      <c r="H30" s="14">
        <v>57.488999999999997</v>
      </c>
      <c r="I30" s="14">
        <v>59.104999999999997</v>
      </c>
      <c r="J30" s="14">
        <v>68.634</v>
      </c>
      <c r="K30" s="14">
        <v>69.328000000000003</v>
      </c>
      <c r="L30" s="14">
        <v>85.564999999999998</v>
      </c>
      <c r="M30" s="14">
        <v>112.976</v>
      </c>
      <c r="N30" s="14">
        <v>138.73599999999999</v>
      </c>
      <c r="O30" s="14">
        <v>154.18100000000001</v>
      </c>
      <c r="P30" s="14">
        <v>191.339</v>
      </c>
      <c r="Q30" s="14">
        <v>235.72200000000001</v>
      </c>
      <c r="R30" s="14">
        <v>286.52600000000001</v>
      </c>
      <c r="S30" s="14">
        <v>385.80599999999998</v>
      </c>
      <c r="T30" s="14">
        <v>539.10799999999995</v>
      </c>
      <c r="U30" s="14">
        <v>535.62300000000005</v>
      </c>
      <c r="V30" s="14">
        <v>486.54500000000002</v>
      </c>
      <c r="W30" s="14">
        <v>1169.4590000000001</v>
      </c>
      <c r="X30" s="14">
        <v>675.16</v>
      </c>
      <c r="Y30" s="14">
        <v>1413.47</v>
      </c>
      <c r="Z30" s="14">
        <v>1575.85</v>
      </c>
      <c r="AA30" s="14">
        <v>1839.777</v>
      </c>
      <c r="AB30" s="14">
        <v>2107.1660000000002</v>
      </c>
      <c r="AC30" s="14">
        <v>2192.3809999999999</v>
      </c>
      <c r="AD30" s="14">
        <v>2384.3879999999999</v>
      </c>
      <c r="AE30" s="14">
        <v>2553.7710000000002</v>
      </c>
      <c r="AF30" s="14">
        <v>2811.0349999999999</v>
      </c>
      <c r="AG30" s="14">
        <v>3187.6990000000001</v>
      </c>
      <c r="AH30" s="14">
        <v>3766.404</v>
      </c>
      <c r="AI30" s="14">
        <v>4082.39</v>
      </c>
      <c r="AJ30" s="14">
        <v>5827.0050000000001</v>
      </c>
      <c r="AK30" s="14">
        <v>6245.4390000000003</v>
      </c>
      <c r="AL30" s="14">
        <v>6546.3549999999996</v>
      </c>
      <c r="AM30" s="14">
        <v>6468.94</v>
      </c>
      <c r="AN30" s="14">
        <v>7674.67</v>
      </c>
      <c r="AO30" s="14">
        <v>8650.3590000000004</v>
      </c>
      <c r="AP30" s="14">
        <v>9141.3619999999992</v>
      </c>
      <c r="AQ30" s="14">
        <v>9775.3240000000005</v>
      </c>
      <c r="AR30" s="14">
        <v>9993</v>
      </c>
      <c r="AS30" s="14">
        <v>9242.7999999999993</v>
      </c>
      <c r="AT30" s="14">
        <v>9588.7729999999992</v>
      </c>
      <c r="AU30" s="14">
        <v>10146</v>
      </c>
      <c r="AV30" s="14">
        <v>10667</v>
      </c>
      <c r="AW30" s="14">
        <v>11986</v>
      </c>
      <c r="AX30" s="14">
        <v>12270</v>
      </c>
      <c r="AY30" s="14">
        <v>13302</v>
      </c>
      <c r="AZ30" s="14">
        <v>14248</v>
      </c>
      <c r="BA30" s="14">
        <v>14877</v>
      </c>
      <c r="BB30" s="14">
        <v>16371</v>
      </c>
      <c r="BC30" s="14">
        <v>18051</v>
      </c>
      <c r="BD30" s="14">
        <v>19705</v>
      </c>
      <c r="BE30" s="14">
        <v>21455</v>
      </c>
      <c r="BF30" s="14">
        <v>21821</v>
      </c>
      <c r="BG30" s="14">
        <v>24611</v>
      </c>
      <c r="BH30" s="14">
        <v>26709</v>
      </c>
      <c r="BI30" s="14">
        <v>27436</v>
      </c>
      <c r="BJ30" s="14">
        <v>27592</v>
      </c>
      <c r="BK30" s="14">
        <v>26640</v>
      </c>
      <c r="BL30" s="14">
        <v>28748</v>
      </c>
      <c r="BM30" s="14">
        <v>29453</v>
      </c>
      <c r="BN30" s="14">
        <v>27729</v>
      </c>
      <c r="BO30" s="14">
        <v>30577</v>
      </c>
      <c r="BP30" s="32"/>
    </row>
    <row r="31" spans="1:68" x14ac:dyDescent="0.2">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32"/>
    </row>
    <row r="32" spans="1:68" x14ac:dyDescent="0.2">
      <c r="A32" s="14" t="s">
        <v>127</v>
      </c>
      <c r="B32" s="14"/>
      <c r="C32" s="14"/>
      <c r="D32" s="14">
        <v>54.527999999999999</v>
      </c>
      <c r="E32" s="14"/>
      <c r="F32" s="14"/>
      <c r="G32" s="14"/>
      <c r="H32" s="14"/>
      <c r="I32" s="14">
        <v>29.92</v>
      </c>
      <c r="J32" s="14">
        <v>45.418999999999997</v>
      </c>
      <c r="K32" s="14">
        <v>56.557000000000002</v>
      </c>
      <c r="L32" s="14">
        <v>71.828000000000003</v>
      </c>
      <c r="M32" s="14">
        <v>102.48399999999999</v>
      </c>
      <c r="N32" s="14">
        <v>134.17699999999999</v>
      </c>
      <c r="O32" s="14">
        <v>225</v>
      </c>
      <c r="P32" s="14">
        <v>268.33499999999998</v>
      </c>
      <c r="Q32" s="14">
        <v>340.32299999999998</v>
      </c>
      <c r="R32" s="14">
        <v>396.15499999999997</v>
      </c>
      <c r="S32" s="14">
        <v>414.20699999999999</v>
      </c>
      <c r="T32" s="14">
        <v>401.495</v>
      </c>
      <c r="U32" s="14">
        <v>388.78500000000003</v>
      </c>
      <c r="V32" s="14">
        <v>578.74</v>
      </c>
      <c r="W32" s="14">
        <v>77.498000000000005</v>
      </c>
      <c r="X32" s="14">
        <v>586.11900000000003</v>
      </c>
      <c r="Y32" s="14">
        <v>1589.9090000000001</v>
      </c>
      <c r="Z32" s="14">
        <v>1833.107</v>
      </c>
      <c r="AA32" s="14">
        <v>1848.796</v>
      </c>
      <c r="AB32" s="14">
        <v>1876.981</v>
      </c>
      <c r="AC32" s="14">
        <v>1942.9490000000001</v>
      </c>
      <c r="AD32" s="14">
        <v>2038.3620000000001</v>
      </c>
      <c r="AE32" s="14">
        <v>2027.575</v>
      </c>
      <c r="AF32" s="14">
        <v>2068.3780000000002</v>
      </c>
      <c r="AG32" s="14">
        <v>2526.9549999999999</v>
      </c>
      <c r="AH32" s="14">
        <v>2657.1480000000001</v>
      </c>
      <c r="AI32" s="14">
        <v>2454.69</v>
      </c>
      <c r="AJ32" s="14">
        <v>5978.2839999999997</v>
      </c>
      <c r="AK32" s="14">
        <v>7166.2389999999996</v>
      </c>
      <c r="AL32" s="14">
        <v>7127.0940000000001</v>
      </c>
      <c r="AM32" s="14">
        <v>9584.5540000000001</v>
      </c>
      <c r="AN32" s="14">
        <v>9418.3889999999992</v>
      </c>
      <c r="AO32" s="14">
        <v>8763.7279999999992</v>
      </c>
      <c r="AP32" s="14">
        <v>9513.39</v>
      </c>
      <c r="AQ32" s="14">
        <v>9672.6129999999994</v>
      </c>
      <c r="AR32" s="14">
        <v>8411</v>
      </c>
      <c r="AS32" s="14">
        <v>8650.0229999999992</v>
      </c>
      <c r="AT32" s="14">
        <v>9905.8469999999998</v>
      </c>
      <c r="AU32" s="14">
        <v>10096</v>
      </c>
      <c r="AV32" s="14">
        <v>10402</v>
      </c>
      <c r="AW32" s="14">
        <v>9539</v>
      </c>
      <c r="AX32" s="14">
        <v>9291</v>
      </c>
      <c r="AY32" s="14">
        <v>9476</v>
      </c>
      <c r="AZ32" s="14">
        <v>8513</v>
      </c>
      <c r="BA32" s="14">
        <v>8019</v>
      </c>
      <c r="BB32" s="14">
        <v>6878</v>
      </c>
      <c r="BC32" s="14">
        <v>5439</v>
      </c>
      <c r="BD32" s="14">
        <v>4254</v>
      </c>
      <c r="BE32" s="14">
        <v>2253</v>
      </c>
      <c r="BF32" s="14">
        <v>2095</v>
      </c>
      <c r="BG32" s="14">
        <v>1418</v>
      </c>
      <c r="BH32" s="14">
        <v>1029</v>
      </c>
      <c r="BI32" s="14">
        <v>817</v>
      </c>
      <c r="BJ32" s="14">
        <v>504</v>
      </c>
      <c r="BK32" s="14">
        <v>2152</v>
      </c>
      <c r="BL32" s="14">
        <v>2682</v>
      </c>
      <c r="BM32" s="14">
        <v>2739</v>
      </c>
      <c r="BN32" s="14">
        <v>5338</v>
      </c>
      <c r="BO32" s="14">
        <v>5275</v>
      </c>
      <c r="BP32" s="32"/>
    </row>
    <row r="33" spans="1:68" x14ac:dyDescent="0.2">
      <c r="A33" s="14" t="s">
        <v>128</v>
      </c>
      <c r="B33" s="14">
        <v>1.7999999999999999E-2</v>
      </c>
      <c r="C33" s="14"/>
      <c r="D33" s="14">
        <v>0.88800000000000001</v>
      </c>
      <c r="E33" s="14"/>
      <c r="F33" s="14"/>
      <c r="G33" s="14">
        <v>0.71099999999999997</v>
      </c>
      <c r="H33" s="14">
        <v>0.8</v>
      </c>
      <c r="I33" s="14">
        <v>0.71899999999999997</v>
      </c>
      <c r="J33" s="14">
        <v>0.63900000000000001</v>
      </c>
      <c r="K33" s="14">
        <v>0.56599999999999995</v>
      </c>
      <c r="L33" s="14">
        <v>0.496</v>
      </c>
      <c r="M33" s="14">
        <v>0.42099999999999999</v>
      </c>
      <c r="N33" s="14">
        <v>0.35899999999999999</v>
      </c>
      <c r="O33" s="14">
        <v>0.66100000000000003</v>
      </c>
      <c r="P33" s="14">
        <v>2.83</v>
      </c>
      <c r="Q33" s="14">
        <v>3.7210000000000001</v>
      </c>
      <c r="R33" s="14">
        <v>4.72</v>
      </c>
      <c r="S33" s="14">
        <v>6.2779999999999996</v>
      </c>
      <c r="T33" s="14">
        <v>9.9649999999999999</v>
      </c>
      <c r="U33" s="14">
        <v>10.46</v>
      </c>
      <c r="V33" s="14">
        <v>9.2490000000000006</v>
      </c>
      <c r="W33" s="14">
        <v>10.930999999999999</v>
      </c>
      <c r="X33" s="14">
        <v>12.855</v>
      </c>
      <c r="Y33" s="14">
        <v>12.571999999999999</v>
      </c>
      <c r="Z33" s="14">
        <v>33.311999999999998</v>
      </c>
      <c r="AA33" s="14">
        <v>33.341999999999999</v>
      </c>
      <c r="AB33" s="14"/>
      <c r="AC33" s="14">
        <v>11.265000000000001</v>
      </c>
      <c r="AD33" s="14">
        <v>11.254</v>
      </c>
      <c r="AE33" s="14"/>
      <c r="AF33" s="14">
        <v>201.38900000000001</v>
      </c>
      <c r="AG33" s="14"/>
      <c r="AH33" s="14"/>
      <c r="AI33" s="14"/>
      <c r="AJ33" s="14">
        <v>1407.653</v>
      </c>
      <c r="AK33" s="14">
        <v>1487.076</v>
      </c>
      <c r="AL33" s="14">
        <v>1601.779</v>
      </c>
      <c r="AM33" s="14">
        <v>1693.8710000000001</v>
      </c>
      <c r="AN33" s="14">
        <v>1733.6969999999999</v>
      </c>
      <c r="AO33" s="14">
        <v>1721.2840000000001</v>
      </c>
      <c r="AP33" s="14">
        <v>1704.3720000000001</v>
      </c>
      <c r="AQ33" s="14">
        <v>1676.0350000000001</v>
      </c>
      <c r="AR33" s="14">
        <v>2705</v>
      </c>
      <c r="AS33" s="14">
        <v>2184.3789999999999</v>
      </c>
      <c r="AT33" s="14">
        <v>2403.9</v>
      </c>
      <c r="AU33" s="14">
        <v>2287</v>
      </c>
      <c r="AV33" s="14">
        <v>2188</v>
      </c>
      <c r="AW33" s="14">
        <v>2162</v>
      </c>
      <c r="AX33" s="14">
        <v>2227</v>
      </c>
      <c r="AY33" s="14">
        <v>2262</v>
      </c>
      <c r="AZ33" s="14">
        <v>2348</v>
      </c>
      <c r="BA33" s="14">
        <v>2364</v>
      </c>
      <c r="BB33" s="14">
        <v>2400</v>
      </c>
      <c r="BC33" s="14">
        <v>2628</v>
      </c>
      <c r="BD33" s="14">
        <v>2662</v>
      </c>
      <c r="BE33" s="14">
        <v>2714</v>
      </c>
      <c r="BF33" s="14">
        <v>2625</v>
      </c>
      <c r="BG33" s="14">
        <v>2573</v>
      </c>
      <c r="BH33" s="14">
        <v>2732</v>
      </c>
      <c r="BI33" s="14">
        <v>2844</v>
      </c>
      <c r="BJ33" s="14">
        <v>3299</v>
      </c>
      <c r="BK33" s="14">
        <v>3455</v>
      </c>
      <c r="BL33" s="14">
        <v>3846</v>
      </c>
      <c r="BM33" s="14">
        <v>4007</v>
      </c>
      <c r="BN33" s="14">
        <v>4165</v>
      </c>
      <c r="BO33" s="14">
        <v>4420</v>
      </c>
      <c r="BP33" s="32"/>
    </row>
    <row r="34" spans="1:68" x14ac:dyDescent="0.2">
      <c r="A34" s="14" t="s">
        <v>129</v>
      </c>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32"/>
    </row>
    <row r="35" spans="1:68" x14ac:dyDescent="0.2">
      <c r="A35" s="14" t="s">
        <v>121</v>
      </c>
      <c r="B35" s="14"/>
      <c r="C35" s="14"/>
      <c r="D35" s="14"/>
      <c r="E35" s="14"/>
      <c r="F35" s="14"/>
      <c r="G35" s="14">
        <v>1.028</v>
      </c>
      <c r="H35" s="14">
        <v>2.387</v>
      </c>
      <c r="I35" s="14">
        <v>1.427</v>
      </c>
      <c r="J35" s="14">
        <v>3.9870000000000001</v>
      </c>
      <c r="K35" s="14">
        <v>4.95</v>
      </c>
      <c r="L35" s="14">
        <v>5.702</v>
      </c>
      <c r="M35" s="14">
        <v>6.319</v>
      </c>
      <c r="N35" s="14">
        <v>6.5339999999999998</v>
      </c>
      <c r="O35" s="14">
        <v>7.1589999999999998</v>
      </c>
      <c r="P35" s="14">
        <v>6.9850000000000003</v>
      </c>
      <c r="Q35" s="14">
        <v>7.008</v>
      </c>
      <c r="R35" s="14">
        <v>6.7830000000000004</v>
      </c>
      <c r="S35" s="14">
        <v>2.4769999999999999</v>
      </c>
      <c r="T35" s="14">
        <v>9.4649999999999999</v>
      </c>
      <c r="U35" s="14">
        <v>12.090999999999999</v>
      </c>
      <c r="V35" s="14">
        <v>75.278000000000006</v>
      </c>
      <c r="W35" s="14">
        <v>139.828</v>
      </c>
      <c r="X35" s="14">
        <v>181.18</v>
      </c>
      <c r="Y35" s="14">
        <v>227.28700000000001</v>
      </c>
      <c r="Z35" s="14">
        <v>251.00299999999999</v>
      </c>
      <c r="AA35" s="14">
        <v>270.99700000000001</v>
      </c>
      <c r="AB35" s="14">
        <v>292.27100000000002</v>
      </c>
      <c r="AC35" s="14">
        <v>312.85000000000002</v>
      </c>
      <c r="AD35" s="14">
        <v>334.62799999999999</v>
      </c>
      <c r="AE35" s="14">
        <v>362.26100000000002</v>
      </c>
      <c r="AF35" s="14">
        <v>463.447</v>
      </c>
      <c r="AG35" s="14">
        <v>496.99700000000001</v>
      </c>
      <c r="AH35" s="14">
        <v>533.25300000000004</v>
      </c>
      <c r="AI35" s="14">
        <v>581.202</v>
      </c>
      <c r="AJ35" s="14">
        <v>888.75599999999997</v>
      </c>
      <c r="AK35" s="14">
        <v>989.33199999999999</v>
      </c>
      <c r="AL35" s="14">
        <v>1073.1990000000001</v>
      </c>
      <c r="AM35" s="14">
        <v>1126.0029999999999</v>
      </c>
      <c r="AN35" s="14">
        <v>1224.6189999999999</v>
      </c>
      <c r="AO35" s="14">
        <v>870.47199999999998</v>
      </c>
      <c r="AP35" s="14">
        <v>849.47799999999995</v>
      </c>
      <c r="AQ35" s="14">
        <v>1007.769</v>
      </c>
      <c r="AR35" s="14">
        <v>1050</v>
      </c>
      <c r="AS35" s="14">
        <v>1157.3430000000001</v>
      </c>
      <c r="AT35" s="14">
        <v>1182.0419999999999</v>
      </c>
      <c r="AU35" s="14">
        <v>1140</v>
      </c>
      <c r="AV35" s="14">
        <v>1273</v>
      </c>
      <c r="AW35" s="14">
        <v>1199</v>
      </c>
      <c r="AX35" s="14">
        <v>1198</v>
      </c>
      <c r="AY35" s="14">
        <v>1233</v>
      </c>
      <c r="AZ35" s="14">
        <v>1435</v>
      </c>
      <c r="BA35" s="14">
        <v>1438</v>
      </c>
      <c r="BB35" s="14">
        <v>1381</v>
      </c>
      <c r="BC35" s="14">
        <v>1405</v>
      </c>
      <c r="BD35" s="14">
        <v>2076</v>
      </c>
      <c r="BE35" s="14">
        <v>2209</v>
      </c>
      <c r="BF35" s="14">
        <v>2232</v>
      </c>
      <c r="BG35" s="14">
        <v>2285</v>
      </c>
      <c r="BH35" s="14">
        <v>2804</v>
      </c>
      <c r="BI35" s="14">
        <v>2911</v>
      </c>
      <c r="BJ35" s="14">
        <v>3021</v>
      </c>
      <c r="BK35" s="14">
        <v>3059</v>
      </c>
      <c r="BL35" s="14">
        <v>3251</v>
      </c>
      <c r="BM35" s="14">
        <v>3214</v>
      </c>
      <c r="BN35" s="14">
        <v>3357</v>
      </c>
      <c r="BO35" s="14">
        <v>3350</v>
      </c>
      <c r="BP35" s="32"/>
    </row>
    <row r="36" spans="1:68" x14ac:dyDescent="0.2">
      <c r="A36" s="14" t="s">
        <v>130</v>
      </c>
      <c r="B36" s="22">
        <v>101.369</v>
      </c>
      <c r="C36" s="22"/>
      <c r="D36" s="22">
        <v>108.062</v>
      </c>
      <c r="E36" s="22"/>
      <c r="F36" s="22"/>
      <c r="G36" s="22">
        <v>323.82299999999998</v>
      </c>
      <c r="H36" s="22">
        <v>323.27100000000002</v>
      </c>
      <c r="I36" s="22">
        <v>9.9700000000000006</v>
      </c>
      <c r="J36" s="22">
        <v>339.07</v>
      </c>
      <c r="K36" s="22">
        <v>10.297000000000001</v>
      </c>
      <c r="L36" s="22">
        <v>15.443</v>
      </c>
      <c r="M36" s="22">
        <v>17.350999999999999</v>
      </c>
      <c r="N36" s="22">
        <v>17.896999999999998</v>
      </c>
      <c r="O36" s="22">
        <v>19.131</v>
      </c>
      <c r="P36" s="22">
        <v>19.914000000000001</v>
      </c>
      <c r="Q36" s="22">
        <v>20.452000000000002</v>
      </c>
      <c r="R36" s="22">
        <v>20.47</v>
      </c>
      <c r="S36" s="22">
        <v>28.283999999999999</v>
      </c>
      <c r="T36" s="22">
        <v>29.457000000000001</v>
      </c>
      <c r="U36" s="22">
        <v>28.236000000000001</v>
      </c>
      <c r="V36" s="22">
        <v>108.60599999999999</v>
      </c>
      <c r="W36" s="22">
        <v>204.328</v>
      </c>
      <c r="X36" s="22">
        <v>294.49599999999998</v>
      </c>
      <c r="Y36" s="22">
        <v>345.11599999999999</v>
      </c>
      <c r="Z36" s="22">
        <v>408.858</v>
      </c>
      <c r="AA36" s="22">
        <v>486.52699999999999</v>
      </c>
      <c r="AB36" s="22">
        <v>642.53899999999999</v>
      </c>
      <c r="AC36" s="22">
        <v>834.58799999999997</v>
      </c>
      <c r="AD36" s="22">
        <v>983.61900000000003</v>
      </c>
      <c r="AE36" s="22">
        <v>1289.2339999999999</v>
      </c>
      <c r="AF36" s="22">
        <v>1439.9860000000001</v>
      </c>
      <c r="AG36" s="22">
        <v>2009.6859999999999</v>
      </c>
      <c r="AH36" s="22">
        <v>2391.8530000000001</v>
      </c>
      <c r="AI36" s="22">
        <v>2793.627</v>
      </c>
      <c r="AJ36" s="22">
        <v>2657.2530000000002</v>
      </c>
      <c r="AK36" s="22">
        <v>3004.55</v>
      </c>
      <c r="AL36" s="22">
        <v>3113.163</v>
      </c>
      <c r="AM36" s="22">
        <v>3056.0459999999998</v>
      </c>
      <c r="AN36" s="22">
        <v>2971.6750000000002</v>
      </c>
      <c r="AO36" s="22">
        <v>1545.18</v>
      </c>
      <c r="AP36" s="22">
        <v>1434.2850000000001</v>
      </c>
      <c r="AQ36" s="22">
        <v>1277.403</v>
      </c>
      <c r="AR36" s="22">
        <v>1268</v>
      </c>
      <c r="AS36" s="22">
        <v>1640.0730000000001</v>
      </c>
      <c r="AT36" s="22">
        <v>1641.5740000000001</v>
      </c>
      <c r="AU36" s="22">
        <v>1644</v>
      </c>
      <c r="AV36" s="22">
        <v>1669</v>
      </c>
      <c r="AW36" s="22">
        <v>1692</v>
      </c>
      <c r="AX36" s="22">
        <v>1812</v>
      </c>
      <c r="AY36" s="22">
        <v>1918</v>
      </c>
      <c r="AZ36" s="22">
        <v>1925</v>
      </c>
      <c r="BA36" s="22">
        <v>1809</v>
      </c>
      <c r="BB36" s="22">
        <v>1866</v>
      </c>
      <c r="BC36" s="22">
        <v>1817</v>
      </c>
      <c r="BD36" s="22">
        <v>1851</v>
      </c>
      <c r="BE36" s="22">
        <v>2001</v>
      </c>
      <c r="BF36" s="22">
        <v>2082</v>
      </c>
      <c r="BG36" s="22">
        <v>2415</v>
      </c>
      <c r="BH36" s="22">
        <v>3166</v>
      </c>
      <c r="BI36" s="22">
        <v>3590</v>
      </c>
      <c r="BJ36" s="22">
        <v>3993</v>
      </c>
      <c r="BK36" s="22">
        <v>4140</v>
      </c>
      <c r="BL36" s="22">
        <v>4482</v>
      </c>
      <c r="BM36" s="22">
        <v>4633</v>
      </c>
      <c r="BN36" s="22">
        <v>4980</v>
      </c>
      <c r="BO36" s="22">
        <v>5520</v>
      </c>
      <c r="BP36" s="33"/>
    </row>
    <row r="37" spans="1:68" x14ac:dyDescent="0.2">
      <c r="A37" s="20" t="s">
        <v>131</v>
      </c>
      <c r="B37" s="20">
        <v>152.68299999999999</v>
      </c>
      <c r="C37" s="20"/>
      <c r="D37" s="20">
        <v>251.41300000000001</v>
      </c>
      <c r="E37" s="20"/>
      <c r="F37" s="20"/>
      <c r="G37" s="20">
        <v>386.56099999999998</v>
      </c>
      <c r="H37" s="20">
        <v>383.947</v>
      </c>
      <c r="I37" s="20">
        <v>101.14100000000001</v>
      </c>
      <c r="J37" s="20">
        <v>457.74900000000002</v>
      </c>
      <c r="K37" s="20">
        <v>141.69800000000001</v>
      </c>
      <c r="L37" s="20">
        <v>179.03399999999999</v>
      </c>
      <c r="M37" s="20">
        <v>239.55099999999999</v>
      </c>
      <c r="N37" s="20">
        <v>297.70299999999997</v>
      </c>
      <c r="O37" s="20">
        <v>406.13200000000001</v>
      </c>
      <c r="P37" s="20">
        <v>489.40300000000002</v>
      </c>
      <c r="Q37" s="20">
        <v>607.226</v>
      </c>
      <c r="R37" s="20">
        <v>714.654</v>
      </c>
      <c r="S37" s="20">
        <v>837.05200000000002</v>
      </c>
      <c r="T37" s="20">
        <v>989.49</v>
      </c>
      <c r="U37" s="20">
        <v>975.19500000000005</v>
      </c>
      <c r="V37" s="20">
        <v>1258.4179999999999</v>
      </c>
      <c r="W37" s="20">
        <v>1602.0440000000001</v>
      </c>
      <c r="X37" s="20">
        <v>1749.81</v>
      </c>
      <c r="Y37" s="20">
        <v>3588.3539999999998</v>
      </c>
      <c r="Z37" s="20">
        <v>4102.13</v>
      </c>
      <c r="AA37" s="20">
        <v>4479.4390000000003</v>
      </c>
      <c r="AB37" s="20">
        <v>4918.9570000000003</v>
      </c>
      <c r="AC37" s="20">
        <v>5294.0330000000004</v>
      </c>
      <c r="AD37" s="20">
        <v>5752.2510000000002</v>
      </c>
      <c r="AE37" s="20">
        <v>6232.8410000000003</v>
      </c>
      <c r="AF37" s="20">
        <v>6984.2349999999997</v>
      </c>
      <c r="AG37" s="20">
        <v>8221.3369999999995</v>
      </c>
      <c r="AH37" s="20">
        <v>9348.6579999999994</v>
      </c>
      <c r="AI37" s="20">
        <v>9911.9089999999997</v>
      </c>
      <c r="AJ37" s="20">
        <v>16758.951000000001</v>
      </c>
      <c r="AK37" s="20">
        <v>18892.635999999999</v>
      </c>
      <c r="AL37" s="20">
        <v>19461.59</v>
      </c>
      <c r="AM37" s="20">
        <v>21929.414000000001</v>
      </c>
      <c r="AN37" s="20">
        <v>23023.05</v>
      </c>
      <c r="AO37" s="20">
        <v>21551.023000000001</v>
      </c>
      <c r="AP37" s="20">
        <v>22642.886999999999</v>
      </c>
      <c r="AQ37" s="20">
        <v>23409.144</v>
      </c>
      <c r="AR37" s="20">
        <v>23427</v>
      </c>
      <c r="AS37" s="20">
        <v>22874.617999999999</v>
      </c>
      <c r="AT37" s="20">
        <v>24722.135999999999</v>
      </c>
      <c r="AU37" s="20">
        <v>25313</v>
      </c>
      <c r="AV37" s="20">
        <v>26199</v>
      </c>
      <c r="AW37" s="20">
        <v>26578</v>
      </c>
      <c r="AX37" s="20">
        <v>26798</v>
      </c>
      <c r="AY37" s="20">
        <v>28191</v>
      </c>
      <c r="AZ37" s="20">
        <v>28469</v>
      </c>
      <c r="BA37" s="20">
        <v>28507</v>
      </c>
      <c r="BB37" s="20">
        <v>28896</v>
      </c>
      <c r="BC37" s="20">
        <v>29340</v>
      </c>
      <c r="BD37" s="20">
        <v>30548</v>
      </c>
      <c r="BE37" s="20">
        <v>30632</v>
      </c>
      <c r="BF37" s="20">
        <v>30855</v>
      </c>
      <c r="BG37" s="20">
        <v>33302</v>
      </c>
      <c r="BH37" s="20">
        <v>36440</v>
      </c>
      <c r="BI37" s="20">
        <v>37598</v>
      </c>
      <c r="BJ37" s="20">
        <v>38409</v>
      </c>
      <c r="BK37" s="20">
        <v>39446</v>
      </c>
      <c r="BL37" s="20">
        <v>43009</v>
      </c>
      <c r="BM37" s="20">
        <v>44046</v>
      </c>
      <c r="BN37" s="20">
        <v>45569</v>
      </c>
      <c r="BO37" s="20">
        <v>49142</v>
      </c>
      <c r="BP37" s="35"/>
    </row>
    <row r="38" spans="1:68" x14ac:dyDescent="0.2">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32"/>
    </row>
    <row r="39" spans="1:68" x14ac:dyDescent="0.2">
      <c r="A39" s="20" t="s">
        <v>132</v>
      </c>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32"/>
    </row>
    <row r="40" spans="1:68" x14ac:dyDescent="0.2">
      <c r="A40" s="14" t="s">
        <v>133</v>
      </c>
      <c r="B40" s="14">
        <v>4.2679999999999998</v>
      </c>
      <c r="C40" s="14"/>
      <c r="D40" s="14">
        <v>5.1929999999999996</v>
      </c>
      <c r="E40" s="14"/>
      <c r="F40" s="14"/>
      <c r="G40" s="14">
        <v>5.7460000000000004</v>
      </c>
      <c r="H40" s="14">
        <v>7.1239999999999997</v>
      </c>
      <c r="I40" s="14">
        <v>334.274</v>
      </c>
      <c r="J40" s="14">
        <v>18.905999999999999</v>
      </c>
      <c r="K40" s="14">
        <v>583.45399999999995</v>
      </c>
      <c r="L40" s="14">
        <v>621.93499999999995</v>
      </c>
      <c r="M40" s="14">
        <v>631.56399999999996</v>
      </c>
      <c r="N40" s="14">
        <v>871.17399999999998</v>
      </c>
      <c r="O40" s="14">
        <v>881.94100000000003</v>
      </c>
      <c r="P40" s="14">
        <v>893.33600000000001</v>
      </c>
      <c r="Q40" s="14">
        <v>913.04</v>
      </c>
      <c r="R40" s="14">
        <v>926.98099999999999</v>
      </c>
      <c r="S40" s="14">
        <v>947.69299999999998</v>
      </c>
      <c r="T40" s="14">
        <v>1190.191</v>
      </c>
      <c r="U40" s="14">
        <v>1222.825</v>
      </c>
      <c r="V40" s="14">
        <v>1714.163</v>
      </c>
      <c r="W40" s="14">
        <v>1687.3969999999999</v>
      </c>
      <c r="X40" s="14">
        <v>1806.617</v>
      </c>
      <c r="Y40" s="14">
        <v>2101.3519999999999</v>
      </c>
      <c r="Z40" s="14">
        <v>2203.5349999999999</v>
      </c>
      <c r="AA40" s="14">
        <v>2284.0100000000002</v>
      </c>
      <c r="AB40" s="14">
        <v>2345.2660000000001</v>
      </c>
      <c r="AC40" s="14">
        <v>2429.6770000000001</v>
      </c>
      <c r="AD40" s="14">
        <v>2502.6790000000001</v>
      </c>
      <c r="AE40" s="14">
        <v>3340.4360000000001</v>
      </c>
      <c r="AF40" s="14">
        <v>3409.4520000000002</v>
      </c>
      <c r="AG40" s="14">
        <v>3561.2559999999999</v>
      </c>
      <c r="AH40" s="14">
        <v>5383.7309999999998</v>
      </c>
      <c r="AI40" s="14">
        <v>5530.9279999999999</v>
      </c>
      <c r="AJ40" s="14">
        <v>7773.7269999999999</v>
      </c>
      <c r="AK40" s="14">
        <v>8351.5139999999992</v>
      </c>
      <c r="AL40" s="14">
        <v>8774.2119999999995</v>
      </c>
      <c r="AM40" s="14">
        <v>8989.0220000000008</v>
      </c>
      <c r="AN40" s="14">
        <v>9178.0239999999994</v>
      </c>
      <c r="AO40" s="14">
        <v>9418.8960000000006</v>
      </c>
      <c r="AP40" s="14">
        <v>9656.5370000000003</v>
      </c>
      <c r="AQ40" s="14">
        <v>9957.7109999999993</v>
      </c>
      <c r="AR40" s="14">
        <v>10249</v>
      </c>
      <c r="AS40" s="14">
        <v>10563.745999999999</v>
      </c>
      <c r="AT40" s="14">
        <v>12052.458000000001</v>
      </c>
      <c r="AU40" s="14">
        <v>12348</v>
      </c>
      <c r="AV40" s="14">
        <v>12736</v>
      </c>
      <c r="AW40" s="14">
        <v>15390</v>
      </c>
      <c r="AX40" s="14">
        <v>15895</v>
      </c>
      <c r="AY40" s="14">
        <v>21574</v>
      </c>
      <c r="AZ40" s="14">
        <v>27260</v>
      </c>
      <c r="BA40" s="14">
        <v>27623</v>
      </c>
      <c r="BB40" s="14">
        <v>28205</v>
      </c>
      <c r="BC40" s="14">
        <v>28922</v>
      </c>
      <c r="BD40" s="14">
        <v>29803</v>
      </c>
      <c r="BE40" s="14">
        <v>30485</v>
      </c>
      <c r="BF40" s="14">
        <v>30944</v>
      </c>
      <c r="BG40" s="14">
        <v>31592</v>
      </c>
      <c r="BH40" s="14">
        <v>32177</v>
      </c>
      <c r="BI40" s="14">
        <v>32878</v>
      </c>
      <c r="BJ40" s="14">
        <v>33436</v>
      </c>
      <c r="BK40" s="14">
        <v>34201</v>
      </c>
      <c r="BL40" s="14">
        <v>34892</v>
      </c>
      <c r="BM40" s="14">
        <v>35763</v>
      </c>
      <c r="BN40" s="14">
        <v>36443</v>
      </c>
      <c r="BO40" s="14">
        <v>37286</v>
      </c>
      <c r="BP40" s="32"/>
    </row>
    <row r="41" spans="1:68" x14ac:dyDescent="0.2">
      <c r="A41" s="14" t="s">
        <v>134</v>
      </c>
      <c r="B41" s="14">
        <v>-122.13200000000001</v>
      </c>
      <c r="C41" s="14"/>
      <c r="D41" s="14">
        <v>-204.91399999999999</v>
      </c>
      <c r="E41" s="14"/>
      <c r="F41" s="14"/>
      <c r="G41" s="14">
        <v>-236.41200000000001</v>
      </c>
      <c r="H41" s="14">
        <v>-260.654</v>
      </c>
      <c r="I41" s="14">
        <v>-290.173</v>
      </c>
      <c r="J41" s="14">
        <v>-328.68900000000002</v>
      </c>
      <c r="K41" s="14">
        <v>-363.62400000000002</v>
      </c>
      <c r="L41" s="14">
        <v>-414.98200000000003</v>
      </c>
      <c r="M41" s="14">
        <v>-463.92200000000003</v>
      </c>
      <c r="N41" s="14">
        <v>-522.82600000000002</v>
      </c>
      <c r="O41" s="14">
        <v>-587.90300000000002</v>
      </c>
      <c r="P41" s="14">
        <v>-669.39200000000005</v>
      </c>
      <c r="Q41" s="14">
        <v>-759.26499999999999</v>
      </c>
      <c r="R41" s="14">
        <v>-864.87099999999998</v>
      </c>
      <c r="S41" s="14">
        <v>-975.67399999999998</v>
      </c>
      <c r="T41" s="14">
        <v>-1065.606</v>
      </c>
      <c r="U41" s="14">
        <v>-1054.357</v>
      </c>
      <c r="V41" s="14">
        <v>-1084.8579999999999</v>
      </c>
      <c r="W41" s="14">
        <v>-1123.355</v>
      </c>
      <c r="X41" s="14">
        <v>-1139.6199999999999</v>
      </c>
      <c r="Y41" s="14">
        <v>-1189.42</v>
      </c>
      <c r="Z41" s="14">
        <v>-1251.327</v>
      </c>
      <c r="AA41" s="14">
        <v>-1326.0409999999999</v>
      </c>
      <c r="AB41" s="14">
        <v>-1433.66</v>
      </c>
      <c r="AC41" s="14">
        <v>-1587.8409999999999</v>
      </c>
      <c r="AD41" s="14">
        <v>-1772.068</v>
      </c>
      <c r="AE41" s="14">
        <v>-2001.9259999999999</v>
      </c>
      <c r="AF41" s="14">
        <v>-2322.3229999999999</v>
      </c>
      <c r="AG41" s="14">
        <v>-2604.59</v>
      </c>
      <c r="AH41" s="14">
        <v>-2897.7779999999998</v>
      </c>
      <c r="AI41" s="14">
        <v>-2875.9</v>
      </c>
      <c r="AJ41" s="14">
        <v>-2997.2370000000001</v>
      </c>
      <c r="AK41" s="14">
        <v>-3343.1869999999999</v>
      </c>
      <c r="AL41" s="14">
        <v>-3679.5839999999998</v>
      </c>
      <c r="AM41" s="14">
        <v>-4298.96</v>
      </c>
      <c r="AN41" s="14">
        <v>-4974.299</v>
      </c>
      <c r="AO41" s="14">
        <v>-5051.2920000000004</v>
      </c>
      <c r="AP41" s="14">
        <v>-5768.8310000000001</v>
      </c>
      <c r="AQ41" s="14">
        <v>-5457.3149999999996</v>
      </c>
      <c r="AR41" s="14">
        <v>-5318</v>
      </c>
      <c r="AS41" s="14">
        <v>-5923.3050000000003</v>
      </c>
      <c r="AT41" s="14">
        <v>-6331.6390000000001</v>
      </c>
      <c r="AU41" s="14">
        <v>-6188</v>
      </c>
      <c r="AV41" s="14">
        <v>-6083</v>
      </c>
      <c r="AW41" s="14">
        <v>-6104</v>
      </c>
      <c r="AX41" s="14">
        <v>-6000</v>
      </c>
      <c r="AY41" s="14">
        <v>-5669</v>
      </c>
      <c r="AZ41" s="14">
        <v>-5399</v>
      </c>
      <c r="BA41" s="14">
        <v>-4750</v>
      </c>
      <c r="BB41" s="14">
        <v>-3608</v>
      </c>
      <c r="BC41" s="14">
        <v>-1990</v>
      </c>
      <c r="BD41" s="14">
        <v>329</v>
      </c>
      <c r="BE41" s="14">
        <v>3649</v>
      </c>
      <c r="BF41" s="14">
        <v>5908</v>
      </c>
      <c r="BG41" s="14">
        <v>9198</v>
      </c>
      <c r="BH41" s="14">
        <v>12885</v>
      </c>
      <c r="BI41" s="14">
        <v>15398</v>
      </c>
      <c r="BJ41" s="14">
        <v>18101</v>
      </c>
      <c r="BK41" s="14">
        <v>19954</v>
      </c>
      <c r="BL41" s="14">
        <v>27882</v>
      </c>
      <c r="BM41" s="14">
        <v>29011</v>
      </c>
      <c r="BN41" s="14">
        <v>30489</v>
      </c>
      <c r="BO41" s="14">
        <v>32656</v>
      </c>
      <c r="BP41" s="32"/>
    </row>
    <row r="42" spans="1:68" x14ac:dyDescent="0.2">
      <c r="A42" s="14" t="s">
        <v>135</v>
      </c>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32"/>
    </row>
    <row r="43" spans="1:68" x14ac:dyDescent="0.2">
      <c r="A43" s="14" t="s">
        <v>136</v>
      </c>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v>1</v>
      </c>
      <c r="AW43" s="14"/>
      <c r="AX43" s="14"/>
      <c r="AY43" s="14">
        <v>1</v>
      </c>
      <c r="AZ43" s="14">
        <v>1</v>
      </c>
      <c r="BA43" s="14">
        <v>1</v>
      </c>
      <c r="BB43" s="14">
        <v>1</v>
      </c>
      <c r="BC43" s="14">
        <v>1</v>
      </c>
      <c r="BD43" s="14">
        <v>3</v>
      </c>
      <c r="BE43" s="14">
        <v>1</v>
      </c>
      <c r="BF43" s="14">
        <v>1</v>
      </c>
      <c r="BG43" s="14">
        <v>3</v>
      </c>
      <c r="BH43" s="14">
        <v>3</v>
      </c>
      <c r="BI43" s="14">
        <v>3</v>
      </c>
      <c r="BJ43" s="14">
        <v>3</v>
      </c>
      <c r="BK43" s="14">
        <v>3</v>
      </c>
      <c r="BL43" s="14">
        <v>3</v>
      </c>
      <c r="BM43" s="14">
        <v>3</v>
      </c>
      <c r="BN43" s="14">
        <v>3</v>
      </c>
      <c r="BO43" s="14">
        <v>3</v>
      </c>
      <c r="BP43" s="32"/>
    </row>
    <row r="44" spans="1:68" x14ac:dyDescent="0.2">
      <c r="A44" s="14" t="s">
        <v>137</v>
      </c>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32"/>
    </row>
    <row r="45" spans="1:68" x14ac:dyDescent="0.2">
      <c r="A45" s="14" t="s">
        <v>138</v>
      </c>
      <c r="B45" s="14"/>
      <c r="C45" s="14"/>
      <c r="D45" s="14"/>
      <c r="E45" s="14"/>
      <c r="F45" s="14"/>
      <c r="G45" s="14"/>
      <c r="H45" s="14"/>
      <c r="I45" s="14"/>
      <c r="J45" s="14"/>
      <c r="K45" s="14"/>
      <c r="L45" s="14"/>
      <c r="M45" s="14"/>
      <c r="N45" s="14"/>
      <c r="O45" s="14">
        <v>-2.4E-2</v>
      </c>
      <c r="P45" s="14">
        <v>-3.0000000000000001E-3</v>
      </c>
      <c r="Q45" s="14">
        <v>-6.0000000000000001E-3</v>
      </c>
      <c r="R45" s="14"/>
      <c r="S45" s="14"/>
      <c r="T45" s="14"/>
      <c r="U45" s="14"/>
      <c r="V45" s="14"/>
      <c r="W45" s="14"/>
      <c r="X45" s="14"/>
      <c r="Y45" s="14"/>
      <c r="Z45" s="14"/>
      <c r="AA45" s="14"/>
      <c r="AB45" s="14">
        <v>-2.1999999999999999E-2</v>
      </c>
      <c r="AC45" s="14">
        <v>-15.965</v>
      </c>
      <c r="AD45" s="14">
        <v>-14.804</v>
      </c>
      <c r="AE45" s="14">
        <v>-23.984999999999999</v>
      </c>
      <c r="AF45" s="14">
        <v>-3.556</v>
      </c>
      <c r="AG45" s="14">
        <v>13.565</v>
      </c>
      <c r="AH45" s="14">
        <v>34.192999999999998</v>
      </c>
      <c r="AI45" s="14">
        <v>25.31</v>
      </c>
      <c r="AJ45" s="14">
        <v>-23.74</v>
      </c>
      <c r="AK45" s="14">
        <v>-20.768999999999998</v>
      </c>
      <c r="AL45" s="14">
        <v>10.961</v>
      </c>
      <c r="AM45" s="14">
        <v>21.25</v>
      </c>
      <c r="AN45" s="14">
        <v>33.347999999999999</v>
      </c>
      <c r="AO45" s="14">
        <v>82.921000000000006</v>
      </c>
      <c r="AP45" s="14">
        <v>18.545000000000002</v>
      </c>
      <c r="AQ45" s="14">
        <v>8.2710000000000008</v>
      </c>
      <c r="AR45" s="14">
        <v>-8</v>
      </c>
      <c r="AS45" s="14">
        <v>-35.018999999999998</v>
      </c>
      <c r="AT45" s="14">
        <v>-5.6050000000000004</v>
      </c>
      <c r="AU45" s="14">
        <v>-120</v>
      </c>
      <c r="AV45" s="14">
        <v>-36</v>
      </c>
      <c r="AW45" s="14">
        <v>-113</v>
      </c>
      <c r="AX45" s="14">
        <v>-40</v>
      </c>
      <c r="AY45" s="14">
        <v>125</v>
      </c>
      <c r="AZ45" s="14">
        <v>363</v>
      </c>
      <c r="BA45" s="14">
        <v>143</v>
      </c>
      <c r="BB45" s="14">
        <v>206</v>
      </c>
      <c r="BC45" s="14">
        <v>120</v>
      </c>
      <c r="BD45" s="14">
        <v>54</v>
      </c>
      <c r="BE45" s="14">
        <v>-50</v>
      </c>
      <c r="BF45" s="14">
        <v>-477</v>
      </c>
      <c r="BG45" s="14">
        <v>-942</v>
      </c>
      <c r="BH45" s="14">
        <v>-361</v>
      </c>
      <c r="BI45" s="14">
        <v>-225</v>
      </c>
      <c r="BJ45" s="14">
        <v>-410</v>
      </c>
      <c r="BK45" s="14">
        <v>-692</v>
      </c>
      <c r="BL45" s="14">
        <v>-143</v>
      </c>
      <c r="BM45" s="14">
        <v>-399</v>
      </c>
      <c r="BN45" s="14">
        <v>-467</v>
      </c>
      <c r="BO45" s="14">
        <v>-14</v>
      </c>
      <c r="BP45" s="32"/>
    </row>
    <row r="46" spans="1:68" x14ac:dyDescent="0.2">
      <c r="A46" s="14" t="s">
        <v>139</v>
      </c>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v>1152.2139999999999</v>
      </c>
      <c r="AK46" s="14">
        <v>1173.3710000000001</v>
      </c>
      <c r="AL46" s="14">
        <v>1476.3630000000001</v>
      </c>
      <c r="AM46" s="14">
        <v>1466.18</v>
      </c>
      <c r="AN46" s="14">
        <v>1395.08</v>
      </c>
      <c r="AO46" s="14">
        <v>1269.711</v>
      </c>
      <c r="AP46" s="14">
        <v>1360.692</v>
      </c>
      <c r="AQ46" s="14">
        <v>1344.731</v>
      </c>
      <c r="AR46" s="14">
        <v>1390</v>
      </c>
      <c r="AS46" s="14">
        <v>1432.31</v>
      </c>
      <c r="AT46" s="14">
        <v>1435.068</v>
      </c>
      <c r="AU46" s="14">
        <v>1442</v>
      </c>
      <c r="AV46" s="14">
        <v>1492</v>
      </c>
      <c r="AW46" s="14">
        <v>1499</v>
      </c>
      <c r="AX46" s="14">
        <v>1482</v>
      </c>
      <c r="AY46" s="14">
        <v>1469</v>
      </c>
      <c r="AZ46" s="14">
        <v>1454</v>
      </c>
      <c r="BA46" s="14">
        <v>1448</v>
      </c>
      <c r="BB46" s="14">
        <v>1446</v>
      </c>
      <c r="BC46" s="14">
        <v>1441</v>
      </c>
      <c r="BD46" s="14">
        <v>1394</v>
      </c>
      <c r="BE46" s="14">
        <v>1321</v>
      </c>
      <c r="BF46" s="14">
        <v>1282</v>
      </c>
      <c r="BG46" s="14">
        <v>1273</v>
      </c>
      <c r="BH46" s="14">
        <v>1194</v>
      </c>
      <c r="BI46" s="14">
        <v>1181</v>
      </c>
      <c r="BJ46" s="14">
        <v>1052</v>
      </c>
      <c r="BK46" s="14">
        <v>1029</v>
      </c>
      <c r="BL46" s="14">
        <v>975</v>
      </c>
      <c r="BM46" s="14">
        <v>802</v>
      </c>
      <c r="BN46" s="14">
        <v>795</v>
      </c>
      <c r="BO46" s="14">
        <v>779</v>
      </c>
      <c r="BP46" s="32"/>
    </row>
    <row r="47" spans="1:68" x14ac:dyDescent="0.2">
      <c r="A47" s="14" t="s">
        <v>140</v>
      </c>
      <c r="B47" s="22">
        <v>1.8000000000001001E-2</v>
      </c>
      <c r="C47" s="22"/>
      <c r="D47" s="22">
        <v>6.9999999999765996E-3</v>
      </c>
      <c r="E47" s="22"/>
      <c r="F47" s="22"/>
      <c r="G47" s="22">
        <v>2.0999999999987001E-2</v>
      </c>
      <c r="H47" s="22">
        <v>7.0000000000049996E-3</v>
      </c>
      <c r="I47" s="22">
        <v>7.8000000000002997E-2</v>
      </c>
      <c r="J47" s="22">
        <v>8.0000000000382005E-3</v>
      </c>
      <c r="K47" s="22">
        <v>9.3000000000074995E-2</v>
      </c>
      <c r="L47" s="22">
        <v>9.5000000000083989E-2</v>
      </c>
      <c r="M47" s="22">
        <v>9.6000000000059996E-2</v>
      </c>
      <c r="N47" s="22">
        <v>0.10400000000004</v>
      </c>
      <c r="O47" s="22">
        <v>0.10399999999998</v>
      </c>
      <c r="P47" s="22">
        <v>0.10400000000006999</v>
      </c>
      <c r="Q47" s="22">
        <v>0.10499999999999</v>
      </c>
      <c r="R47" s="22">
        <v>0.10499999999999</v>
      </c>
      <c r="S47" s="22">
        <v>0.10599999999999</v>
      </c>
      <c r="T47" s="22">
        <v>0.11499999999997</v>
      </c>
      <c r="U47" s="22">
        <v>0.11499999999992</v>
      </c>
      <c r="V47" s="22">
        <v>0.12099999999998</v>
      </c>
      <c r="W47" s="22">
        <v>0.12300000000005</v>
      </c>
      <c r="X47" s="22">
        <v>0.12299999999993</v>
      </c>
      <c r="Y47" s="22">
        <v>0.12400000000024999</v>
      </c>
      <c r="Z47" s="22">
        <v>0.12500000000011</v>
      </c>
      <c r="AA47" s="22">
        <v>0.12499999999977</v>
      </c>
      <c r="AB47" s="22">
        <v>0.12599999999997999</v>
      </c>
      <c r="AC47" s="22">
        <v>0.12599999999964001</v>
      </c>
      <c r="AD47" s="22">
        <v>0.12699999999994999</v>
      </c>
      <c r="AE47" s="22">
        <v>0.13099999999963</v>
      </c>
      <c r="AF47" s="22">
        <v>0.13099999999963</v>
      </c>
      <c r="AG47" s="22">
        <v>0.13400000000024001</v>
      </c>
      <c r="AH47" s="22">
        <v>0.14799999999968</v>
      </c>
      <c r="AI47" s="22">
        <v>0.15000000000009001</v>
      </c>
      <c r="AJ47" s="22">
        <v>0.16100000000006001</v>
      </c>
      <c r="AK47" s="22">
        <v>0.16100000000097001</v>
      </c>
      <c r="AL47" s="22">
        <v>0.16299999999956</v>
      </c>
      <c r="AM47" s="22">
        <v>0.16799999999876</v>
      </c>
      <c r="AN47" s="22">
        <v>0.16900000000078</v>
      </c>
      <c r="AO47" s="22">
        <v>0.16999999999915999</v>
      </c>
      <c r="AP47" s="22">
        <v>0.17000000000007001</v>
      </c>
      <c r="AQ47" s="22">
        <v>0.17100000000119001</v>
      </c>
      <c r="AR47" s="22"/>
      <c r="AS47" s="22">
        <v>0.17400000000179999</v>
      </c>
      <c r="AT47" s="22">
        <v>0.17899999999918001</v>
      </c>
      <c r="AU47" s="22"/>
      <c r="AV47" s="22"/>
      <c r="AW47" s="22"/>
      <c r="AX47" s="22"/>
      <c r="AY47" s="22"/>
      <c r="AZ47" s="22"/>
      <c r="BA47" s="22"/>
      <c r="BB47" s="22"/>
      <c r="BC47" s="22"/>
      <c r="BD47" s="22"/>
      <c r="BE47" s="22"/>
      <c r="BF47" s="22"/>
      <c r="BG47" s="22"/>
      <c r="BH47" s="22"/>
      <c r="BI47" s="22"/>
      <c r="BJ47" s="22"/>
      <c r="BK47" s="22"/>
      <c r="BL47" s="22"/>
      <c r="BM47" s="22"/>
      <c r="BN47" s="22"/>
      <c r="BO47" s="22"/>
      <c r="BP47" s="33"/>
    </row>
    <row r="48" spans="1:68" x14ac:dyDescent="0.2">
      <c r="A48" s="20" t="s">
        <v>141</v>
      </c>
      <c r="B48" s="20">
        <v>-117.846</v>
      </c>
      <c r="C48" s="20"/>
      <c r="D48" s="20">
        <v>-199.714</v>
      </c>
      <c r="E48" s="20"/>
      <c r="F48" s="20"/>
      <c r="G48" s="20">
        <v>-230.64500000000001</v>
      </c>
      <c r="H48" s="20">
        <v>-253.523</v>
      </c>
      <c r="I48" s="20">
        <v>44.179000000000002</v>
      </c>
      <c r="J48" s="20">
        <v>-309.77499999999998</v>
      </c>
      <c r="K48" s="20">
        <v>219.923</v>
      </c>
      <c r="L48" s="20">
        <v>207.048</v>
      </c>
      <c r="M48" s="20">
        <v>167.738</v>
      </c>
      <c r="N48" s="20">
        <v>348.452</v>
      </c>
      <c r="O48" s="20">
        <v>294.11799999999999</v>
      </c>
      <c r="P48" s="20">
        <v>224.04499999999999</v>
      </c>
      <c r="Q48" s="20">
        <v>153.874</v>
      </c>
      <c r="R48" s="20">
        <v>62.215000000000003</v>
      </c>
      <c r="S48" s="20">
        <v>-27.875</v>
      </c>
      <c r="T48" s="20">
        <v>124.7</v>
      </c>
      <c r="U48" s="20">
        <v>168.583</v>
      </c>
      <c r="V48" s="20">
        <v>629.42600000000004</v>
      </c>
      <c r="W48" s="20">
        <v>564.16499999999996</v>
      </c>
      <c r="X48" s="20">
        <v>667.12</v>
      </c>
      <c r="Y48" s="20">
        <v>912.05600000000004</v>
      </c>
      <c r="Z48" s="20">
        <v>952.33299999999997</v>
      </c>
      <c r="AA48" s="20">
        <v>958.09400000000005</v>
      </c>
      <c r="AB48" s="20">
        <v>911.71</v>
      </c>
      <c r="AC48" s="20">
        <v>825.99699999999996</v>
      </c>
      <c r="AD48" s="20">
        <v>715.93399999999997</v>
      </c>
      <c r="AE48" s="20">
        <v>1314.6559999999999</v>
      </c>
      <c r="AF48" s="20">
        <v>1083.704</v>
      </c>
      <c r="AG48" s="20">
        <v>970.36500000000001</v>
      </c>
      <c r="AH48" s="20">
        <v>2520.2939999999999</v>
      </c>
      <c r="AI48" s="20">
        <v>2680.4879999999998</v>
      </c>
      <c r="AJ48" s="20">
        <v>5905.125</v>
      </c>
      <c r="AK48" s="20">
        <v>6161.09</v>
      </c>
      <c r="AL48" s="20">
        <v>6582.1149999999998</v>
      </c>
      <c r="AM48" s="20">
        <v>6177.66</v>
      </c>
      <c r="AN48" s="20">
        <v>5632.3220000000001</v>
      </c>
      <c r="AO48" s="20">
        <v>5720.4059999999999</v>
      </c>
      <c r="AP48" s="20">
        <v>5267.1130000000003</v>
      </c>
      <c r="AQ48" s="20">
        <v>5853.5690000000004</v>
      </c>
      <c r="AR48" s="20">
        <v>6313</v>
      </c>
      <c r="AS48" s="20">
        <v>6037.9059999999999</v>
      </c>
      <c r="AT48" s="20">
        <v>7150.4610000000002</v>
      </c>
      <c r="AU48" s="20">
        <v>7482</v>
      </c>
      <c r="AV48" s="20">
        <v>8110</v>
      </c>
      <c r="AW48" s="20">
        <v>10672</v>
      </c>
      <c r="AX48" s="20">
        <v>11337</v>
      </c>
      <c r="AY48" s="20">
        <v>17500</v>
      </c>
      <c r="AZ48" s="20">
        <v>23679</v>
      </c>
      <c r="BA48" s="20">
        <v>24465</v>
      </c>
      <c r="BB48" s="20">
        <v>26250</v>
      </c>
      <c r="BC48" s="20">
        <v>28494</v>
      </c>
      <c r="BD48" s="20">
        <v>31583</v>
      </c>
      <c r="BE48" s="20">
        <v>35406</v>
      </c>
      <c r="BF48" s="20">
        <v>37658</v>
      </c>
      <c r="BG48" s="20">
        <v>41124</v>
      </c>
      <c r="BH48" s="20">
        <v>45898</v>
      </c>
      <c r="BI48" s="20">
        <v>49235</v>
      </c>
      <c r="BJ48" s="20">
        <v>52182</v>
      </c>
      <c r="BK48" s="20">
        <v>54495</v>
      </c>
      <c r="BL48" s="20">
        <v>63609</v>
      </c>
      <c r="BM48" s="20">
        <v>65180</v>
      </c>
      <c r="BN48" s="20">
        <v>67263</v>
      </c>
      <c r="BO48" s="20">
        <v>70710</v>
      </c>
      <c r="BP48" s="35"/>
    </row>
    <row r="49" spans="1:68" x14ac:dyDescent="0.2">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32"/>
    </row>
    <row r="50" spans="1:68" ht="17" thickBot="1" x14ac:dyDescent="0.25">
      <c r="A50" s="20" t="s">
        <v>142</v>
      </c>
      <c r="B50" s="23">
        <v>34.837000000000003</v>
      </c>
      <c r="C50" s="23"/>
      <c r="D50" s="23">
        <v>51.698999999999998</v>
      </c>
      <c r="E50" s="23"/>
      <c r="F50" s="23"/>
      <c r="G50" s="23">
        <v>155.916</v>
      </c>
      <c r="H50" s="23">
        <v>130.42400000000001</v>
      </c>
      <c r="I50" s="23">
        <v>145.32</v>
      </c>
      <c r="J50" s="23">
        <v>147.97399999999999</v>
      </c>
      <c r="K50" s="23">
        <v>361.62099999999998</v>
      </c>
      <c r="L50" s="23">
        <v>386.08199999999999</v>
      </c>
      <c r="M50" s="23">
        <v>407.28899999999999</v>
      </c>
      <c r="N50" s="23">
        <v>646.15499999999997</v>
      </c>
      <c r="O50" s="23">
        <v>700.25</v>
      </c>
      <c r="P50" s="23">
        <v>713.44799999999998</v>
      </c>
      <c r="Q50" s="23">
        <v>761.1</v>
      </c>
      <c r="R50" s="23">
        <v>776.86900000000003</v>
      </c>
      <c r="S50" s="23">
        <v>809.17700000000002</v>
      </c>
      <c r="T50" s="23">
        <v>1114.19</v>
      </c>
      <c r="U50" s="23">
        <v>1143.778</v>
      </c>
      <c r="V50" s="23">
        <v>1887.8440000000001</v>
      </c>
      <c r="W50" s="23">
        <v>2166.2089999999998</v>
      </c>
      <c r="X50" s="23">
        <v>2416.9299999999998</v>
      </c>
      <c r="Y50" s="23">
        <v>4500.41</v>
      </c>
      <c r="Z50" s="23">
        <v>5054.4629999999997</v>
      </c>
      <c r="AA50" s="23">
        <v>5437.5330000000004</v>
      </c>
      <c r="AB50" s="23">
        <v>5830.6670000000004</v>
      </c>
      <c r="AC50" s="23">
        <v>6120.03</v>
      </c>
      <c r="AD50" s="23">
        <v>6468.1850000000004</v>
      </c>
      <c r="AE50" s="23">
        <v>7547.4970000000003</v>
      </c>
      <c r="AF50" s="23">
        <v>8067.9390000000003</v>
      </c>
      <c r="AG50" s="23">
        <v>9191.7019999999993</v>
      </c>
      <c r="AH50" s="23">
        <v>11868.951999999999</v>
      </c>
      <c r="AI50" s="23">
        <v>12592.397000000001</v>
      </c>
      <c r="AJ50" s="23">
        <v>22664.076000000001</v>
      </c>
      <c r="AK50" s="23">
        <v>25053.725999999999</v>
      </c>
      <c r="AL50" s="23">
        <v>26043.705000000002</v>
      </c>
      <c r="AM50" s="23">
        <v>28107.074000000001</v>
      </c>
      <c r="AN50" s="23">
        <v>28655.371999999999</v>
      </c>
      <c r="AO50" s="23">
        <v>27271.429</v>
      </c>
      <c r="AP50" s="23">
        <v>27910</v>
      </c>
      <c r="AQ50" s="23">
        <v>29262.713</v>
      </c>
      <c r="AR50" s="23">
        <v>29740</v>
      </c>
      <c r="AS50" s="23">
        <v>28912.524000000001</v>
      </c>
      <c r="AT50" s="23">
        <v>31872.597000000002</v>
      </c>
      <c r="AU50" s="23">
        <v>32795</v>
      </c>
      <c r="AV50" s="23">
        <v>34309</v>
      </c>
      <c r="AW50" s="23">
        <v>37250</v>
      </c>
      <c r="AX50" s="23">
        <v>38135</v>
      </c>
      <c r="AY50" s="23">
        <v>45691</v>
      </c>
      <c r="AZ50" s="23">
        <v>52148</v>
      </c>
      <c r="BA50" s="23">
        <v>52972</v>
      </c>
      <c r="BB50" s="23">
        <v>55146</v>
      </c>
      <c r="BC50" s="23">
        <v>57834</v>
      </c>
      <c r="BD50" s="23">
        <v>62131</v>
      </c>
      <c r="BE50" s="23">
        <v>66038</v>
      </c>
      <c r="BF50" s="23">
        <v>68513</v>
      </c>
      <c r="BG50" s="23">
        <v>74426</v>
      </c>
      <c r="BH50" s="23">
        <v>82338</v>
      </c>
      <c r="BI50" s="23">
        <v>86833</v>
      </c>
      <c r="BJ50" s="23">
        <v>90591</v>
      </c>
      <c r="BK50" s="23">
        <v>93941</v>
      </c>
      <c r="BL50" s="23">
        <v>106618</v>
      </c>
      <c r="BM50" s="23">
        <v>109226</v>
      </c>
      <c r="BN50" s="23">
        <v>112832</v>
      </c>
      <c r="BO50" s="23">
        <v>119852</v>
      </c>
      <c r="BP50" s="34"/>
    </row>
    <row r="51" spans="1:68" ht="17" thickTop="1" x14ac:dyDescent="0.2">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32"/>
    </row>
    <row r="52" spans="1:68" x14ac:dyDescent="0.2">
      <c r="A52" s="20" t="s">
        <v>143</v>
      </c>
      <c r="B52" s="14">
        <v>2044.95</v>
      </c>
      <c r="C52" s="14">
        <v>2044.95</v>
      </c>
      <c r="D52" s="14">
        <v>2099.7449999999999</v>
      </c>
      <c r="E52" s="14">
        <v>2099.7449999999999</v>
      </c>
      <c r="F52" s="14">
        <v>2099.7449999999999</v>
      </c>
      <c r="G52" s="14">
        <v>2099.7449999999999</v>
      </c>
      <c r="H52" s="14">
        <v>1396.64</v>
      </c>
      <c r="I52" s="14">
        <v>1396.64</v>
      </c>
      <c r="J52" s="14">
        <v>1396.64</v>
      </c>
      <c r="K52" s="14">
        <v>1398.8</v>
      </c>
      <c r="L52" s="14">
        <v>1423.63</v>
      </c>
      <c r="M52" s="14">
        <v>1433.32</v>
      </c>
      <c r="N52" s="14">
        <v>1559.71</v>
      </c>
      <c r="O52" s="14">
        <v>1562.83</v>
      </c>
      <c r="P52" s="14">
        <v>1567.95</v>
      </c>
      <c r="Q52" s="14">
        <v>1577.47</v>
      </c>
      <c r="R52" s="14">
        <v>1579.85</v>
      </c>
      <c r="S52" s="14">
        <v>1586.59</v>
      </c>
      <c r="T52" s="14">
        <v>1713.21</v>
      </c>
      <c r="U52" s="14">
        <v>1727.42</v>
      </c>
      <c r="V52" s="14">
        <v>1821.44</v>
      </c>
      <c r="W52" s="14">
        <v>1838.49</v>
      </c>
      <c r="X52" s="14">
        <v>1846.36</v>
      </c>
      <c r="Y52" s="14">
        <v>1860.61</v>
      </c>
      <c r="Z52" s="14">
        <v>1868.82</v>
      </c>
      <c r="AA52" s="14">
        <v>1880.49</v>
      </c>
      <c r="AB52" s="14">
        <v>1885.31</v>
      </c>
      <c r="AC52" s="14">
        <v>1895.43</v>
      </c>
      <c r="AD52" s="14">
        <v>1906.51</v>
      </c>
      <c r="AE52" s="14">
        <v>1963.52</v>
      </c>
      <c r="AF52" s="14">
        <v>1971.38</v>
      </c>
      <c r="AG52" s="14">
        <v>2007.87</v>
      </c>
      <c r="AH52" s="14">
        <v>2220.23</v>
      </c>
      <c r="AI52" s="14">
        <v>2247.38</v>
      </c>
      <c r="AJ52" s="14">
        <v>2423.42</v>
      </c>
      <c r="AK52" s="14">
        <v>2462.46</v>
      </c>
      <c r="AL52" s="14">
        <v>2502.9499999999998</v>
      </c>
      <c r="AM52" s="14">
        <v>2520.25</v>
      </c>
      <c r="AN52" s="14">
        <v>2531.96</v>
      </c>
      <c r="AO52" s="14">
        <v>2546.25</v>
      </c>
      <c r="AP52" s="14">
        <v>2557.7399999999998</v>
      </c>
      <c r="AQ52" s="14">
        <v>2573.67</v>
      </c>
      <c r="AR52" s="14">
        <v>2589.04</v>
      </c>
      <c r="AS52" s="14">
        <v>2605.23</v>
      </c>
      <c r="AT52" s="14">
        <v>2686.77</v>
      </c>
      <c r="AU52" s="14">
        <v>2700</v>
      </c>
      <c r="AV52" s="14">
        <v>2715.93</v>
      </c>
      <c r="AW52" s="14">
        <v>2775</v>
      </c>
      <c r="AX52" s="14">
        <v>2794.79</v>
      </c>
      <c r="AY52" s="14">
        <v>2843.56</v>
      </c>
      <c r="AZ52" s="14">
        <v>2880</v>
      </c>
      <c r="BA52" s="14">
        <v>2889</v>
      </c>
      <c r="BB52" s="14">
        <v>2952</v>
      </c>
      <c r="BC52" s="14">
        <v>3012</v>
      </c>
      <c r="BD52" s="14">
        <v>3099</v>
      </c>
      <c r="BE52" s="14">
        <v>3108</v>
      </c>
      <c r="BF52" s="14">
        <v>3123</v>
      </c>
      <c r="BG52" s="14">
        <v>3158</v>
      </c>
      <c r="BH52" s="14">
        <v>3164</v>
      </c>
      <c r="BI52" s="14">
        <v>3169</v>
      </c>
      <c r="BJ52" s="14">
        <v>3174</v>
      </c>
      <c r="BK52" s="14">
        <v>3179</v>
      </c>
      <c r="BL52" s="14">
        <v>3185</v>
      </c>
      <c r="BM52" s="14">
        <v>3188.97</v>
      </c>
      <c r="BN52" s="14">
        <v>3194.64</v>
      </c>
      <c r="BO52" s="14">
        <v>3207</v>
      </c>
      <c r="BP52" s="32"/>
    </row>
    <row r="53" spans="1:68" x14ac:dyDescent="0.2">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32"/>
    </row>
    <row r="54" spans="1:68" x14ac:dyDescent="0.2">
      <c r="A54" s="20" t="s">
        <v>144</v>
      </c>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32"/>
    </row>
    <row r="55" spans="1:68" x14ac:dyDescent="0.2">
      <c r="A55" s="14" t="s">
        <v>145</v>
      </c>
      <c r="B55" s="24">
        <f t="shared" ref="B55:BM55" si="0">B48</f>
        <v>-117.846</v>
      </c>
      <c r="C55" s="24">
        <f t="shared" si="0"/>
        <v>0</v>
      </c>
      <c r="D55" s="24">
        <f t="shared" si="0"/>
        <v>-199.714</v>
      </c>
      <c r="E55" s="24">
        <f t="shared" si="0"/>
        <v>0</v>
      </c>
      <c r="F55" s="24">
        <f t="shared" si="0"/>
        <v>0</v>
      </c>
      <c r="G55" s="24">
        <f t="shared" si="0"/>
        <v>-230.64500000000001</v>
      </c>
      <c r="H55" s="24">
        <f t="shared" si="0"/>
        <v>-253.523</v>
      </c>
      <c r="I55" s="24">
        <f t="shared" si="0"/>
        <v>44.179000000000002</v>
      </c>
      <c r="J55" s="24">
        <f t="shared" si="0"/>
        <v>-309.77499999999998</v>
      </c>
      <c r="K55" s="24">
        <f t="shared" si="0"/>
        <v>219.923</v>
      </c>
      <c r="L55" s="24">
        <f t="shared" si="0"/>
        <v>207.048</v>
      </c>
      <c r="M55" s="24">
        <f t="shared" si="0"/>
        <v>167.738</v>
      </c>
      <c r="N55" s="24">
        <f t="shared" si="0"/>
        <v>348.452</v>
      </c>
      <c r="O55" s="24">
        <f t="shared" si="0"/>
        <v>294.11799999999999</v>
      </c>
      <c r="P55" s="24">
        <f t="shared" si="0"/>
        <v>224.04499999999999</v>
      </c>
      <c r="Q55" s="24">
        <f t="shared" si="0"/>
        <v>153.874</v>
      </c>
      <c r="R55" s="24">
        <f t="shared" si="0"/>
        <v>62.215000000000003</v>
      </c>
      <c r="S55" s="24">
        <f t="shared" si="0"/>
        <v>-27.875</v>
      </c>
      <c r="T55" s="24">
        <f t="shared" si="0"/>
        <v>124.7</v>
      </c>
      <c r="U55" s="24">
        <f t="shared" si="0"/>
        <v>168.583</v>
      </c>
      <c r="V55" s="24">
        <f t="shared" si="0"/>
        <v>629.42600000000004</v>
      </c>
      <c r="W55" s="24">
        <f t="shared" si="0"/>
        <v>564.16499999999996</v>
      </c>
      <c r="X55" s="24">
        <f t="shared" si="0"/>
        <v>667.12</v>
      </c>
      <c r="Y55" s="24">
        <f t="shared" si="0"/>
        <v>912.05600000000004</v>
      </c>
      <c r="Z55" s="24">
        <f t="shared" si="0"/>
        <v>952.33299999999997</v>
      </c>
      <c r="AA55" s="24">
        <f t="shared" si="0"/>
        <v>958.09400000000005</v>
      </c>
      <c r="AB55" s="24">
        <f t="shared" si="0"/>
        <v>911.71</v>
      </c>
      <c r="AC55" s="24">
        <f t="shared" si="0"/>
        <v>825.99699999999996</v>
      </c>
      <c r="AD55" s="24">
        <f t="shared" si="0"/>
        <v>715.93399999999997</v>
      </c>
      <c r="AE55" s="24">
        <f t="shared" si="0"/>
        <v>1314.6559999999999</v>
      </c>
      <c r="AF55" s="24">
        <f t="shared" si="0"/>
        <v>1083.704</v>
      </c>
      <c r="AG55" s="24">
        <f t="shared" si="0"/>
        <v>970.36500000000001</v>
      </c>
      <c r="AH55" s="24">
        <f t="shared" si="0"/>
        <v>2520.2939999999999</v>
      </c>
      <c r="AI55" s="24">
        <f t="shared" si="0"/>
        <v>2680.4879999999998</v>
      </c>
      <c r="AJ55" s="24">
        <f t="shared" si="0"/>
        <v>5905.125</v>
      </c>
      <c r="AK55" s="24">
        <f t="shared" si="0"/>
        <v>6161.09</v>
      </c>
      <c r="AL55" s="24">
        <f t="shared" si="0"/>
        <v>6582.1149999999998</v>
      </c>
      <c r="AM55" s="24">
        <f t="shared" si="0"/>
        <v>6177.66</v>
      </c>
      <c r="AN55" s="24">
        <f t="shared" si="0"/>
        <v>5632.3220000000001</v>
      </c>
      <c r="AO55" s="24">
        <f t="shared" si="0"/>
        <v>5720.4059999999999</v>
      </c>
      <c r="AP55" s="24">
        <f t="shared" si="0"/>
        <v>5267.1130000000003</v>
      </c>
      <c r="AQ55" s="24">
        <f t="shared" si="0"/>
        <v>5853.5690000000004</v>
      </c>
      <c r="AR55" s="24">
        <f t="shared" si="0"/>
        <v>6313</v>
      </c>
      <c r="AS55" s="24">
        <f t="shared" si="0"/>
        <v>6037.9059999999999</v>
      </c>
      <c r="AT55" s="24">
        <f t="shared" si="0"/>
        <v>7150.4610000000002</v>
      </c>
      <c r="AU55" s="24">
        <f t="shared" si="0"/>
        <v>7482</v>
      </c>
      <c r="AV55" s="24">
        <f t="shared" si="0"/>
        <v>8110</v>
      </c>
      <c r="AW55" s="24">
        <f t="shared" si="0"/>
        <v>10672</v>
      </c>
      <c r="AX55" s="24">
        <f t="shared" si="0"/>
        <v>11337</v>
      </c>
      <c r="AY55" s="24">
        <f t="shared" si="0"/>
        <v>17500</v>
      </c>
      <c r="AZ55" s="24">
        <f t="shared" si="0"/>
        <v>23679</v>
      </c>
      <c r="BA55" s="24">
        <f t="shared" si="0"/>
        <v>24465</v>
      </c>
      <c r="BB55" s="24">
        <f t="shared" si="0"/>
        <v>26250</v>
      </c>
      <c r="BC55" s="24">
        <f t="shared" si="0"/>
        <v>28494</v>
      </c>
      <c r="BD55" s="24">
        <f t="shared" si="0"/>
        <v>31583</v>
      </c>
      <c r="BE55" s="24">
        <f t="shared" si="0"/>
        <v>35406</v>
      </c>
      <c r="BF55" s="24">
        <f t="shared" si="0"/>
        <v>37658</v>
      </c>
      <c r="BG55" s="24">
        <f t="shared" si="0"/>
        <v>41124</v>
      </c>
      <c r="BH55" s="24">
        <f t="shared" si="0"/>
        <v>45898</v>
      </c>
      <c r="BI55" s="24">
        <f t="shared" si="0"/>
        <v>49235</v>
      </c>
      <c r="BJ55" s="24">
        <f t="shared" si="0"/>
        <v>52182</v>
      </c>
      <c r="BK55" s="24">
        <f t="shared" si="0"/>
        <v>54495</v>
      </c>
      <c r="BL55" s="24">
        <f t="shared" si="0"/>
        <v>63609</v>
      </c>
      <c r="BM55" s="24">
        <f t="shared" si="0"/>
        <v>65180</v>
      </c>
      <c r="BN55" s="24">
        <f t="shared" ref="BN55:BP55" si="1">BN48</f>
        <v>67263</v>
      </c>
      <c r="BO55" s="24">
        <f t="shared" si="1"/>
        <v>70710</v>
      </c>
      <c r="BP55" s="36">
        <f t="shared" si="1"/>
        <v>0</v>
      </c>
    </row>
    <row r="56" spans="1:68" x14ac:dyDescent="0.2">
      <c r="A56" s="14" t="s">
        <v>146</v>
      </c>
      <c r="B56" s="24">
        <f t="shared" ref="B56:BM56" si="2">B32+B33</f>
        <v>1.7999999999999999E-2</v>
      </c>
      <c r="C56" s="24">
        <f t="shared" si="2"/>
        <v>0</v>
      </c>
      <c r="D56" s="24">
        <f t="shared" si="2"/>
        <v>55.415999999999997</v>
      </c>
      <c r="E56" s="24">
        <f t="shared" si="2"/>
        <v>0</v>
      </c>
      <c r="F56" s="24">
        <f t="shared" si="2"/>
        <v>0</v>
      </c>
      <c r="G56" s="24">
        <f t="shared" si="2"/>
        <v>0.71099999999999997</v>
      </c>
      <c r="H56" s="24">
        <f t="shared" si="2"/>
        <v>0.8</v>
      </c>
      <c r="I56" s="24">
        <f t="shared" si="2"/>
        <v>30.639000000000003</v>
      </c>
      <c r="J56" s="24">
        <f t="shared" si="2"/>
        <v>46.058</v>
      </c>
      <c r="K56" s="24">
        <f t="shared" si="2"/>
        <v>57.123000000000005</v>
      </c>
      <c r="L56" s="24">
        <f t="shared" si="2"/>
        <v>72.323999999999998</v>
      </c>
      <c r="M56" s="24">
        <f t="shared" si="2"/>
        <v>102.905</v>
      </c>
      <c r="N56" s="24">
        <f t="shared" si="2"/>
        <v>134.536</v>
      </c>
      <c r="O56" s="24">
        <f t="shared" si="2"/>
        <v>225.661</v>
      </c>
      <c r="P56" s="24">
        <f t="shared" si="2"/>
        <v>271.16499999999996</v>
      </c>
      <c r="Q56" s="24">
        <f t="shared" si="2"/>
        <v>344.04399999999998</v>
      </c>
      <c r="R56" s="24">
        <f t="shared" si="2"/>
        <v>400.875</v>
      </c>
      <c r="S56" s="24">
        <f t="shared" si="2"/>
        <v>420.48500000000001</v>
      </c>
      <c r="T56" s="24">
        <f t="shared" si="2"/>
        <v>411.46</v>
      </c>
      <c r="U56" s="24">
        <f t="shared" si="2"/>
        <v>399.245</v>
      </c>
      <c r="V56" s="24">
        <f t="shared" si="2"/>
        <v>587.98900000000003</v>
      </c>
      <c r="W56" s="24">
        <f t="shared" si="2"/>
        <v>88.429000000000002</v>
      </c>
      <c r="X56" s="24">
        <f t="shared" si="2"/>
        <v>598.97400000000005</v>
      </c>
      <c r="Y56" s="24">
        <f t="shared" si="2"/>
        <v>1602.481</v>
      </c>
      <c r="Z56" s="24">
        <f t="shared" si="2"/>
        <v>1866.4189999999999</v>
      </c>
      <c r="AA56" s="24">
        <f t="shared" si="2"/>
        <v>1882.1380000000001</v>
      </c>
      <c r="AB56" s="24">
        <f t="shared" si="2"/>
        <v>1876.981</v>
      </c>
      <c r="AC56" s="24">
        <f t="shared" si="2"/>
        <v>1954.2140000000002</v>
      </c>
      <c r="AD56" s="24">
        <f t="shared" si="2"/>
        <v>2049.616</v>
      </c>
      <c r="AE56" s="24">
        <f t="shared" si="2"/>
        <v>2027.575</v>
      </c>
      <c r="AF56" s="24">
        <f t="shared" si="2"/>
        <v>2269.7670000000003</v>
      </c>
      <c r="AG56" s="24">
        <f t="shared" si="2"/>
        <v>2526.9549999999999</v>
      </c>
      <c r="AH56" s="24">
        <f t="shared" si="2"/>
        <v>2657.1480000000001</v>
      </c>
      <c r="AI56" s="24">
        <f t="shared" si="2"/>
        <v>2454.69</v>
      </c>
      <c r="AJ56" s="24">
        <f t="shared" si="2"/>
        <v>7385.9369999999999</v>
      </c>
      <c r="AK56" s="24">
        <f t="shared" si="2"/>
        <v>8653.3149999999987</v>
      </c>
      <c r="AL56" s="24">
        <f t="shared" si="2"/>
        <v>8728.8729999999996</v>
      </c>
      <c r="AM56" s="24">
        <f t="shared" si="2"/>
        <v>11278.424999999999</v>
      </c>
      <c r="AN56" s="24">
        <f t="shared" si="2"/>
        <v>11152.085999999999</v>
      </c>
      <c r="AO56" s="24">
        <f t="shared" si="2"/>
        <v>10485.011999999999</v>
      </c>
      <c r="AP56" s="24">
        <f t="shared" si="2"/>
        <v>11217.761999999999</v>
      </c>
      <c r="AQ56" s="24">
        <f t="shared" si="2"/>
        <v>11348.647999999999</v>
      </c>
      <c r="AR56" s="24">
        <f t="shared" si="2"/>
        <v>11116</v>
      </c>
      <c r="AS56" s="24">
        <f t="shared" si="2"/>
        <v>10834.401999999998</v>
      </c>
      <c r="AT56" s="24">
        <f t="shared" si="2"/>
        <v>12309.746999999999</v>
      </c>
      <c r="AU56" s="24">
        <f t="shared" si="2"/>
        <v>12383</v>
      </c>
      <c r="AV56" s="24">
        <f t="shared" si="2"/>
        <v>12590</v>
      </c>
      <c r="AW56" s="24">
        <f t="shared" si="2"/>
        <v>11701</v>
      </c>
      <c r="AX56" s="24">
        <f t="shared" si="2"/>
        <v>11518</v>
      </c>
      <c r="AY56" s="24">
        <f t="shared" si="2"/>
        <v>11738</v>
      </c>
      <c r="AZ56" s="24">
        <f t="shared" si="2"/>
        <v>10861</v>
      </c>
      <c r="BA56" s="24">
        <f t="shared" si="2"/>
        <v>10383</v>
      </c>
      <c r="BB56" s="24">
        <f t="shared" si="2"/>
        <v>9278</v>
      </c>
      <c r="BC56" s="24">
        <f t="shared" si="2"/>
        <v>8067</v>
      </c>
      <c r="BD56" s="24">
        <f t="shared" si="2"/>
        <v>6916</v>
      </c>
      <c r="BE56" s="24">
        <f t="shared" si="2"/>
        <v>4967</v>
      </c>
      <c r="BF56" s="24">
        <f t="shared" si="2"/>
        <v>4720</v>
      </c>
      <c r="BG56" s="24">
        <f t="shared" si="2"/>
        <v>3991</v>
      </c>
      <c r="BH56" s="24">
        <f t="shared" si="2"/>
        <v>3761</v>
      </c>
      <c r="BI56" s="24">
        <f t="shared" si="2"/>
        <v>3661</v>
      </c>
      <c r="BJ56" s="24">
        <f t="shared" si="2"/>
        <v>3803</v>
      </c>
      <c r="BK56" s="24">
        <f t="shared" si="2"/>
        <v>5607</v>
      </c>
      <c r="BL56" s="24">
        <f t="shared" si="2"/>
        <v>6528</v>
      </c>
      <c r="BM56" s="24">
        <f t="shared" si="2"/>
        <v>6746</v>
      </c>
      <c r="BN56" s="24">
        <f t="shared" ref="BN56:BP56" si="3">BN32+BN33</f>
        <v>9503</v>
      </c>
      <c r="BO56" s="24">
        <f t="shared" si="3"/>
        <v>9695</v>
      </c>
      <c r="BP56" s="36">
        <f t="shared" si="3"/>
        <v>0</v>
      </c>
    </row>
    <row r="57" spans="1:68" x14ac:dyDescent="0.2">
      <c r="A57" s="14" t="s">
        <v>147</v>
      </c>
      <c r="B57" s="24">
        <f t="shared" ref="B57:BM57" si="4">B26</f>
        <v>0</v>
      </c>
      <c r="C57" s="24">
        <f t="shared" si="4"/>
        <v>0</v>
      </c>
      <c r="D57" s="24">
        <f t="shared" si="4"/>
        <v>0</v>
      </c>
      <c r="E57" s="24">
        <f t="shared" si="4"/>
        <v>0</v>
      </c>
      <c r="F57" s="24">
        <f t="shared" si="4"/>
        <v>0</v>
      </c>
      <c r="G57" s="24">
        <f t="shared" si="4"/>
        <v>0</v>
      </c>
      <c r="H57" s="24">
        <f t="shared" si="4"/>
        <v>0</v>
      </c>
      <c r="I57" s="24">
        <f t="shared" si="4"/>
        <v>0</v>
      </c>
      <c r="J57" s="24">
        <f t="shared" si="4"/>
        <v>0</v>
      </c>
      <c r="K57" s="24">
        <f t="shared" si="4"/>
        <v>0</v>
      </c>
      <c r="L57" s="24">
        <f t="shared" si="4"/>
        <v>0</v>
      </c>
      <c r="M57" s="24">
        <f t="shared" si="4"/>
        <v>0</v>
      </c>
      <c r="N57" s="24">
        <f t="shared" si="4"/>
        <v>0</v>
      </c>
      <c r="O57" s="24">
        <f t="shared" si="4"/>
        <v>0</v>
      </c>
      <c r="P57" s="24">
        <f t="shared" si="4"/>
        <v>7.9160000000000004</v>
      </c>
      <c r="Q57" s="24">
        <f t="shared" si="4"/>
        <v>20.193999999999999</v>
      </c>
      <c r="R57" s="24">
        <f t="shared" si="4"/>
        <v>35.637</v>
      </c>
      <c r="S57" s="24">
        <f t="shared" si="4"/>
        <v>50.841000000000001</v>
      </c>
      <c r="T57" s="24">
        <f t="shared" si="4"/>
        <v>50.841000000000001</v>
      </c>
      <c r="U57" s="24">
        <f t="shared" si="4"/>
        <v>50.841000000000001</v>
      </c>
      <c r="V57" s="24">
        <f t="shared" si="4"/>
        <v>0</v>
      </c>
      <c r="W57" s="24">
        <f t="shared" si="4"/>
        <v>582.50199999999995</v>
      </c>
      <c r="X57" s="24">
        <f t="shared" si="4"/>
        <v>0.182</v>
      </c>
      <c r="Y57" s="24">
        <f t="shared" si="4"/>
        <v>589.875</v>
      </c>
      <c r="Z57" s="24">
        <f t="shared" si="4"/>
        <v>593.71199999999999</v>
      </c>
      <c r="AA57" s="24">
        <f t="shared" si="4"/>
        <v>597.62599999999998</v>
      </c>
      <c r="AB57" s="24">
        <f t="shared" si="4"/>
        <v>611.09900000000005</v>
      </c>
      <c r="AC57" s="24">
        <f t="shared" si="4"/>
        <v>620.71</v>
      </c>
      <c r="AD57" s="24">
        <f t="shared" si="4"/>
        <v>632.16200000000003</v>
      </c>
      <c r="AE57" s="24">
        <f t="shared" si="4"/>
        <v>638.80899999999997</v>
      </c>
      <c r="AF57" s="24">
        <f t="shared" si="4"/>
        <v>627.92700000000002</v>
      </c>
      <c r="AG57" s="24">
        <f t="shared" si="4"/>
        <v>635.28499999999997</v>
      </c>
      <c r="AH57" s="24">
        <f t="shared" si="4"/>
        <v>626.82600000000002</v>
      </c>
      <c r="AI57" s="24">
        <f t="shared" si="4"/>
        <v>260.77100000000002</v>
      </c>
      <c r="AJ57" s="24">
        <f t="shared" si="4"/>
        <v>1150.1469999999999</v>
      </c>
      <c r="AK57" s="24">
        <f t="shared" si="4"/>
        <v>1003.311</v>
      </c>
      <c r="AL57" s="24">
        <f t="shared" si="4"/>
        <v>816.53300000000002</v>
      </c>
      <c r="AM57" s="24">
        <f t="shared" si="4"/>
        <v>424.22399999999999</v>
      </c>
      <c r="AN57" s="24">
        <f t="shared" si="4"/>
        <v>896.54899999999998</v>
      </c>
      <c r="AO57" s="24">
        <f t="shared" si="4"/>
        <v>1998.03</v>
      </c>
      <c r="AP57" s="24">
        <f t="shared" si="4"/>
        <v>2103.1849999999999</v>
      </c>
      <c r="AQ57" s="24">
        <f t="shared" si="4"/>
        <v>2106.538</v>
      </c>
      <c r="AR57" s="24">
        <f t="shared" si="4"/>
        <v>2222</v>
      </c>
      <c r="AS57" s="24">
        <f t="shared" si="4"/>
        <v>1352.596</v>
      </c>
      <c r="AT57" s="24">
        <f t="shared" si="4"/>
        <v>1459.828</v>
      </c>
      <c r="AU57" s="24">
        <f t="shared" si="4"/>
        <v>1643</v>
      </c>
      <c r="AV57" s="24">
        <f t="shared" si="4"/>
        <v>1399</v>
      </c>
      <c r="AW57" s="24">
        <f t="shared" si="4"/>
        <v>2851</v>
      </c>
      <c r="AX57" s="24">
        <f t="shared" si="4"/>
        <v>3317</v>
      </c>
      <c r="AY57" s="24">
        <f t="shared" si="4"/>
        <v>2766</v>
      </c>
      <c r="AZ57" s="24">
        <f t="shared" si="4"/>
        <v>1758</v>
      </c>
      <c r="BA57" s="24">
        <f t="shared" si="4"/>
        <v>1415</v>
      </c>
      <c r="BB57" s="24">
        <f t="shared" si="4"/>
        <v>1082</v>
      </c>
      <c r="BC57" s="24">
        <f t="shared" si="4"/>
        <v>1207</v>
      </c>
      <c r="BD57" s="24">
        <f t="shared" si="4"/>
        <v>1088</v>
      </c>
      <c r="BE57" s="24">
        <f t="shared" si="4"/>
        <v>1168</v>
      </c>
      <c r="BF57" s="24">
        <f t="shared" si="4"/>
        <v>1057</v>
      </c>
      <c r="BG57" s="24">
        <f t="shared" si="4"/>
        <v>979</v>
      </c>
      <c r="BH57" s="24">
        <f t="shared" si="4"/>
        <v>1016</v>
      </c>
      <c r="BI57" s="24">
        <f t="shared" si="4"/>
        <v>935</v>
      </c>
      <c r="BJ57" s="24">
        <f t="shared" si="4"/>
        <v>1015</v>
      </c>
      <c r="BK57" s="24">
        <f t="shared" si="4"/>
        <v>1552</v>
      </c>
      <c r="BL57" s="24">
        <f t="shared" si="4"/>
        <v>1975</v>
      </c>
      <c r="BM57" s="24">
        <f t="shared" si="4"/>
        <v>2135</v>
      </c>
      <c r="BN57" s="24">
        <f t="shared" ref="BN57:BP57" si="5">BN26</f>
        <v>2024</v>
      </c>
      <c r="BO57" s="24">
        <f t="shared" si="5"/>
        <v>2115</v>
      </c>
      <c r="BP57" s="36">
        <f t="shared" si="5"/>
        <v>0</v>
      </c>
    </row>
    <row r="58" spans="1:68" x14ac:dyDescent="0.2">
      <c r="A58" s="14" t="s">
        <v>148</v>
      </c>
      <c r="B58" s="24">
        <f t="shared" ref="B58:BM58" si="6">B46</f>
        <v>0</v>
      </c>
      <c r="C58" s="24">
        <f t="shared" si="6"/>
        <v>0</v>
      </c>
      <c r="D58" s="24">
        <f t="shared" si="6"/>
        <v>0</v>
      </c>
      <c r="E58" s="24">
        <f t="shared" si="6"/>
        <v>0</v>
      </c>
      <c r="F58" s="24">
        <f t="shared" si="6"/>
        <v>0</v>
      </c>
      <c r="G58" s="24">
        <f t="shared" si="6"/>
        <v>0</v>
      </c>
      <c r="H58" s="24">
        <f t="shared" si="6"/>
        <v>0</v>
      </c>
      <c r="I58" s="24">
        <f t="shared" si="6"/>
        <v>0</v>
      </c>
      <c r="J58" s="24">
        <f t="shared" si="6"/>
        <v>0</v>
      </c>
      <c r="K58" s="24">
        <f t="shared" si="6"/>
        <v>0</v>
      </c>
      <c r="L58" s="24">
        <f t="shared" si="6"/>
        <v>0</v>
      </c>
      <c r="M58" s="24">
        <f t="shared" si="6"/>
        <v>0</v>
      </c>
      <c r="N58" s="24">
        <f t="shared" si="6"/>
        <v>0</v>
      </c>
      <c r="O58" s="24">
        <f t="shared" si="6"/>
        <v>0</v>
      </c>
      <c r="P58" s="24">
        <f t="shared" si="6"/>
        <v>0</v>
      </c>
      <c r="Q58" s="24">
        <f t="shared" si="6"/>
        <v>0</v>
      </c>
      <c r="R58" s="24">
        <f t="shared" si="6"/>
        <v>0</v>
      </c>
      <c r="S58" s="24">
        <f t="shared" si="6"/>
        <v>0</v>
      </c>
      <c r="T58" s="24">
        <f t="shared" si="6"/>
        <v>0</v>
      </c>
      <c r="U58" s="24">
        <f t="shared" si="6"/>
        <v>0</v>
      </c>
      <c r="V58" s="24">
        <f t="shared" si="6"/>
        <v>0</v>
      </c>
      <c r="W58" s="24">
        <f t="shared" si="6"/>
        <v>0</v>
      </c>
      <c r="X58" s="24">
        <f t="shared" si="6"/>
        <v>0</v>
      </c>
      <c r="Y58" s="24">
        <f t="shared" si="6"/>
        <v>0</v>
      </c>
      <c r="Z58" s="24">
        <f t="shared" si="6"/>
        <v>0</v>
      </c>
      <c r="AA58" s="24">
        <f t="shared" si="6"/>
        <v>0</v>
      </c>
      <c r="AB58" s="24">
        <f t="shared" si="6"/>
        <v>0</v>
      </c>
      <c r="AC58" s="24">
        <f t="shared" si="6"/>
        <v>0</v>
      </c>
      <c r="AD58" s="24">
        <f t="shared" si="6"/>
        <v>0</v>
      </c>
      <c r="AE58" s="24">
        <f t="shared" si="6"/>
        <v>0</v>
      </c>
      <c r="AF58" s="24">
        <f t="shared" si="6"/>
        <v>0</v>
      </c>
      <c r="AG58" s="24">
        <f t="shared" si="6"/>
        <v>0</v>
      </c>
      <c r="AH58" s="24">
        <f t="shared" si="6"/>
        <v>0</v>
      </c>
      <c r="AI58" s="24">
        <f t="shared" si="6"/>
        <v>0</v>
      </c>
      <c r="AJ58" s="24">
        <f t="shared" si="6"/>
        <v>1152.2139999999999</v>
      </c>
      <c r="AK58" s="24">
        <f t="shared" si="6"/>
        <v>1173.3710000000001</v>
      </c>
      <c r="AL58" s="24">
        <f t="shared" si="6"/>
        <v>1476.3630000000001</v>
      </c>
      <c r="AM58" s="24">
        <f t="shared" si="6"/>
        <v>1466.18</v>
      </c>
      <c r="AN58" s="24">
        <f t="shared" si="6"/>
        <v>1395.08</v>
      </c>
      <c r="AO58" s="24">
        <f t="shared" si="6"/>
        <v>1269.711</v>
      </c>
      <c r="AP58" s="24">
        <f t="shared" si="6"/>
        <v>1360.692</v>
      </c>
      <c r="AQ58" s="24">
        <f t="shared" si="6"/>
        <v>1344.731</v>
      </c>
      <c r="AR58" s="24">
        <f t="shared" si="6"/>
        <v>1390</v>
      </c>
      <c r="AS58" s="24">
        <f t="shared" si="6"/>
        <v>1432.31</v>
      </c>
      <c r="AT58" s="24">
        <f t="shared" si="6"/>
        <v>1435.068</v>
      </c>
      <c r="AU58" s="24">
        <f t="shared" si="6"/>
        <v>1442</v>
      </c>
      <c r="AV58" s="24">
        <f t="shared" si="6"/>
        <v>1492</v>
      </c>
      <c r="AW58" s="24">
        <f t="shared" si="6"/>
        <v>1499</v>
      </c>
      <c r="AX58" s="24">
        <f t="shared" si="6"/>
        <v>1482</v>
      </c>
      <c r="AY58" s="24">
        <f t="shared" si="6"/>
        <v>1469</v>
      </c>
      <c r="AZ58" s="24">
        <f t="shared" si="6"/>
        <v>1454</v>
      </c>
      <c r="BA58" s="24">
        <f t="shared" si="6"/>
        <v>1448</v>
      </c>
      <c r="BB58" s="24">
        <f t="shared" si="6"/>
        <v>1446</v>
      </c>
      <c r="BC58" s="24">
        <f t="shared" si="6"/>
        <v>1441</v>
      </c>
      <c r="BD58" s="24">
        <f t="shared" si="6"/>
        <v>1394</v>
      </c>
      <c r="BE58" s="24">
        <f t="shared" si="6"/>
        <v>1321</v>
      </c>
      <c r="BF58" s="24">
        <f t="shared" si="6"/>
        <v>1282</v>
      </c>
      <c r="BG58" s="24">
        <f t="shared" si="6"/>
        <v>1273</v>
      </c>
      <c r="BH58" s="24">
        <f t="shared" si="6"/>
        <v>1194</v>
      </c>
      <c r="BI58" s="24">
        <f t="shared" si="6"/>
        <v>1181</v>
      </c>
      <c r="BJ58" s="24">
        <f t="shared" si="6"/>
        <v>1052</v>
      </c>
      <c r="BK58" s="24">
        <f t="shared" si="6"/>
        <v>1029</v>
      </c>
      <c r="BL58" s="24">
        <f t="shared" si="6"/>
        <v>975</v>
      </c>
      <c r="BM58" s="24">
        <f t="shared" si="6"/>
        <v>802</v>
      </c>
      <c r="BN58" s="24">
        <f t="shared" ref="BN58:BP58" si="7">BN46</f>
        <v>795</v>
      </c>
      <c r="BO58" s="24">
        <f t="shared" si="7"/>
        <v>779</v>
      </c>
      <c r="BP58" s="36">
        <f t="shared" si="7"/>
        <v>0</v>
      </c>
    </row>
    <row r="59" spans="1:68" x14ac:dyDescent="0.2">
      <c r="A59" s="14" t="s">
        <v>149</v>
      </c>
      <c r="B59" s="25">
        <f t="shared" ref="B59:BM59" si="8">B5</f>
        <v>17.210999999999999</v>
      </c>
      <c r="C59" s="25">
        <f t="shared" si="8"/>
        <v>0</v>
      </c>
      <c r="D59" s="25">
        <f t="shared" si="8"/>
        <v>9.2769999999999992</v>
      </c>
      <c r="E59" s="25">
        <f t="shared" si="8"/>
        <v>0</v>
      </c>
      <c r="F59" s="25">
        <f t="shared" si="8"/>
        <v>0</v>
      </c>
      <c r="G59" s="25">
        <f t="shared" si="8"/>
        <v>106.547</v>
      </c>
      <c r="H59" s="25">
        <f t="shared" si="8"/>
        <v>69.626999999999995</v>
      </c>
      <c r="I59" s="25">
        <f t="shared" si="8"/>
        <v>61.545999999999999</v>
      </c>
      <c r="J59" s="25">
        <f t="shared" si="8"/>
        <v>47.304000000000002</v>
      </c>
      <c r="K59" s="25">
        <f t="shared" si="8"/>
        <v>96.563000000000002</v>
      </c>
      <c r="L59" s="25">
        <f t="shared" si="8"/>
        <v>99.558000000000007</v>
      </c>
      <c r="M59" s="25">
        <f t="shared" si="8"/>
        <v>100.655</v>
      </c>
      <c r="N59" s="25">
        <f t="shared" si="8"/>
        <v>319.38</v>
      </c>
      <c r="O59" s="25">
        <f t="shared" si="8"/>
        <v>213.328</v>
      </c>
      <c r="P59" s="25">
        <f t="shared" si="8"/>
        <v>255.26599999999999</v>
      </c>
      <c r="Q59" s="25">
        <f t="shared" si="8"/>
        <v>218.57</v>
      </c>
      <c r="R59" s="25">
        <f t="shared" si="8"/>
        <v>210.554</v>
      </c>
      <c r="S59" s="25">
        <f t="shared" si="8"/>
        <v>85.692999999999998</v>
      </c>
      <c r="T59" s="25">
        <f t="shared" si="8"/>
        <v>201.89</v>
      </c>
      <c r="U59" s="25">
        <f t="shared" si="8"/>
        <v>214.417</v>
      </c>
      <c r="V59" s="25">
        <f t="shared" si="8"/>
        <v>746.05700000000002</v>
      </c>
      <c r="W59" s="25">
        <f t="shared" si="8"/>
        <v>795.11599999999999</v>
      </c>
      <c r="X59" s="25">
        <f t="shared" si="8"/>
        <v>845.88900000000001</v>
      </c>
      <c r="Y59" s="25">
        <f t="shared" si="8"/>
        <v>2393.9079999999999</v>
      </c>
      <c r="Z59" s="25">
        <f t="shared" si="8"/>
        <v>2674.91</v>
      </c>
      <c r="AA59" s="25">
        <f t="shared" si="8"/>
        <v>2370.7350000000001</v>
      </c>
      <c r="AB59" s="25">
        <f t="shared" si="8"/>
        <v>1905.713</v>
      </c>
      <c r="AC59" s="25">
        <f t="shared" si="8"/>
        <v>1510.076</v>
      </c>
      <c r="AD59" s="25">
        <f t="shared" si="8"/>
        <v>1150.673</v>
      </c>
      <c r="AE59" s="25">
        <f t="shared" si="8"/>
        <v>1426.0360000000001</v>
      </c>
      <c r="AF59" s="25">
        <f t="shared" si="8"/>
        <v>1196.9079999999999</v>
      </c>
      <c r="AG59" s="25">
        <f t="shared" si="8"/>
        <v>1441.789</v>
      </c>
      <c r="AH59" s="25">
        <f t="shared" si="8"/>
        <v>3246.3009999999999</v>
      </c>
      <c r="AI59" s="25">
        <f t="shared" si="8"/>
        <v>3084.2570000000001</v>
      </c>
      <c r="AJ59" s="25">
        <f t="shared" si="8"/>
        <v>3393.2159999999999</v>
      </c>
      <c r="AK59" s="25">
        <f t="shared" si="8"/>
        <v>4006.5929999999998</v>
      </c>
      <c r="AL59" s="25">
        <f t="shared" si="8"/>
        <v>3035.924</v>
      </c>
      <c r="AM59" s="25">
        <f t="shared" si="8"/>
        <v>3530.03</v>
      </c>
      <c r="AN59" s="25">
        <f t="shared" si="8"/>
        <v>3367.9140000000002</v>
      </c>
      <c r="AO59" s="25">
        <f t="shared" si="8"/>
        <v>2665.6729999999998</v>
      </c>
      <c r="AP59" s="25">
        <f t="shared" si="8"/>
        <v>2236.424</v>
      </c>
      <c r="AQ59" s="25">
        <f t="shared" si="8"/>
        <v>2967.5039999999999</v>
      </c>
      <c r="AR59" s="25">
        <f t="shared" si="8"/>
        <v>3686</v>
      </c>
      <c r="AS59" s="25">
        <f t="shared" si="8"/>
        <v>2198.1689999999999</v>
      </c>
      <c r="AT59" s="25">
        <f t="shared" si="8"/>
        <v>4954.74</v>
      </c>
      <c r="AU59" s="25">
        <f t="shared" si="8"/>
        <v>5338</v>
      </c>
      <c r="AV59" s="25">
        <f t="shared" si="8"/>
        <v>6268</v>
      </c>
      <c r="AW59" s="25">
        <f t="shared" si="8"/>
        <v>8080</v>
      </c>
      <c r="AX59" s="25">
        <f t="shared" si="8"/>
        <v>8615</v>
      </c>
      <c r="AY59" s="25">
        <f t="shared" si="8"/>
        <v>14531</v>
      </c>
      <c r="AZ59" s="25">
        <f t="shared" si="8"/>
        <v>19384</v>
      </c>
      <c r="BA59" s="25">
        <f t="shared" si="8"/>
        <v>17141</v>
      </c>
      <c r="BB59" s="25">
        <f t="shared" si="8"/>
        <v>16229</v>
      </c>
      <c r="BC59" s="25">
        <f t="shared" si="8"/>
        <v>16065</v>
      </c>
      <c r="BD59" s="25">
        <f t="shared" si="8"/>
        <v>17576</v>
      </c>
      <c r="BE59" s="25">
        <f t="shared" si="8"/>
        <v>17505</v>
      </c>
      <c r="BF59" s="25">
        <f t="shared" si="8"/>
        <v>18324</v>
      </c>
      <c r="BG59" s="25">
        <f t="shared" si="8"/>
        <v>19532</v>
      </c>
      <c r="BH59" s="25">
        <f t="shared" si="8"/>
        <v>16253</v>
      </c>
      <c r="BI59" s="25">
        <f t="shared" si="8"/>
        <v>16048</v>
      </c>
      <c r="BJ59" s="25">
        <f t="shared" si="8"/>
        <v>15296</v>
      </c>
      <c r="BK59" s="25">
        <f t="shared" si="8"/>
        <v>15932</v>
      </c>
      <c r="BL59" s="25">
        <f t="shared" si="8"/>
        <v>16398</v>
      </c>
      <c r="BM59" s="25">
        <f t="shared" si="8"/>
        <v>11805</v>
      </c>
      <c r="BN59" s="25">
        <f t="shared" ref="BN59:BP59" si="9">BN5</f>
        <v>14635</v>
      </c>
      <c r="BO59" s="25">
        <f t="shared" si="9"/>
        <v>18111</v>
      </c>
      <c r="BP59" s="37">
        <f t="shared" si="9"/>
        <v>0</v>
      </c>
    </row>
    <row r="60" spans="1:68" x14ac:dyDescent="0.2">
      <c r="A60" s="14" t="s">
        <v>150</v>
      </c>
      <c r="B60" s="14">
        <f t="shared" ref="B60:BM60" si="10">SUM(B55:B58)-B59</f>
        <v>-135.03899999999999</v>
      </c>
      <c r="C60" s="14">
        <f t="shared" si="10"/>
        <v>0</v>
      </c>
      <c r="D60" s="14">
        <f t="shared" si="10"/>
        <v>-153.57499999999999</v>
      </c>
      <c r="E60" s="14">
        <f t="shared" si="10"/>
        <v>0</v>
      </c>
      <c r="F60" s="14">
        <f t="shared" si="10"/>
        <v>0</v>
      </c>
      <c r="G60" s="14">
        <f t="shared" si="10"/>
        <v>-336.48099999999999</v>
      </c>
      <c r="H60" s="14">
        <f t="shared" si="10"/>
        <v>-322.34999999999997</v>
      </c>
      <c r="I60" s="14">
        <f t="shared" si="10"/>
        <v>13.272000000000013</v>
      </c>
      <c r="J60" s="14">
        <f t="shared" si="10"/>
        <v>-311.02099999999996</v>
      </c>
      <c r="K60" s="14">
        <f t="shared" si="10"/>
        <v>180.483</v>
      </c>
      <c r="L60" s="14">
        <f t="shared" si="10"/>
        <v>179.81400000000002</v>
      </c>
      <c r="M60" s="14">
        <f t="shared" si="10"/>
        <v>169.98800000000003</v>
      </c>
      <c r="N60" s="14">
        <f t="shared" si="10"/>
        <v>163.608</v>
      </c>
      <c r="O60" s="14">
        <f t="shared" si="10"/>
        <v>306.45100000000002</v>
      </c>
      <c r="P60" s="14">
        <f t="shared" si="10"/>
        <v>247.85999999999993</v>
      </c>
      <c r="Q60" s="14">
        <f t="shared" si="10"/>
        <v>299.54199999999997</v>
      </c>
      <c r="R60" s="14">
        <f t="shared" si="10"/>
        <v>288.173</v>
      </c>
      <c r="S60" s="14">
        <f t="shared" si="10"/>
        <v>357.75800000000004</v>
      </c>
      <c r="T60" s="14">
        <f t="shared" si="10"/>
        <v>385.11099999999999</v>
      </c>
      <c r="U60" s="14">
        <f t="shared" si="10"/>
        <v>404.25199999999995</v>
      </c>
      <c r="V60" s="14">
        <f t="shared" si="10"/>
        <v>471.35799999999995</v>
      </c>
      <c r="W60" s="14">
        <f t="shared" si="10"/>
        <v>439.98</v>
      </c>
      <c r="X60" s="14">
        <f t="shared" si="10"/>
        <v>420.38700000000006</v>
      </c>
      <c r="Y60" s="14">
        <f t="shared" si="10"/>
        <v>710.50400000000036</v>
      </c>
      <c r="Z60" s="14">
        <f t="shared" si="10"/>
        <v>737.55400000000009</v>
      </c>
      <c r="AA60" s="14">
        <f t="shared" si="10"/>
        <v>1067.123</v>
      </c>
      <c r="AB60" s="14">
        <f t="shared" si="10"/>
        <v>1494.077</v>
      </c>
      <c r="AC60" s="14">
        <f t="shared" si="10"/>
        <v>1890.8450000000003</v>
      </c>
      <c r="AD60" s="14">
        <f t="shared" si="10"/>
        <v>2247.0390000000007</v>
      </c>
      <c r="AE60" s="14">
        <f t="shared" si="10"/>
        <v>2555.0039999999999</v>
      </c>
      <c r="AF60" s="14">
        <f t="shared" si="10"/>
        <v>2784.4900000000007</v>
      </c>
      <c r="AG60" s="14">
        <f t="shared" si="10"/>
        <v>2690.8159999999998</v>
      </c>
      <c r="AH60" s="14">
        <f t="shared" si="10"/>
        <v>2557.9670000000001</v>
      </c>
      <c r="AI60" s="14">
        <f t="shared" si="10"/>
        <v>2311.6919999999996</v>
      </c>
      <c r="AJ60" s="14">
        <f t="shared" si="10"/>
        <v>12200.206999999999</v>
      </c>
      <c r="AK60" s="14">
        <f t="shared" si="10"/>
        <v>12984.493999999999</v>
      </c>
      <c r="AL60" s="14">
        <f t="shared" si="10"/>
        <v>14567.96</v>
      </c>
      <c r="AM60" s="14">
        <f t="shared" si="10"/>
        <v>15816.458999999997</v>
      </c>
      <c r="AN60" s="14">
        <f t="shared" si="10"/>
        <v>15708.122999999996</v>
      </c>
      <c r="AO60" s="14">
        <f t="shared" si="10"/>
        <v>16807.485999999997</v>
      </c>
      <c r="AP60" s="14">
        <f t="shared" si="10"/>
        <v>17712.328000000001</v>
      </c>
      <c r="AQ60" s="14">
        <f t="shared" si="10"/>
        <v>17685.982</v>
      </c>
      <c r="AR60" s="14">
        <f t="shared" si="10"/>
        <v>17355</v>
      </c>
      <c r="AS60" s="14">
        <f t="shared" si="10"/>
        <v>17459.044999999998</v>
      </c>
      <c r="AT60" s="14">
        <f t="shared" si="10"/>
        <v>17400.364000000001</v>
      </c>
      <c r="AU60" s="14">
        <f t="shared" si="10"/>
        <v>17612</v>
      </c>
      <c r="AV60" s="14">
        <f t="shared" si="10"/>
        <v>17323</v>
      </c>
      <c r="AW60" s="14">
        <f t="shared" si="10"/>
        <v>18643</v>
      </c>
      <c r="AX60" s="14">
        <f t="shared" si="10"/>
        <v>19039</v>
      </c>
      <c r="AY60" s="14">
        <f t="shared" si="10"/>
        <v>18942</v>
      </c>
      <c r="AZ60" s="14">
        <f t="shared" si="10"/>
        <v>18368</v>
      </c>
      <c r="BA60" s="14">
        <f t="shared" si="10"/>
        <v>20570</v>
      </c>
      <c r="BB60" s="14">
        <f t="shared" si="10"/>
        <v>21827</v>
      </c>
      <c r="BC60" s="14">
        <f t="shared" si="10"/>
        <v>23144</v>
      </c>
      <c r="BD60" s="14">
        <f t="shared" si="10"/>
        <v>23405</v>
      </c>
      <c r="BE60" s="14">
        <f t="shared" si="10"/>
        <v>25357</v>
      </c>
      <c r="BF60" s="14">
        <f t="shared" si="10"/>
        <v>26393</v>
      </c>
      <c r="BG60" s="14">
        <f t="shared" si="10"/>
        <v>27835</v>
      </c>
      <c r="BH60" s="14">
        <f t="shared" si="10"/>
        <v>35616</v>
      </c>
      <c r="BI60" s="14">
        <f t="shared" si="10"/>
        <v>38964</v>
      </c>
      <c r="BJ60" s="14">
        <f t="shared" si="10"/>
        <v>42756</v>
      </c>
      <c r="BK60" s="14">
        <f t="shared" si="10"/>
        <v>46751</v>
      </c>
      <c r="BL60" s="14">
        <f t="shared" si="10"/>
        <v>56689</v>
      </c>
      <c r="BM60" s="14">
        <f t="shared" si="10"/>
        <v>63058</v>
      </c>
      <c r="BN60" s="14">
        <f t="shared" ref="BN60:BO60" si="11">SUM(BN55:BN58)-BN59</f>
        <v>64950</v>
      </c>
      <c r="BO60" s="14">
        <f t="shared" si="11"/>
        <v>65188</v>
      </c>
      <c r="BP60" s="32">
        <f t="shared" ref="BP60" si="12">SUM(BP55:BP58)-BP59</f>
        <v>0</v>
      </c>
    </row>
    <row r="61" spans="1:68" x14ac:dyDescent="0.2">
      <c r="A61" s="15"/>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row>
    <row r="62" spans="1:68" x14ac:dyDescent="0.2">
      <c r="A62" s="17" t="s">
        <v>151</v>
      </c>
      <c r="B62" s="18"/>
      <c r="C62" s="18"/>
      <c r="D62" s="18"/>
      <c r="E62" s="18"/>
      <c r="F62" s="18"/>
      <c r="G62" s="18"/>
      <c r="H62" s="18"/>
      <c r="I62" s="18"/>
      <c r="J62" s="18"/>
      <c r="K62" s="18"/>
      <c r="L62" s="18"/>
      <c r="M62" s="18"/>
      <c r="N62" s="18"/>
      <c r="O62" s="18"/>
      <c r="P62" s="18"/>
      <c r="Q62" s="18"/>
      <c r="R62" s="18"/>
      <c r="S62" s="18"/>
      <c r="T62" s="18"/>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row>
    <row r="63" spans="1:68" x14ac:dyDescent="0.2">
      <c r="A63" s="14"/>
      <c r="B63" s="14"/>
      <c r="C63" s="14"/>
      <c r="D63" s="14"/>
      <c r="E63" s="14"/>
      <c r="F63" s="14"/>
      <c r="G63" s="14"/>
      <c r="H63" s="14"/>
      <c r="I63" s="14"/>
      <c r="J63" s="14"/>
      <c r="K63" s="14"/>
      <c r="L63" s="14"/>
      <c r="M63" s="14"/>
      <c r="N63" s="14"/>
      <c r="O63" s="14"/>
      <c r="P63" s="14"/>
      <c r="Q63" s="14"/>
      <c r="R63" s="14"/>
      <c r="S63" s="14"/>
      <c r="T63" s="14"/>
    </row>
    <row r="64" spans="1:68" x14ac:dyDescent="0.2">
      <c r="A64" s="14"/>
      <c r="B64" s="19" t="s">
        <v>36</v>
      </c>
      <c r="C64" s="19" t="s">
        <v>38</v>
      </c>
      <c r="D64" s="19" t="s">
        <v>42</v>
      </c>
      <c r="E64" s="19" t="s">
        <v>46</v>
      </c>
      <c r="F64" s="19" t="s">
        <v>50</v>
      </c>
      <c r="G64" s="19" t="s">
        <v>54</v>
      </c>
      <c r="H64" s="19" t="s">
        <v>58</v>
      </c>
      <c r="I64" s="19" t="s">
        <v>62</v>
      </c>
      <c r="J64" s="19" t="s">
        <v>66</v>
      </c>
      <c r="K64" s="19" t="s">
        <v>70</v>
      </c>
      <c r="L64" s="19" t="s">
        <v>74</v>
      </c>
      <c r="M64" s="19" t="s">
        <v>78</v>
      </c>
      <c r="N64" s="19" t="s">
        <v>82</v>
      </c>
      <c r="O64" s="19" t="s">
        <v>86</v>
      </c>
      <c r="P64" s="19" t="s">
        <v>90</v>
      </c>
      <c r="Q64" s="19" t="s">
        <v>94</v>
      </c>
      <c r="R64" s="19" t="s">
        <v>98</v>
      </c>
      <c r="S64" s="19"/>
      <c r="T64" s="19"/>
    </row>
    <row r="65" spans="1:20" x14ac:dyDescent="0.2">
      <c r="A65" s="14"/>
      <c r="B65" s="21"/>
      <c r="C65" s="21"/>
      <c r="D65" s="21"/>
      <c r="E65" s="21"/>
      <c r="F65" s="21"/>
      <c r="G65" s="21"/>
      <c r="H65" s="21"/>
      <c r="I65" s="21"/>
      <c r="J65" s="21"/>
      <c r="K65" s="21"/>
      <c r="L65" s="21"/>
      <c r="M65" s="21"/>
      <c r="N65" s="21"/>
      <c r="O65" s="21"/>
      <c r="P65" s="21"/>
      <c r="Q65" s="21"/>
      <c r="R65" s="21"/>
      <c r="S65" s="21"/>
      <c r="T65" s="21"/>
    </row>
    <row r="66" spans="1:20" x14ac:dyDescent="0.2">
      <c r="A66" s="14" t="s">
        <v>152</v>
      </c>
      <c r="B66" s="14">
        <v>7.2999999999999995E-2</v>
      </c>
      <c r="C66" s="14">
        <v>14.742000000000001</v>
      </c>
      <c r="D66" s="14">
        <v>111.943</v>
      </c>
      <c r="E66" s="14">
        <v>116.744</v>
      </c>
      <c r="F66" s="14">
        <v>204.24199999999999</v>
      </c>
      <c r="G66" s="14">
        <v>413.25599999999997</v>
      </c>
      <c r="H66" s="14">
        <v>2013.4960000000001</v>
      </c>
      <c r="I66" s="14">
        <v>3198.3560000000002</v>
      </c>
      <c r="J66" s="14">
        <v>4046.0250000000001</v>
      </c>
      <c r="K66" s="14">
        <v>7000.1319999999996</v>
      </c>
      <c r="L66" s="14">
        <v>11759</v>
      </c>
      <c r="M66" s="14">
        <v>21461</v>
      </c>
      <c r="N66" s="14">
        <v>24578</v>
      </c>
      <c r="O66" s="14">
        <v>31536</v>
      </c>
      <c r="P66" s="14">
        <v>53823</v>
      </c>
      <c r="Q66" s="14">
        <v>81462</v>
      </c>
      <c r="R66" s="14">
        <v>96773</v>
      </c>
      <c r="S66" s="14"/>
      <c r="T66" s="14"/>
    </row>
    <row r="67" spans="1:20" x14ac:dyDescent="0.2">
      <c r="A67" s="14" t="s">
        <v>153</v>
      </c>
      <c r="B67" s="22">
        <v>8.9999999999999993E-3</v>
      </c>
      <c r="C67" s="22">
        <v>15.882999999999999</v>
      </c>
      <c r="D67" s="22">
        <v>102.408</v>
      </c>
      <c r="E67" s="22">
        <v>86.013000000000005</v>
      </c>
      <c r="F67" s="22">
        <v>142.64699999999999</v>
      </c>
      <c r="G67" s="22">
        <v>383.18900000000002</v>
      </c>
      <c r="H67" s="22">
        <v>1557.2339999999999</v>
      </c>
      <c r="I67" s="22">
        <v>2316.6849999999999</v>
      </c>
      <c r="J67" s="22">
        <v>3122.5219999999999</v>
      </c>
      <c r="K67" s="22">
        <v>5400.875</v>
      </c>
      <c r="L67" s="22">
        <v>9536</v>
      </c>
      <c r="M67" s="22">
        <v>17419</v>
      </c>
      <c r="N67" s="22">
        <v>20509</v>
      </c>
      <c r="O67" s="22">
        <v>24906</v>
      </c>
      <c r="P67" s="22">
        <v>40217</v>
      </c>
      <c r="Q67" s="22">
        <v>60609</v>
      </c>
      <c r="R67" s="22">
        <v>79113</v>
      </c>
      <c r="S67" s="22"/>
      <c r="T67" s="22"/>
    </row>
    <row r="68" spans="1:20" x14ac:dyDescent="0.2">
      <c r="A68" s="14" t="s">
        <v>154</v>
      </c>
      <c r="B68" s="14">
        <v>6.4000000000000001E-2</v>
      </c>
      <c r="C68" s="14">
        <v>-1.141</v>
      </c>
      <c r="D68" s="14">
        <v>9.5350000000000001</v>
      </c>
      <c r="E68" s="14">
        <v>30.731000000000002</v>
      </c>
      <c r="F68" s="14">
        <v>61.594999999999999</v>
      </c>
      <c r="G68" s="14">
        <v>30.067</v>
      </c>
      <c r="H68" s="14">
        <v>456.262</v>
      </c>
      <c r="I68" s="14">
        <v>881.67100000000005</v>
      </c>
      <c r="J68" s="14">
        <v>923.50300000000004</v>
      </c>
      <c r="K68" s="14">
        <v>1599.2570000000001</v>
      </c>
      <c r="L68" s="14">
        <v>2223</v>
      </c>
      <c r="M68" s="14">
        <v>4042</v>
      </c>
      <c r="N68" s="14">
        <v>4069</v>
      </c>
      <c r="O68" s="14">
        <v>6630</v>
      </c>
      <c r="P68" s="14">
        <v>13606</v>
      </c>
      <c r="Q68" s="14">
        <v>20853</v>
      </c>
      <c r="R68" s="14">
        <v>17660</v>
      </c>
      <c r="S68" s="14"/>
      <c r="T68" s="14"/>
    </row>
    <row r="69" spans="1:20" x14ac:dyDescent="0.2">
      <c r="A69" s="14"/>
      <c r="B69" s="14"/>
      <c r="C69" s="14"/>
      <c r="D69" s="14"/>
      <c r="E69" s="14"/>
      <c r="F69" s="14"/>
      <c r="G69" s="14"/>
      <c r="H69" s="14"/>
      <c r="I69" s="14"/>
      <c r="J69" s="14"/>
      <c r="K69" s="14"/>
      <c r="L69" s="14"/>
      <c r="M69" s="14"/>
      <c r="N69" s="14"/>
      <c r="O69" s="14"/>
      <c r="P69" s="14"/>
      <c r="Q69" s="14"/>
      <c r="R69" s="14"/>
      <c r="S69" s="14"/>
      <c r="T69" s="14"/>
    </row>
    <row r="70" spans="1:20" x14ac:dyDescent="0.2">
      <c r="A70" s="20" t="s">
        <v>155</v>
      </c>
      <c r="B70" s="14"/>
      <c r="C70" s="14"/>
      <c r="D70" s="14"/>
      <c r="E70" s="14"/>
      <c r="F70" s="14"/>
      <c r="G70" s="14"/>
      <c r="H70" s="14"/>
      <c r="I70" s="14"/>
      <c r="J70" s="14"/>
      <c r="K70" s="14"/>
      <c r="L70" s="14"/>
      <c r="M70" s="14"/>
      <c r="N70" s="14"/>
      <c r="O70" s="14"/>
      <c r="P70" s="14"/>
      <c r="Q70" s="14"/>
      <c r="R70" s="14"/>
      <c r="S70" s="14"/>
      <c r="T70" s="14"/>
    </row>
    <row r="71" spans="1:20" x14ac:dyDescent="0.2">
      <c r="A71" s="14" t="s">
        <v>156</v>
      </c>
      <c r="B71" s="14">
        <v>17.244</v>
      </c>
      <c r="C71" s="14">
        <v>23.649000000000001</v>
      </c>
      <c r="D71" s="14">
        <v>42.15</v>
      </c>
      <c r="E71" s="14">
        <v>84.572999999999993</v>
      </c>
      <c r="F71" s="14">
        <v>104.102</v>
      </c>
      <c r="G71" s="14">
        <v>150.37200000000001</v>
      </c>
      <c r="H71" s="14">
        <v>285.56900000000002</v>
      </c>
      <c r="I71" s="14">
        <v>603.66</v>
      </c>
      <c r="J71" s="14">
        <v>922.23199999999997</v>
      </c>
      <c r="K71" s="14">
        <v>1432.1890000000001</v>
      </c>
      <c r="L71" s="14">
        <v>2477</v>
      </c>
      <c r="M71" s="14">
        <v>2835</v>
      </c>
      <c r="N71" s="14">
        <v>2646</v>
      </c>
      <c r="O71" s="14">
        <v>3145</v>
      </c>
      <c r="P71" s="14">
        <v>4517</v>
      </c>
      <c r="Q71" s="14">
        <v>3946</v>
      </c>
      <c r="R71" s="14">
        <v>4800</v>
      </c>
      <c r="S71" s="14"/>
      <c r="T71" s="14"/>
    </row>
    <row r="72" spans="1:20" x14ac:dyDescent="0.2">
      <c r="A72" s="14" t="s">
        <v>157</v>
      </c>
      <c r="B72" s="14">
        <v>62.753</v>
      </c>
      <c r="C72" s="14">
        <v>53.713999999999999</v>
      </c>
      <c r="D72" s="14">
        <v>19.282</v>
      </c>
      <c r="E72" s="14">
        <v>92.995999999999995</v>
      </c>
      <c r="F72" s="14">
        <v>208.98099999999999</v>
      </c>
      <c r="G72" s="14">
        <v>273.97800000000001</v>
      </c>
      <c r="H72" s="14">
        <v>231.976</v>
      </c>
      <c r="I72" s="14">
        <v>464.7</v>
      </c>
      <c r="J72" s="14">
        <v>717.9</v>
      </c>
      <c r="K72" s="14">
        <v>834.40800000000002</v>
      </c>
      <c r="L72" s="14">
        <v>1378</v>
      </c>
      <c r="M72" s="14">
        <v>1460</v>
      </c>
      <c r="N72" s="14">
        <v>1343</v>
      </c>
      <c r="O72" s="14">
        <v>1491</v>
      </c>
      <c r="P72" s="14">
        <v>2593</v>
      </c>
      <c r="Q72" s="14">
        <v>3075</v>
      </c>
      <c r="R72" s="14">
        <v>3969</v>
      </c>
      <c r="S72" s="14"/>
      <c r="T72" s="14"/>
    </row>
    <row r="73" spans="1:20" x14ac:dyDescent="0.2">
      <c r="A73" s="14" t="s">
        <v>158</v>
      </c>
      <c r="B73" s="14"/>
      <c r="C73" s="14"/>
      <c r="D73" s="14"/>
      <c r="E73" s="14"/>
      <c r="F73" s="14"/>
      <c r="G73" s="14"/>
      <c r="H73" s="14"/>
      <c r="I73" s="14"/>
      <c r="J73" s="14"/>
      <c r="K73" s="14"/>
      <c r="L73" s="14"/>
      <c r="M73" s="14"/>
      <c r="N73" s="14"/>
      <c r="O73" s="14"/>
      <c r="P73" s="14"/>
      <c r="Q73" s="14"/>
      <c r="R73" s="14"/>
      <c r="S73" s="14"/>
      <c r="T73" s="14"/>
    </row>
    <row r="74" spans="1:20" x14ac:dyDescent="0.2">
      <c r="A74" s="14" t="s">
        <v>159</v>
      </c>
      <c r="B74" s="22"/>
      <c r="C74" s="22"/>
      <c r="D74" s="22"/>
      <c r="E74" s="22"/>
      <c r="F74" s="22"/>
      <c r="G74" s="22"/>
      <c r="H74" s="22"/>
      <c r="I74" s="22"/>
      <c r="J74" s="22"/>
      <c r="K74" s="22"/>
      <c r="L74" s="22"/>
      <c r="M74" s="22"/>
      <c r="N74" s="22"/>
      <c r="O74" s="22"/>
      <c r="P74" s="22"/>
      <c r="Q74" s="22"/>
      <c r="R74" s="22"/>
      <c r="S74" s="22"/>
      <c r="T74" s="22"/>
    </row>
    <row r="75" spans="1:20" x14ac:dyDescent="0.2">
      <c r="A75" s="20" t="s">
        <v>160</v>
      </c>
      <c r="B75" s="14">
        <v>-79.933000000000007</v>
      </c>
      <c r="C75" s="14">
        <v>-78.504000000000005</v>
      </c>
      <c r="D75" s="14">
        <v>-51.896999999999998</v>
      </c>
      <c r="E75" s="14">
        <v>-146.83799999999999</v>
      </c>
      <c r="F75" s="14">
        <v>-251.488</v>
      </c>
      <c r="G75" s="14">
        <v>-394.28300000000002</v>
      </c>
      <c r="H75" s="14">
        <v>-61.283000000000001</v>
      </c>
      <c r="I75" s="14">
        <v>-186.68899999999999</v>
      </c>
      <c r="J75" s="14">
        <v>-716.62900000000002</v>
      </c>
      <c r="K75" s="14">
        <v>-667.34</v>
      </c>
      <c r="L75" s="14">
        <v>-1632</v>
      </c>
      <c r="M75" s="14">
        <v>-253</v>
      </c>
      <c r="N75" s="14">
        <v>80</v>
      </c>
      <c r="O75" s="14">
        <v>1994</v>
      </c>
      <c r="P75" s="14">
        <v>6496</v>
      </c>
      <c r="Q75" s="14">
        <v>13832</v>
      </c>
      <c r="R75" s="14">
        <v>8891</v>
      </c>
      <c r="S75" s="14"/>
      <c r="T75" s="14"/>
    </row>
    <row r="76" spans="1:20" x14ac:dyDescent="0.2">
      <c r="A76" s="14"/>
      <c r="B76" s="14"/>
      <c r="C76" s="14"/>
      <c r="D76" s="14"/>
      <c r="E76" s="14"/>
      <c r="F76" s="14"/>
      <c r="G76" s="14"/>
      <c r="H76" s="14"/>
      <c r="I76" s="14"/>
      <c r="J76" s="14"/>
      <c r="K76" s="14"/>
      <c r="L76" s="14"/>
      <c r="M76" s="14"/>
      <c r="N76" s="14"/>
      <c r="O76" s="14"/>
      <c r="P76" s="14"/>
      <c r="Q76" s="14"/>
      <c r="R76" s="14"/>
      <c r="S76" s="14"/>
      <c r="T76" s="14"/>
    </row>
    <row r="77" spans="1:20" x14ac:dyDescent="0.2">
      <c r="A77" s="14" t="s">
        <v>161</v>
      </c>
      <c r="B77" s="14">
        <v>1.7490000000000001</v>
      </c>
      <c r="C77" s="14">
        <v>-3.218</v>
      </c>
      <c r="D77" s="14">
        <v>-2.3719999999999999</v>
      </c>
      <c r="E77" s="14">
        <v>-0.73399999999999999</v>
      </c>
      <c r="F77" s="14">
        <v>0.21199999999999999</v>
      </c>
      <c r="G77" s="14">
        <v>3.4000000000000002E-2</v>
      </c>
      <c r="H77" s="14">
        <v>-32.744999999999997</v>
      </c>
      <c r="I77" s="14">
        <v>-99.76</v>
      </c>
      <c r="J77" s="14">
        <v>-117.343</v>
      </c>
      <c r="K77" s="14">
        <v>-190.28</v>
      </c>
      <c r="L77" s="14">
        <v>-452</v>
      </c>
      <c r="M77" s="14">
        <v>-639</v>
      </c>
      <c r="N77" s="14">
        <v>-641</v>
      </c>
      <c r="O77" s="14">
        <v>-718</v>
      </c>
      <c r="P77" s="14">
        <v>-315</v>
      </c>
      <c r="Q77" s="14">
        <v>106</v>
      </c>
      <c r="R77" s="14">
        <v>910</v>
      </c>
      <c r="S77" s="14"/>
      <c r="T77" s="14"/>
    </row>
    <row r="78" spans="1:20" x14ac:dyDescent="0.2">
      <c r="A78" s="14" t="s">
        <v>162</v>
      </c>
      <c r="B78" s="22">
        <v>0.13700000000000001</v>
      </c>
      <c r="C78" s="22">
        <v>-0.96299999999999997</v>
      </c>
      <c r="D78" s="22">
        <v>-1.4450000000000001</v>
      </c>
      <c r="E78" s="22">
        <v>-6.5830000000000002</v>
      </c>
      <c r="F78" s="22">
        <v>-2.6459999999999999</v>
      </c>
      <c r="G78" s="22">
        <v>-1.8280000000000001</v>
      </c>
      <c r="H78" s="22">
        <v>22.602</v>
      </c>
      <c r="I78" s="22">
        <v>1.8129999999999999</v>
      </c>
      <c r="J78" s="22">
        <v>-41.652000000000001</v>
      </c>
      <c r="K78" s="22">
        <v>111.27200000000001</v>
      </c>
      <c r="L78" s="22">
        <v>-125</v>
      </c>
      <c r="M78" s="22">
        <v>-113</v>
      </c>
      <c r="N78" s="22">
        <v>-104</v>
      </c>
      <c r="O78" s="22">
        <v>-122</v>
      </c>
      <c r="P78" s="22">
        <v>162</v>
      </c>
      <c r="Q78" s="22">
        <v>-219</v>
      </c>
      <c r="R78" s="22">
        <v>172</v>
      </c>
      <c r="S78" s="22"/>
      <c r="T78" s="22"/>
    </row>
    <row r="79" spans="1:20" x14ac:dyDescent="0.2">
      <c r="A79" s="14" t="s">
        <v>163</v>
      </c>
      <c r="B79" s="20">
        <v>-78.046999999999997</v>
      </c>
      <c r="C79" s="20">
        <v>-82.685000000000002</v>
      </c>
      <c r="D79" s="20">
        <v>-55.713999999999999</v>
      </c>
      <c r="E79" s="20">
        <v>-154.155</v>
      </c>
      <c r="F79" s="20">
        <v>-253.922</v>
      </c>
      <c r="G79" s="20">
        <v>-396.077</v>
      </c>
      <c r="H79" s="20">
        <v>-71.426000000000002</v>
      </c>
      <c r="I79" s="20">
        <v>-284.63600000000002</v>
      </c>
      <c r="J79" s="20">
        <v>-875.62400000000002</v>
      </c>
      <c r="K79" s="20">
        <v>-746.34799999999996</v>
      </c>
      <c r="L79" s="20">
        <v>-2209</v>
      </c>
      <c r="M79" s="20">
        <v>-1005</v>
      </c>
      <c r="N79" s="20">
        <v>-665</v>
      </c>
      <c r="O79" s="20">
        <v>1154</v>
      </c>
      <c r="P79" s="20">
        <v>6343</v>
      </c>
      <c r="Q79" s="20">
        <v>13719</v>
      </c>
      <c r="R79" s="20">
        <v>9973</v>
      </c>
      <c r="S79" s="20"/>
      <c r="T79" s="20"/>
    </row>
    <row r="80" spans="1:20" x14ac:dyDescent="0.2">
      <c r="A80" s="14"/>
      <c r="B80" s="20"/>
      <c r="C80" s="20"/>
      <c r="D80" s="20"/>
      <c r="E80" s="20"/>
      <c r="F80" s="20"/>
      <c r="G80" s="20"/>
      <c r="H80" s="20"/>
      <c r="I80" s="20"/>
      <c r="J80" s="20"/>
      <c r="K80" s="20"/>
      <c r="L80" s="20"/>
      <c r="M80" s="20"/>
      <c r="N80" s="20"/>
      <c r="O80" s="20"/>
      <c r="P80" s="20"/>
      <c r="Q80" s="20"/>
      <c r="R80" s="20"/>
      <c r="S80" s="20"/>
      <c r="T80" s="20"/>
    </row>
    <row r="81" spans="1:20" x14ac:dyDescent="0.2">
      <c r="A81" s="14" t="s">
        <v>164</v>
      </c>
      <c r="B81" s="22">
        <v>-0.11</v>
      </c>
      <c r="C81" s="22">
        <v>-9.7000000000000003E-2</v>
      </c>
      <c r="D81" s="22">
        <v>-2.5999999999999999E-2</v>
      </c>
      <c r="E81" s="22">
        <v>-0.17299999999999999</v>
      </c>
      <c r="F81" s="22">
        <v>-0.48899999999999999</v>
      </c>
      <c r="G81" s="22">
        <v>-0.13600000000000001</v>
      </c>
      <c r="H81" s="22">
        <v>-2.5880000000000001</v>
      </c>
      <c r="I81" s="22">
        <v>-9.4039999999999999</v>
      </c>
      <c r="J81" s="22">
        <v>-13.039</v>
      </c>
      <c r="K81" s="22">
        <v>-26.698</v>
      </c>
      <c r="L81" s="22">
        <v>-32</v>
      </c>
      <c r="M81" s="22">
        <v>-58</v>
      </c>
      <c r="N81" s="22">
        <v>-110</v>
      </c>
      <c r="O81" s="22">
        <v>-292</v>
      </c>
      <c r="P81" s="22">
        <v>-699</v>
      </c>
      <c r="Q81" s="22">
        <v>-1132</v>
      </c>
      <c r="R81" s="22">
        <v>5001</v>
      </c>
      <c r="S81" s="22"/>
      <c r="T81" s="22"/>
    </row>
    <row r="82" spans="1:20" x14ac:dyDescent="0.2">
      <c r="A82" s="14" t="s">
        <v>165</v>
      </c>
      <c r="B82" s="20">
        <v>-78.156999999999996</v>
      </c>
      <c r="C82" s="20">
        <v>-82.781999999999996</v>
      </c>
      <c r="D82" s="20">
        <v>-55.74</v>
      </c>
      <c r="E82" s="20">
        <v>-154.328</v>
      </c>
      <c r="F82" s="20">
        <v>-254.411</v>
      </c>
      <c r="G82" s="20">
        <v>-396.21300000000002</v>
      </c>
      <c r="H82" s="20">
        <v>-74.013999999999996</v>
      </c>
      <c r="I82" s="20">
        <v>-294.04000000000002</v>
      </c>
      <c r="J82" s="20">
        <v>-888.66300000000001</v>
      </c>
      <c r="K82" s="20">
        <v>-773.04600000000005</v>
      </c>
      <c r="L82" s="20">
        <v>-2241</v>
      </c>
      <c r="M82" s="20">
        <v>-1063</v>
      </c>
      <c r="N82" s="20">
        <v>-775</v>
      </c>
      <c r="O82" s="20">
        <v>862</v>
      </c>
      <c r="P82" s="20">
        <v>5644</v>
      </c>
      <c r="Q82" s="20">
        <v>12587</v>
      </c>
      <c r="R82" s="20">
        <v>14974</v>
      </c>
      <c r="S82" s="20"/>
      <c r="T82" s="20"/>
    </row>
    <row r="83" spans="1:20" x14ac:dyDescent="0.2">
      <c r="A83" s="14"/>
      <c r="B83" s="20"/>
      <c r="C83" s="20"/>
      <c r="D83" s="20"/>
      <c r="E83" s="20"/>
      <c r="F83" s="20"/>
      <c r="G83" s="20"/>
      <c r="H83" s="20"/>
      <c r="I83" s="20"/>
      <c r="J83" s="20"/>
      <c r="K83" s="20"/>
      <c r="L83" s="20"/>
      <c r="M83" s="20"/>
      <c r="N83" s="20"/>
      <c r="O83" s="20"/>
      <c r="P83" s="20"/>
      <c r="Q83" s="20"/>
      <c r="R83" s="20"/>
      <c r="S83" s="20"/>
      <c r="T83" s="20"/>
    </row>
    <row r="84" spans="1:20" x14ac:dyDescent="0.2">
      <c r="A84" s="14" t="s">
        <v>166</v>
      </c>
      <c r="B84" s="14"/>
      <c r="C84" s="14"/>
      <c r="D84" s="14"/>
      <c r="E84" s="14"/>
      <c r="F84" s="14"/>
      <c r="G84" s="14"/>
      <c r="H84" s="14"/>
      <c r="I84" s="14"/>
      <c r="J84" s="14"/>
      <c r="K84" s="14"/>
      <c r="L84" s="14"/>
      <c r="M84" s="14"/>
      <c r="N84" s="14"/>
      <c r="O84" s="14"/>
      <c r="P84" s="14"/>
      <c r="Q84" s="14"/>
      <c r="R84" s="14"/>
      <c r="S84" s="14"/>
      <c r="T84" s="14"/>
    </row>
    <row r="85" spans="1:20" x14ac:dyDescent="0.2">
      <c r="A85" s="14" t="s">
        <v>139</v>
      </c>
      <c r="B85" s="14"/>
      <c r="C85" s="14"/>
      <c r="D85" s="14"/>
      <c r="E85" s="14"/>
      <c r="F85" s="14"/>
      <c r="G85" s="14"/>
      <c r="H85" s="14"/>
      <c r="I85" s="14"/>
      <c r="J85" s="14"/>
      <c r="K85" s="14">
        <v>98.132000000000005</v>
      </c>
      <c r="L85" s="14">
        <v>279</v>
      </c>
      <c r="M85" s="14">
        <v>87</v>
      </c>
      <c r="N85" s="14">
        <v>-87</v>
      </c>
      <c r="O85" s="14">
        <v>-141</v>
      </c>
      <c r="P85" s="14">
        <v>-120</v>
      </c>
      <c r="Q85" s="14">
        <v>-4</v>
      </c>
      <c r="R85" s="14">
        <v>25</v>
      </c>
      <c r="S85" s="14"/>
      <c r="T85" s="14"/>
    </row>
    <row r="86" spans="1:20" x14ac:dyDescent="0.2">
      <c r="A86" s="14" t="s">
        <v>167</v>
      </c>
      <c r="B86" s="14"/>
      <c r="C86" s="14"/>
      <c r="D86" s="14"/>
      <c r="E86" s="14"/>
      <c r="F86" s="14"/>
      <c r="G86" s="14"/>
      <c r="H86" s="14"/>
      <c r="I86" s="14"/>
      <c r="J86" s="14"/>
      <c r="K86" s="14"/>
      <c r="L86" s="14"/>
      <c r="M86" s="14"/>
      <c r="N86" s="14"/>
      <c r="O86" s="14"/>
      <c r="P86" s="14"/>
      <c r="Q86" s="14"/>
      <c r="R86" s="14"/>
      <c r="S86" s="14"/>
      <c r="T86" s="14"/>
    </row>
    <row r="87" spans="1:20" ht="17" thickBot="1" x14ac:dyDescent="0.25">
      <c r="A87" s="20" t="s">
        <v>168</v>
      </c>
      <c r="B87" s="26">
        <v>-78.156999999999996</v>
      </c>
      <c r="C87" s="26">
        <v>-82.781999999999996</v>
      </c>
      <c r="D87" s="26">
        <v>-55.74</v>
      </c>
      <c r="E87" s="26">
        <v>-154.328</v>
      </c>
      <c r="F87" s="26">
        <v>-254.411</v>
      </c>
      <c r="G87" s="26">
        <v>-396.21300000000002</v>
      </c>
      <c r="H87" s="26">
        <v>-74.013999999999996</v>
      </c>
      <c r="I87" s="26">
        <v>-294.04000000000002</v>
      </c>
      <c r="J87" s="26">
        <v>-888.66300000000001</v>
      </c>
      <c r="K87" s="26">
        <v>-674.91399999999999</v>
      </c>
      <c r="L87" s="26">
        <v>-1962</v>
      </c>
      <c r="M87" s="26">
        <v>-976</v>
      </c>
      <c r="N87" s="26">
        <v>-862</v>
      </c>
      <c r="O87" s="26">
        <v>721</v>
      </c>
      <c r="P87" s="26">
        <v>5524</v>
      </c>
      <c r="Q87" s="26">
        <v>12583</v>
      </c>
      <c r="R87" s="26">
        <v>14999</v>
      </c>
      <c r="S87" s="26"/>
      <c r="T87" s="26"/>
    </row>
    <row r="88" spans="1:20" ht="17" thickTop="1" x14ac:dyDescent="0.2">
      <c r="A88" s="14"/>
      <c r="B88" s="20"/>
      <c r="C88" s="20"/>
      <c r="D88" s="20"/>
      <c r="E88" s="20"/>
      <c r="F88" s="20"/>
      <c r="G88" s="20"/>
      <c r="H88" s="20"/>
      <c r="I88" s="20"/>
      <c r="J88" s="20"/>
      <c r="K88" s="20"/>
      <c r="L88" s="20"/>
      <c r="M88" s="20"/>
      <c r="N88" s="20"/>
      <c r="O88" s="20"/>
      <c r="P88" s="20"/>
      <c r="Q88" s="20"/>
      <c r="R88" s="20"/>
      <c r="S88" s="20"/>
      <c r="T88" s="20"/>
    </row>
    <row r="89" spans="1:20" x14ac:dyDescent="0.2">
      <c r="A89" s="14"/>
      <c r="B89" s="14"/>
      <c r="C89" s="14"/>
      <c r="D89" s="14"/>
      <c r="E89" s="14"/>
      <c r="F89" s="14"/>
      <c r="G89" s="14"/>
      <c r="H89" s="14"/>
      <c r="I89" s="14"/>
      <c r="J89" s="14"/>
      <c r="K89" s="14"/>
      <c r="L89" s="14"/>
      <c r="M89" s="14"/>
      <c r="N89" s="14"/>
      <c r="O89" s="14"/>
      <c r="P89" s="14"/>
      <c r="Q89" s="14"/>
      <c r="R89" s="14"/>
      <c r="S89" s="14"/>
      <c r="T89" s="14"/>
    </row>
    <row r="90" spans="1:20" x14ac:dyDescent="0.2">
      <c r="A90" s="17" t="s">
        <v>169</v>
      </c>
      <c r="B90" s="18"/>
      <c r="C90" s="18"/>
      <c r="D90" s="18"/>
      <c r="E90" s="18"/>
      <c r="F90" s="18"/>
      <c r="G90" s="18"/>
      <c r="H90" s="18"/>
      <c r="I90" s="18"/>
      <c r="J90" s="18"/>
      <c r="K90" s="18"/>
      <c r="L90" s="18"/>
      <c r="M90" s="18"/>
      <c r="N90" s="18"/>
      <c r="O90" s="18"/>
      <c r="P90" s="18"/>
      <c r="Q90" s="18"/>
      <c r="R90" s="18"/>
      <c r="S90" s="18"/>
      <c r="T90" s="18"/>
    </row>
    <row r="91" spans="1:20" x14ac:dyDescent="0.2">
      <c r="A91" s="14"/>
      <c r="B91" s="14"/>
      <c r="C91" s="14"/>
      <c r="D91" s="14"/>
      <c r="E91" s="14"/>
      <c r="F91" s="14"/>
      <c r="G91" s="14"/>
      <c r="H91" s="14"/>
      <c r="I91" s="14"/>
      <c r="J91" s="14"/>
      <c r="K91" s="14"/>
      <c r="L91" s="14"/>
      <c r="M91" s="14"/>
      <c r="N91" s="14"/>
      <c r="O91" s="14"/>
      <c r="P91" s="14"/>
      <c r="Q91" s="14"/>
      <c r="R91" s="14"/>
      <c r="S91" s="14"/>
      <c r="T91" s="14"/>
    </row>
    <row r="92" spans="1:20" x14ac:dyDescent="0.2">
      <c r="A92" s="14"/>
      <c r="B92" s="19" t="s">
        <v>36</v>
      </c>
      <c r="C92" s="19" t="s">
        <v>38</v>
      </c>
      <c r="D92" s="19" t="s">
        <v>42</v>
      </c>
      <c r="E92" s="19" t="s">
        <v>46</v>
      </c>
      <c r="F92" s="19" t="s">
        <v>50</v>
      </c>
      <c r="G92" s="19" t="s">
        <v>54</v>
      </c>
      <c r="H92" s="19" t="s">
        <v>58</v>
      </c>
      <c r="I92" s="19" t="s">
        <v>62</v>
      </c>
      <c r="J92" s="19" t="s">
        <v>66</v>
      </c>
      <c r="K92" s="19" t="s">
        <v>70</v>
      </c>
      <c r="L92" s="19" t="s">
        <v>74</v>
      </c>
      <c r="M92" s="19" t="s">
        <v>78</v>
      </c>
      <c r="N92" s="19" t="s">
        <v>82</v>
      </c>
      <c r="O92" s="19" t="s">
        <v>86</v>
      </c>
      <c r="P92" s="19" t="s">
        <v>90</v>
      </c>
      <c r="Q92" s="19" t="s">
        <v>94</v>
      </c>
      <c r="R92" s="19" t="s">
        <v>98</v>
      </c>
      <c r="S92" s="19"/>
      <c r="T92" s="19"/>
    </row>
    <row r="93" spans="1:20" x14ac:dyDescent="0.2">
      <c r="A93" s="14"/>
      <c r="B93" s="21"/>
      <c r="C93" s="21"/>
      <c r="D93" s="21"/>
      <c r="E93" s="21"/>
      <c r="F93" s="21"/>
      <c r="G93" s="21"/>
      <c r="H93" s="21"/>
      <c r="I93" s="21"/>
      <c r="J93" s="21"/>
      <c r="K93" s="21"/>
      <c r="L93" s="21"/>
      <c r="M93" s="21"/>
      <c r="N93" s="21"/>
      <c r="O93" s="21"/>
      <c r="P93" s="21"/>
      <c r="Q93" s="21"/>
      <c r="R93" s="21"/>
      <c r="S93" s="21"/>
      <c r="T93" s="21"/>
    </row>
    <row r="94" spans="1:20" x14ac:dyDescent="0.2">
      <c r="A94" s="20" t="s">
        <v>168</v>
      </c>
      <c r="B94" s="20">
        <v>-78.156999999999996</v>
      </c>
      <c r="C94" s="20">
        <v>-82.781999999999996</v>
      </c>
      <c r="D94" s="20">
        <v>-55.74</v>
      </c>
      <c r="E94" s="20">
        <v>-154.328</v>
      </c>
      <c r="F94" s="20">
        <v>-254.411</v>
      </c>
      <c r="G94" s="20">
        <v>-396.21300000000002</v>
      </c>
      <c r="H94" s="20">
        <v>-74.013999999999996</v>
      </c>
      <c r="I94" s="20">
        <v>-294.04000000000002</v>
      </c>
      <c r="J94" s="20">
        <v>-888.66300000000001</v>
      </c>
      <c r="K94" s="20">
        <v>-773.04600000000005</v>
      </c>
      <c r="L94" s="20">
        <v>-2241</v>
      </c>
      <c r="M94" s="20">
        <v>-1063</v>
      </c>
      <c r="N94" s="20">
        <v>-775</v>
      </c>
      <c r="O94" s="20">
        <v>862</v>
      </c>
      <c r="P94" s="20">
        <v>5644</v>
      </c>
      <c r="Q94" s="20">
        <v>12587</v>
      </c>
      <c r="R94" s="20">
        <v>14974</v>
      </c>
      <c r="S94" s="20"/>
      <c r="T94" s="20"/>
    </row>
    <row r="95" spans="1:20" x14ac:dyDescent="0.2">
      <c r="A95" s="14"/>
      <c r="B95" s="20"/>
      <c r="C95" s="20"/>
      <c r="D95" s="20"/>
      <c r="E95" s="20"/>
      <c r="F95" s="20"/>
      <c r="G95" s="20"/>
      <c r="H95" s="20"/>
      <c r="I95" s="20"/>
      <c r="J95" s="20"/>
      <c r="K95" s="20"/>
      <c r="L95" s="20"/>
      <c r="M95" s="20"/>
      <c r="N95" s="20"/>
      <c r="O95" s="20"/>
      <c r="P95" s="20"/>
      <c r="Q95" s="20"/>
      <c r="R95" s="20"/>
      <c r="S95" s="20"/>
      <c r="T95" s="20"/>
    </row>
    <row r="96" spans="1:20" x14ac:dyDescent="0.2">
      <c r="A96" s="14" t="s">
        <v>170</v>
      </c>
      <c r="B96" s="14">
        <v>2.895</v>
      </c>
      <c r="C96" s="14">
        <v>4.157</v>
      </c>
      <c r="D96" s="14">
        <v>6.94</v>
      </c>
      <c r="E96" s="14">
        <v>10.622999999999999</v>
      </c>
      <c r="F96" s="14">
        <v>16.919</v>
      </c>
      <c r="G96" s="14">
        <v>28.824999999999999</v>
      </c>
      <c r="H96" s="14">
        <v>106.083</v>
      </c>
      <c r="I96" s="14">
        <v>231.93100000000001</v>
      </c>
      <c r="J96" s="14">
        <v>422.59</v>
      </c>
      <c r="K96" s="14">
        <v>947.09900000000005</v>
      </c>
      <c r="L96" s="14">
        <v>1636</v>
      </c>
      <c r="M96" s="14">
        <v>1901</v>
      </c>
      <c r="N96" s="14">
        <v>2154</v>
      </c>
      <c r="O96" s="14">
        <v>2322</v>
      </c>
      <c r="P96" s="14">
        <v>2911</v>
      </c>
      <c r="Q96" s="14">
        <v>3747</v>
      </c>
      <c r="R96" s="14">
        <v>4667</v>
      </c>
      <c r="S96" s="14"/>
      <c r="T96" s="14"/>
    </row>
    <row r="97" spans="1:20" x14ac:dyDescent="0.2">
      <c r="A97" s="14" t="s">
        <v>171</v>
      </c>
      <c r="B97" s="14">
        <v>-5.8999999999999997E-2</v>
      </c>
      <c r="C97" s="14">
        <v>-3.2610000000000001</v>
      </c>
      <c r="D97" s="14">
        <v>-0.16800000000000001</v>
      </c>
      <c r="E97" s="14">
        <v>-3.222</v>
      </c>
      <c r="F97" s="14">
        <v>-2.8290000000000002</v>
      </c>
      <c r="G97" s="14">
        <v>-17.303000000000001</v>
      </c>
      <c r="H97" s="14">
        <v>-21.704999999999998</v>
      </c>
      <c r="I97" s="14">
        <v>-183.65799999999999</v>
      </c>
      <c r="J97" s="14">
        <v>46.267000000000003</v>
      </c>
      <c r="K97" s="14">
        <v>-216.565</v>
      </c>
      <c r="L97" s="14">
        <v>-25</v>
      </c>
      <c r="M97" s="14">
        <v>-497</v>
      </c>
      <c r="N97" s="14">
        <v>-367</v>
      </c>
      <c r="O97" s="14">
        <v>-652</v>
      </c>
      <c r="P97" s="14">
        <v>-130</v>
      </c>
      <c r="Q97" s="14">
        <v>-1124</v>
      </c>
      <c r="R97" s="14">
        <v>-586</v>
      </c>
      <c r="S97" s="14"/>
      <c r="T97" s="14"/>
    </row>
    <row r="98" spans="1:20" x14ac:dyDescent="0.2">
      <c r="A98" s="14" t="s">
        <v>172</v>
      </c>
      <c r="B98" s="14">
        <v>-2.1080000000000001</v>
      </c>
      <c r="C98" s="14">
        <v>-18.838999999999999</v>
      </c>
      <c r="D98" s="14">
        <v>-7.9249999999999998</v>
      </c>
      <c r="E98" s="14">
        <v>-28.513000000000002</v>
      </c>
      <c r="F98" s="14">
        <v>-13.638</v>
      </c>
      <c r="G98" s="14">
        <v>-194.726</v>
      </c>
      <c r="H98" s="14">
        <v>-460.56099999999998</v>
      </c>
      <c r="I98" s="14">
        <v>-1050.2639999999999</v>
      </c>
      <c r="J98" s="14">
        <v>-369.36399999999998</v>
      </c>
      <c r="K98" s="14">
        <v>-632.86699999999996</v>
      </c>
      <c r="L98" s="14">
        <v>-179</v>
      </c>
      <c r="M98" s="14">
        <v>-1023</v>
      </c>
      <c r="N98" s="14">
        <v>-429</v>
      </c>
      <c r="O98" s="14">
        <v>-422</v>
      </c>
      <c r="P98" s="14">
        <v>-1709</v>
      </c>
      <c r="Q98" s="14">
        <v>-6465</v>
      </c>
      <c r="R98" s="14">
        <v>-1195</v>
      </c>
      <c r="S98" s="14"/>
      <c r="T98" s="14"/>
    </row>
    <row r="99" spans="1:20" x14ac:dyDescent="0.2">
      <c r="A99" s="14" t="s">
        <v>173</v>
      </c>
      <c r="B99" s="14">
        <v>-1.8839999999999999</v>
      </c>
      <c r="C99" s="14">
        <v>0.75</v>
      </c>
      <c r="D99" s="14">
        <v>-2.0419999999999998</v>
      </c>
      <c r="E99" s="14">
        <v>-4.9770000000000003</v>
      </c>
      <c r="F99" s="14">
        <v>-0.248</v>
      </c>
      <c r="G99" s="14">
        <v>1.121</v>
      </c>
      <c r="H99" s="14">
        <v>-17.533000000000001</v>
      </c>
      <c r="I99" s="14">
        <v>-60.637</v>
      </c>
      <c r="J99" s="14">
        <v>-29.594999999999999</v>
      </c>
      <c r="K99" s="14">
        <v>56.805999999999997</v>
      </c>
      <c r="L99" s="14">
        <v>-72</v>
      </c>
      <c r="M99" s="14">
        <v>-82</v>
      </c>
      <c r="N99" s="14">
        <v>-288</v>
      </c>
      <c r="O99" s="14">
        <v>-251</v>
      </c>
      <c r="P99" s="14">
        <v>-1540</v>
      </c>
      <c r="Q99" s="14">
        <v>-3713</v>
      </c>
      <c r="R99" s="14">
        <v>-2652</v>
      </c>
      <c r="S99" s="14"/>
      <c r="T99" s="14"/>
    </row>
    <row r="100" spans="1:20" x14ac:dyDescent="0.2">
      <c r="A100" s="14" t="s">
        <v>174</v>
      </c>
      <c r="B100" s="22">
        <v>23.260999999999999</v>
      </c>
      <c r="C100" s="22">
        <v>37.582000000000001</v>
      </c>
      <c r="D100" s="22">
        <v>-27.408000000000001</v>
      </c>
      <c r="E100" s="22">
        <v>25.536999999999999</v>
      </c>
      <c r="F100" s="22">
        <v>91.942999999999998</v>
      </c>
      <c r="G100" s="22">
        <v>255.85</v>
      </c>
      <c r="H100" s="22">
        <v>648.75699999999995</v>
      </c>
      <c r="I100" s="22">
        <v>1037.7339999999999</v>
      </c>
      <c r="J100" s="22">
        <v>-140.59700000000001</v>
      </c>
      <c r="K100" s="22">
        <v>98.765000000000001</v>
      </c>
      <c r="L100" s="22">
        <v>-221</v>
      </c>
      <c r="M100" s="22">
        <v>1660</v>
      </c>
      <c r="N100" s="22">
        <v>735</v>
      </c>
      <c r="O100" s="22">
        <v>1509</v>
      </c>
      <c r="P100" s="22">
        <v>4046</v>
      </c>
      <c r="Q100" s="22">
        <v>7590</v>
      </c>
      <c r="R100" s="22">
        <v>2185</v>
      </c>
      <c r="S100" s="22"/>
      <c r="T100" s="22"/>
    </row>
    <row r="101" spans="1:20" x14ac:dyDescent="0.2">
      <c r="A101" s="14" t="s">
        <v>175</v>
      </c>
      <c r="B101" s="14">
        <v>19.21</v>
      </c>
      <c r="C101" s="14">
        <v>16.231999999999999</v>
      </c>
      <c r="D101" s="14">
        <v>-37.542999999999999</v>
      </c>
      <c r="E101" s="14">
        <v>-11.175000000000001</v>
      </c>
      <c r="F101" s="14">
        <v>75.227999999999994</v>
      </c>
      <c r="G101" s="14">
        <v>44.942</v>
      </c>
      <c r="H101" s="14">
        <v>148.958</v>
      </c>
      <c r="I101" s="14">
        <v>-256.82499999999999</v>
      </c>
      <c r="J101" s="14">
        <v>-493.28899999999999</v>
      </c>
      <c r="K101" s="14">
        <v>-693.86099999999999</v>
      </c>
      <c r="L101" s="14">
        <v>-497</v>
      </c>
      <c r="M101" s="14">
        <v>58</v>
      </c>
      <c r="N101" s="14">
        <v>-349</v>
      </c>
      <c r="O101" s="14">
        <v>184</v>
      </c>
      <c r="P101" s="14">
        <v>667</v>
      </c>
      <c r="Q101" s="14">
        <v>-3712</v>
      </c>
      <c r="R101" s="14">
        <v>-2248</v>
      </c>
      <c r="S101" s="14"/>
      <c r="T101" s="14"/>
    </row>
    <row r="102" spans="1:20" x14ac:dyDescent="0.2">
      <c r="A102" s="14" t="s">
        <v>176</v>
      </c>
      <c r="B102" s="14"/>
      <c r="C102" s="14"/>
      <c r="D102" s="14"/>
      <c r="E102" s="14"/>
      <c r="F102" s="14"/>
      <c r="G102" s="14"/>
      <c r="H102" s="14"/>
      <c r="I102" s="14"/>
      <c r="J102" s="14"/>
      <c r="K102" s="14"/>
      <c r="L102" s="14"/>
      <c r="M102" s="14"/>
      <c r="N102" s="14"/>
      <c r="O102" s="14"/>
      <c r="P102" s="14">
        <v>-149</v>
      </c>
      <c r="Q102" s="14">
        <v>-196</v>
      </c>
      <c r="R102" s="14">
        <v>-6349</v>
      </c>
      <c r="S102" s="14"/>
      <c r="T102" s="14"/>
    </row>
    <row r="103" spans="1:20" x14ac:dyDescent="0.2">
      <c r="A103" s="14" t="s">
        <v>177</v>
      </c>
      <c r="B103" s="14">
        <v>0.2</v>
      </c>
      <c r="C103" s="14">
        <v>0.44</v>
      </c>
      <c r="D103" s="14">
        <v>1.43</v>
      </c>
      <c r="E103" s="14">
        <v>21.16</v>
      </c>
      <c r="F103" s="14">
        <v>29.42</v>
      </c>
      <c r="G103" s="14">
        <v>50.15</v>
      </c>
      <c r="H103" s="14">
        <v>80.739999999999995</v>
      </c>
      <c r="I103" s="14">
        <v>156.5</v>
      </c>
      <c r="J103" s="14">
        <v>198</v>
      </c>
      <c r="K103" s="14">
        <v>334.23</v>
      </c>
      <c r="L103" s="14">
        <v>467</v>
      </c>
      <c r="M103" s="14">
        <v>749</v>
      </c>
      <c r="N103" s="14">
        <v>898</v>
      </c>
      <c r="O103" s="14">
        <v>1734</v>
      </c>
      <c r="P103" s="14">
        <v>2121</v>
      </c>
      <c r="Q103" s="14">
        <v>1560</v>
      </c>
      <c r="R103" s="14">
        <v>1812</v>
      </c>
      <c r="S103" s="14"/>
      <c r="T103" s="14"/>
    </row>
    <row r="104" spans="1:20" x14ac:dyDescent="0.2">
      <c r="A104" s="14" t="s">
        <v>178</v>
      </c>
      <c r="B104" s="22">
        <v>2.383</v>
      </c>
      <c r="C104" s="22">
        <v>9.5410000000000004</v>
      </c>
      <c r="D104" s="22">
        <v>4.0880000000000001</v>
      </c>
      <c r="E104" s="22">
        <v>5.9029999999999996</v>
      </c>
      <c r="F104" s="22">
        <v>4.8099999999999996</v>
      </c>
      <c r="G104" s="22">
        <v>8.4810000000001011</v>
      </c>
      <c r="H104" s="22">
        <v>3.0369999999999999</v>
      </c>
      <c r="I104" s="22">
        <v>105.09699999999999</v>
      </c>
      <c r="J104" s="22">
        <v>236.863</v>
      </c>
      <c r="K104" s="22">
        <v>61.749000000000002</v>
      </c>
      <c r="L104" s="22">
        <v>574</v>
      </c>
      <c r="M104" s="22">
        <v>453</v>
      </c>
      <c r="N104" s="22">
        <v>477</v>
      </c>
      <c r="O104" s="22">
        <v>841</v>
      </c>
      <c r="P104" s="22">
        <v>303</v>
      </c>
      <c r="Q104" s="22">
        <v>738</v>
      </c>
      <c r="R104" s="22">
        <v>400</v>
      </c>
      <c r="S104" s="22"/>
      <c r="T104" s="22"/>
    </row>
    <row r="105" spans="1:20" x14ac:dyDescent="0.2">
      <c r="A105" s="20" t="s">
        <v>179</v>
      </c>
      <c r="B105" s="20">
        <v>-53.469000000000001</v>
      </c>
      <c r="C105" s="20">
        <v>-52.411999999999999</v>
      </c>
      <c r="D105" s="20">
        <v>-80.825000000000003</v>
      </c>
      <c r="E105" s="20">
        <v>-127.81699999999999</v>
      </c>
      <c r="F105" s="20">
        <v>-128.03399999999999</v>
      </c>
      <c r="G105" s="20">
        <v>-263.815</v>
      </c>
      <c r="H105" s="20">
        <v>264.80399999999997</v>
      </c>
      <c r="I105" s="20">
        <v>-57.337000000000003</v>
      </c>
      <c r="J105" s="20">
        <v>-524.49900000000002</v>
      </c>
      <c r="K105" s="20">
        <v>-123.82899999999999</v>
      </c>
      <c r="L105" s="20">
        <v>-61</v>
      </c>
      <c r="M105" s="20">
        <v>2098</v>
      </c>
      <c r="N105" s="20">
        <v>2405</v>
      </c>
      <c r="O105" s="20">
        <v>5943</v>
      </c>
      <c r="P105" s="20">
        <v>11497</v>
      </c>
      <c r="Q105" s="20">
        <v>14724</v>
      </c>
      <c r="R105" s="20">
        <v>13256</v>
      </c>
      <c r="S105" s="20"/>
      <c r="T105" s="20"/>
    </row>
    <row r="106" spans="1:20" x14ac:dyDescent="0.2">
      <c r="A106" s="14"/>
      <c r="B106" s="14"/>
      <c r="C106" s="14"/>
      <c r="D106" s="14"/>
      <c r="E106" s="14"/>
      <c r="F106" s="14"/>
      <c r="G106" s="14"/>
      <c r="H106" s="14"/>
      <c r="I106" s="14"/>
      <c r="J106" s="14"/>
      <c r="K106" s="14"/>
      <c r="L106" s="14"/>
      <c r="M106" s="14"/>
      <c r="N106" s="14"/>
      <c r="O106" s="14"/>
      <c r="P106" s="14"/>
      <c r="Q106" s="14"/>
      <c r="R106" s="14"/>
      <c r="S106" s="14"/>
      <c r="T106" s="14"/>
    </row>
    <row r="107" spans="1:20" x14ac:dyDescent="0.2">
      <c r="A107" s="14" t="s">
        <v>180</v>
      </c>
      <c r="B107" s="14">
        <v>-9.8019999999999996</v>
      </c>
      <c r="C107" s="14">
        <v>-10.63</v>
      </c>
      <c r="D107" s="14">
        <v>-11.884</v>
      </c>
      <c r="E107" s="14">
        <v>-105.413</v>
      </c>
      <c r="F107" s="14">
        <v>-184.226</v>
      </c>
      <c r="G107" s="14">
        <v>-239.22800000000001</v>
      </c>
      <c r="H107" s="14">
        <v>-264.22399999999999</v>
      </c>
      <c r="I107" s="14">
        <v>-969.88499999999999</v>
      </c>
      <c r="J107" s="14">
        <v>-1634.85</v>
      </c>
      <c r="K107" s="14">
        <v>-1440.471</v>
      </c>
      <c r="L107" s="14">
        <v>-4081</v>
      </c>
      <c r="M107" s="14">
        <v>-2319</v>
      </c>
      <c r="N107" s="14">
        <v>-1432</v>
      </c>
      <c r="O107" s="14">
        <v>-3232</v>
      </c>
      <c r="P107" s="14">
        <v>-6514</v>
      </c>
      <c r="Q107" s="14">
        <v>-7163</v>
      </c>
      <c r="R107" s="14">
        <v>-8899</v>
      </c>
      <c r="S107" s="14"/>
      <c r="T107" s="14"/>
    </row>
    <row r="108" spans="1:20" x14ac:dyDescent="0.2">
      <c r="A108" s="14" t="s">
        <v>181</v>
      </c>
      <c r="B108" s="14"/>
      <c r="C108" s="14"/>
      <c r="D108" s="14"/>
      <c r="E108" s="14"/>
      <c r="F108" s="14"/>
      <c r="G108" s="14"/>
      <c r="H108" s="14"/>
      <c r="I108" s="14"/>
      <c r="J108" s="14">
        <v>-12.26</v>
      </c>
      <c r="K108" s="14"/>
      <c r="L108" s="14">
        <v>-115</v>
      </c>
      <c r="M108" s="14">
        <v>-18</v>
      </c>
      <c r="N108" s="14">
        <v>-45</v>
      </c>
      <c r="O108" s="14">
        <v>-13</v>
      </c>
      <c r="P108" s="14"/>
      <c r="Q108" s="14"/>
      <c r="R108" s="14">
        <v>-64</v>
      </c>
      <c r="S108" s="14"/>
      <c r="T108" s="14"/>
    </row>
    <row r="109" spans="1:20" x14ac:dyDescent="0.2">
      <c r="A109" s="14" t="s">
        <v>182</v>
      </c>
      <c r="B109" s="14"/>
      <c r="C109" s="14"/>
      <c r="D109" s="14"/>
      <c r="E109" s="14"/>
      <c r="F109" s="14">
        <v>-24.952000000000002</v>
      </c>
      <c r="G109" s="14">
        <v>25.007999999999999</v>
      </c>
      <c r="H109" s="14"/>
      <c r="I109" s="14">
        <v>-16.71</v>
      </c>
      <c r="J109" s="14"/>
      <c r="K109" s="14">
        <v>16.667000000000002</v>
      </c>
      <c r="L109" s="14"/>
      <c r="M109" s="14"/>
      <c r="N109" s="14"/>
      <c r="O109" s="14"/>
      <c r="P109" s="14">
        <v>-132</v>
      </c>
      <c r="Q109" s="14">
        <v>-5813</v>
      </c>
      <c r="R109" s="14">
        <v>-6621</v>
      </c>
      <c r="S109" s="14"/>
      <c r="T109" s="14"/>
    </row>
    <row r="110" spans="1:20" x14ac:dyDescent="0.2">
      <c r="A110" s="14" t="s">
        <v>183</v>
      </c>
      <c r="B110" s="14"/>
      <c r="C110" s="14"/>
      <c r="D110" s="14"/>
      <c r="E110" s="14"/>
      <c r="F110" s="14"/>
      <c r="G110" s="14"/>
      <c r="H110" s="14"/>
      <c r="I110" s="14"/>
      <c r="J110" s="14"/>
      <c r="K110" s="14"/>
      <c r="L110" s="14"/>
      <c r="M110" s="14"/>
      <c r="N110" s="14">
        <v>-5</v>
      </c>
      <c r="O110" s="14">
        <v>-10</v>
      </c>
      <c r="P110" s="14">
        <v>-1228</v>
      </c>
      <c r="Q110" s="14">
        <v>927</v>
      </c>
      <c r="R110" s="14"/>
      <c r="S110" s="14"/>
      <c r="T110" s="14"/>
    </row>
    <row r="111" spans="1:20" x14ac:dyDescent="0.2">
      <c r="A111" s="14" t="s">
        <v>184</v>
      </c>
      <c r="B111" s="22">
        <v>3.9999999999999002E-2</v>
      </c>
      <c r="C111" s="22">
        <v>-0.96</v>
      </c>
      <c r="D111" s="22">
        <v>-2.36</v>
      </c>
      <c r="E111" s="22">
        <v>-74.884</v>
      </c>
      <c r="F111" s="22">
        <v>46.92</v>
      </c>
      <c r="G111" s="22">
        <v>7.29</v>
      </c>
      <c r="H111" s="22">
        <v>14.807</v>
      </c>
      <c r="I111" s="22">
        <v>-3.8489999999998998</v>
      </c>
      <c r="J111" s="22">
        <v>-26.440999999999999</v>
      </c>
      <c r="K111" s="22">
        <v>342.71899999999999</v>
      </c>
      <c r="L111" s="22"/>
      <c r="M111" s="22"/>
      <c r="N111" s="22">
        <v>46</v>
      </c>
      <c r="O111" s="22">
        <v>123</v>
      </c>
      <c r="P111" s="22">
        <v>6</v>
      </c>
      <c r="Q111" s="22">
        <v>76</v>
      </c>
      <c r="R111" s="22"/>
      <c r="S111" s="22"/>
      <c r="T111" s="22"/>
    </row>
    <row r="112" spans="1:20" x14ac:dyDescent="0.2">
      <c r="A112" s="20" t="s">
        <v>185</v>
      </c>
      <c r="B112" s="20">
        <v>-9.7620000000000005</v>
      </c>
      <c r="C112" s="20">
        <v>-11.59</v>
      </c>
      <c r="D112" s="20">
        <v>-14.244</v>
      </c>
      <c r="E112" s="20">
        <v>-180.297</v>
      </c>
      <c r="F112" s="20">
        <v>-162.25800000000001</v>
      </c>
      <c r="G112" s="20">
        <v>-206.93</v>
      </c>
      <c r="H112" s="20">
        <v>-249.417</v>
      </c>
      <c r="I112" s="20">
        <v>-990.44399999999996</v>
      </c>
      <c r="J112" s="20">
        <v>-1673.5509999999999</v>
      </c>
      <c r="K112" s="20">
        <v>-1081.085</v>
      </c>
      <c r="L112" s="20">
        <v>-4196</v>
      </c>
      <c r="M112" s="20">
        <v>-2337</v>
      </c>
      <c r="N112" s="20">
        <v>-1436</v>
      </c>
      <c r="O112" s="20">
        <v>-3132</v>
      </c>
      <c r="P112" s="20">
        <v>-7868</v>
      </c>
      <c r="Q112" s="20">
        <v>-11973</v>
      </c>
      <c r="R112" s="20">
        <v>-15584</v>
      </c>
      <c r="S112" s="20"/>
      <c r="T112" s="20"/>
    </row>
    <row r="113" spans="1:20" x14ac:dyDescent="0.2">
      <c r="A113" s="14"/>
      <c r="B113" s="14"/>
      <c r="C113" s="14"/>
      <c r="D113" s="14"/>
      <c r="E113" s="14"/>
      <c r="F113" s="14"/>
      <c r="G113" s="14"/>
      <c r="H113" s="14"/>
      <c r="I113" s="14"/>
      <c r="J113" s="14"/>
      <c r="K113" s="14"/>
      <c r="L113" s="14"/>
      <c r="M113" s="14"/>
      <c r="N113" s="14"/>
      <c r="O113" s="14"/>
      <c r="P113" s="14"/>
      <c r="Q113" s="14"/>
      <c r="R113" s="14"/>
      <c r="S113" s="14"/>
      <c r="T113" s="14"/>
    </row>
    <row r="114" spans="1:20" x14ac:dyDescent="0.2">
      <c r="A114" s="14" t="s">
        <v>186</v>
      </c>
      <c r="B114" s="14"/>
      <c r="C114" s="14"/>
      <c r="D114" s="14"/>
      <c r="E114" s="14">
        <v>268.84199999999998</v>
      </c>
      <c r="F114" s="14">
        <v>231.46799999999999</v>
      </c>
      <c r="G114" s="14">
        <v>221.49600000000001</v>
      </c>
      <c r="H114" s="14">
        <v>415</v>
      </c>
      <c r="I114" s="14"/>
      <c r="J114" s="14">
        <v>750</v>
      </c>
      <c r="K114" s="14">
        <v>1701.7339999999999</v>
      </c>
      <c r="L114" s="14">
        <v>400</v>
      </c>
      <c r="M114" s="14"/>
      <c r="N114" s="14">
        <v>848</v>
      </c>
      <c r="O114" s="14">
        <v>12269</v>
      </c>
      <c r="P114" s="14"/>
      <c r="Q114" s="14"/>
      <c r="R114" s="14"/>
      <c r="S114" s="14"/>
      <c r="T114" s="14"/>
    </row>
    <row r="115" spans="1:20" x14ac:dyDescent="0.2">
      <c r="A115" s="14" t="s">
        <v>187</v>
      </c>
      <c r="B115" s="14">
        <v>44.941000000000003</v>
      </c>
      <c r="C115" s="14"/>
      <c r="D115" s="14">
        <v>131.822</v>
      </c>
      <c r="E115" s="14"/>
      <c r="F115" s="14"/>
      <c r="G115" s="14"/>
      <c r="H115" s="14"/>
      <c r="I115" s="14"/>
      <c r="J115" s="14"/>
      <c r="K115" s="14"/>
      <c r="L115" s="14"/>
      <c r="M115" s="14"/>
      <c r="N115" s="14"/>
      <c r="O115" s="14"/>
      <c r="P115" s="14"/>
      <c r="Q115" s="14"/>
      <c r="R115" s="14"/>
      <c r="S115" s="14"/>
      <c r="T115" s="14"/>
    </row>
    <row r="116" spans="1:20" x14ac:dyDescent="0.2">
      <c r="A116" s="14" t="s">
        <v>188</v>
      </c>
      <c r="B116" s="14"/>
      <c r="C116" s="14">
        <v>55.591000000000001</v>
      </c>
      <c r="D116" s="14">
        <v>25.146000000000001</v>
      </c>
      <c r="E116" s="14">
        <v>71.513000000000005</v>
      </c>
      <c r="F116" s="14">
        <v>204.00700000000001</v>
      </c>
      <c r="G116" s="14">
        <v>173.25399999999999</v>
      </c>
      <c r="H116" s="14">
        <v>199.238</v>
      </c>
      <c r="I116" s="14">
        <v>2292.0920000000001</v>
      </c>
      <c r="J116" s="14">
        <v>683.93700000000001</v>
      </c>
      <c r="K116" s="14">
        <v>1718.19</v>
      </c>
      <c r="L116" s="14">
        <v>3385</v>
      </c>
      <c r="M116" s="14">
        <v>89</v>
      </c>
      <c r="N116" s="14">
        <v>798</v>
      </c>
      <c r="O116" s="14">
        <v>-2488</v>
      </c>
      <c r="P116" s="14">
        <v>-5732</v>
      </c>
      <c r="Q116" s="14">
        <v>-3866</v>
      </c>
      <c r="R116" s="14">
        <v>2116</v>
      </c>
      <c r="S116" s="14"/>
      <c r="T116" s="14"/>
    </row>
    <row r="117" spans="1:20" x14ac:dyDescent="0.2">
      <c r="A117" s="14" t="s">
        <v>189</v>
      </c>
      <c r="B117" s="14"/>
      <c r="C117" s="14"/>
      <c r="D117" s="14"/>
      <c r="E117" s="14"/>
      <c r="F117" s="14"/>
      <c r="G117" s="14"/>
      <c r="H117" s="14"/>
      <c r="I117" s="14"/>
      <c r="J117" s="14"/>
      <c r="K117" s="14"/>
      <c r="L117" s="14"/>
      <c r="M117" s="14"/>
      <c r="N117" s="14"/>
      <c r="O117" s="14"/>
      <c r="P117" s="14"/>
      <c r="Q117" s="14"/>
      <c r="R117" s="14"/>
      <c r="S117" s="14"/>
      <c r="T117" s="14"/>
    </row>
    <row r="118" spans="1:20" x14ac:dyDescent="0.2">
      <c r="A118" s="14" t="s">
        <v>190</v>
      </c>
      <c r="B118" s="22">
        <v>9.999999999999401E-2</v>
      </c>
      <c r="C118" s="22">
        <v>0.47699999999999998</v>
      </c>
      <c r="D118" s="22">
        <v>-1.5489999999999999</v>
      </c>
      <c r="E118" s="22">
        <v>-2.31</v>
      </c>
      <c r="F118" s="22">
        <v>10.525</v>
      </c>
      <c r="G118" s="22">
        <v>24.885000000000002</v>
      </c>
      <c r="H118" s="22">
        <v>21.184000000000001</v>
      </c>
      <c r="I118" s="22">
        <v>-148.96199999999999</v>
      </c>
      <c r="J118" s="22">
        <v>89.585999999999999</v>
      </c>
      <c r="K118" s="22">
        <v>324.05200000000002</v>
      </c>
      <c r="L118" s="22">
        <v>630</v>
      </c>
      <c r="M118" s="22">
        <v>485</v>
      </c>
      <c r="N118" s="22">
        <v>-117</v>
      </c>
      <c r="O118" s="22">
        <v>192</v>
      </c>
      <c r="P118" s="22">
        <v>529</v>
      </c>
      <c r="Q118" s="22">
        <v>339</v>
      </c>
      <c r="R118" s="22">
        <v>473</v>
      </c>
      <c r="S118" s="22"/>
      <c r="T118" s="22"/>
    </row>
    <row r="119" spans="1:20" x14ac:dyDescent="0.2">
      <c r="A119" s="20" t="s">
        <v>191</v>
      </c>
      <c r="B119" s="20">
        <v>45.040999999999997</v>
      </c>
      <c r="C119" s="20">
        <v>56.067999999999998</v>
      </c>
      <c r="D119" s="20">
        <v>155.41900000000001</v>
      </c>
      <c r="E119" s="20">
        <v>338.04500000000002</v>
      </c>
      <c r="F119" s="20">
        <v>446</v>
      </c>
      <c r="G119" s="20">
        <v>419.63499999999999</v>
      </c>
      <c r="H119" s="20">
        <v>635.42200000000003</v>
      </c>
      <c r="I119" s="20">
        <v>2143.13</v>
      </c>
      <c r="J119" s="20">
        <v>1523.5229999999999</v>
      </c>
      <c r="K119" s="20">
        <v>3743.9760000000001</v>
      </c>
      <c r="L119" s="20">
        <v>4415</v>
      </c>
      <c r="M119" s="20">
        <v>574</v>
      </c>
      <c r="N119" s="20">
        <v>1529</v>
      </c>
      <c r="O119" s="20">
        <v>9973</v>
      </c>
      <c r="P119" s="20">
        <v>-5203</v>
      </c>
      <c r="Q119" s="20">
        <v>-3527</v>
      </c>
      <c r="R119" s="20">
        <v>2589</v>
      </c>
      <c r="S119" s="20"/>
      <c r="T119" s="20"/>
    </row>
    <row r="120" spans="1:20" x14ac:dyDescent="0.2">
      <c r="A120" s="14"/>
      <c r="B120" s="14"/>
      <c r="C120" s="14"/>
      <c r="D120" s="14"/>
      <c r="E120" s="14"/>
      <c r="F120" s="14"/>
      <c r="G120" s="14"/>
      <c r="H120" s="14"/>
      <c r="I120" s="14"/>
      <c r="J120" s="14"/>
      <c r="K120" s="14"/>
      <c r="L120" s="14"/>
      <c r="M120" s="14"/>
      <c r="N120" s="14"/>
      <c r="O120" s="14"/>
      <c r="P120" s="14"/>
      <c r="Q120" s="14"/>
      <c r="R120" s="14"/>
      <c r="S120" s="14"/>
      <c r="T120" s="14"/>
    </row>
    <row r="121" spans="1:20" x14ac:dyDescent="0.2">
      <c r="A121" s="20" t="s">
        <v>192</v>
      </c>
      <c r="B121" s="14"/>
      <c r="C121" s="21"/>
      <c r="D121" s="21"/>
      <c r="E121" s="21"/>
      <c r="F121" s="21"/>
      <c r="G121" s="21"/>
      <c r="H121" s="21"/>
      <c r="I121" s="21"/>
      <c r="J121" s="21"/>
      <c r="K121" s="21"/>
      <c r="L121" s="21"/>
      <c r="M121" s="21"/>
      <c r="N121" s="21"/>
      <c r="O121" s="21"/>
      <c r="P121" s="21"/>
      <c r="Q121" s="21"/>
      <c r="R121" s="21"/>
      <c r="S121" s="21"/>
      <c r="T121" s="21"/>
    </row>
    <row r="122" spans="1:20" x14ac:dyDescent="0.2">
      <c r="A122" s="14" t="s">
        <v>193</v>
      </c>
      <c r="B122" s="24">
        <f t="shared" ref="B122:R122" si="13">B105</f>
        <v>-53.469000000000001</v>
      </c>
      <c r="C122" s="24">
        <f t="shared" si="13"/>
        <v>-52.411999999999999</v>
      </c>
      <c r="D122" s="24">
        <f t="shared" si="13"/>
        <v>-80.825000000000003</v>
      </c>
      <c r="E122" s="24">
        <f t="shared" si="13"/>
        <v>-127.81699999999999</v>
      </c>
      <c r="F122" s="24">
        <f t="shared" si="13"/>
        <v>-128.03399999999999</v>
      </c>
      <c r="G122" s="24">
        <f t="shared" si="13"/>
        <v>-263.815</v>
      </c>
      <c r="H122" s="24">
        <f t="shared" si="13"/>
        <v>264.80399999999997</v>
      </c>
      <c r="I122" s="24">
        <f t="shared" si="13"/>
        <v>-57.337000000000003</v>
      </c>
      <c r="J122" s="24">
        <f t="shared" si="13"/>
        <v>-524.49900000000002</v>
      </c>
      <c r="K122" s="24">
        <f t="shared" si="13"/>
        <v>-123.82899999999999</v>
      </c>
      <c r="L122" s="24">
        <f t="shared" si="13"/>
        <v>-61</v>
      </c>
      <c r="M122" s="24">
        <f t="shared" si="13"/>
        <v>2098</v>
      </c>
      <c r="N122" s="24">
        <f t="shared" si="13"/>
        <v>2405</v>
      </c>
      <c r="O122" s="24">
        <f t="shared" si="13"/>
        <v>5943</v>
      </c>
      <c r="P122" s="24">
        <f t="shared" si="13"/>
        <v>11497</v>
      </c>
      <c r="Q122" s="24">
        <f t="shared" si="13"/>
        <v>14724</v>
      </c>
      <c r="R122" s="24">
        <f t="shared" si="13"/>
        <v>13256</v>
      </c>
      <c r="S122" s="24"/>
      <c r="T122" s="24"/>
    </row>
    <row r="123" spans="1:20" x14ac:dyDescent="0.2">
      <c r="A123" s="14" t="s">
        <v>194</v>
      </c>
      <c r="B123" s="25">
        <f t="shared" ref="B123:R123" si="14">B107</f>
        <v>-9.8019999999999996</v>
      </c>
      <c r="C123" s="25">
        <f t="shared" si="14"/>
        <v>-10.63</v>
      </c>
      <c r="D123" s="25">
        <f t="shared" si="14"/>
        <v>-11.884</v>
      </c>
      <c r="E123" s="25">
        <f t="shared" si="14"/>
        <v>-105.413</v>
      </c>
      <c r="F123" s="25">
        <f t="shared" si="14"/>
        <v>-184.226</v>
      </c>
      <c r="G123" s="25">
        <f t="shared" si="14"/>
        <v>-239.22800000000001</v>
      </c>
      <c r="H123" s="25">
        <f t="shared" si="14"/>
        <v>-264.22399999999999</v>
      </c>
      <c r="I123" s="25">
        <f t="shared" si="14"/>
        <v>-969.88499999999999</v>
      </c>
      <c r="J123" s="25">
        <f t="shared" si="14"/>
        <v>-1634.85</v>
      </c>
      <c r="K123" s="25">
        <f t="shared" si="14"/>
        <v>-1440.471</v>
      </c>
      <c r="L123" s="25">
        <f t="shared" si="14"/>
        <v>-4081</v>
      </c>
      <c r="M123" s="25">
        <f t="shared" si="14"/>
        <v>-2319</v>
      </c>
      <c r="N123" s="25">
        <f t="shared" si="14"/>
        <v>-1432</v>
      </c>
      <c r="O123" s="25">
        <f t="shared" si="14"/>
        <v>-3232</v>
      </c>
      <c r="P123" s="25">
        <f t="shared" si="14"/>
        <v>-6514</v>
      </c>
      <c r="Q123" s="25">
        <f t="shared" si="14"/>
        <v>-7163</v>
      </c>
      <c r="R123" s="25">
        <f t="shared" si="14"/>
        <v>-8899</v>
      </c>
      <c r="S123" s="25"/>
      <c r="T123" s="25"/>
    </row>
    <row r="124" spans="1:20" x14ac:dyDescent="0.2">
      <c r="A124" s="14" t="s">
        <v>195</v>
      </c>
      <c r="B124" s="14">
        <f t="shared" ref="B124:R124" si="15">B122+B123</f>
        <v>-63.271000000000001</v>
      </c>
      <c r="C124" s="14">
        <f t="shared" si="15"/>
        <v>-63.042000000000002</v>
      </c>
      <c r="D124" s="14">
        <f t="shared" si="15"/>
        <v>-92.709000000000003</v>
      </c>
      <c r="E124" s="14">
        <f t="shared" si="15"/>
        <v>-233.23</v>
      </c>
      <c r="F124" s="14">
        <f t="shared" si="15"/>
        <v>-312.26</v>
      </c>
      <c r="G124" s="14">
        <f t="shared" si="15"/>
        <v>-503.04300000000001</v>
      </c>
      <c r="H124" s="14">
        <f t="shared" si="15"/>
        <v>0.57999999999998408</v>
      </c>
      <c r="I124" s="14">
        <f t="shared" si="15"/>
        <v>-1027.222</v>
      </c>
      <c r="J124" s="14">
        <f t="shared" si="15"/>
        <v>-2159.3490000000002</v>
      </c>
      <c r="K124" s="14">
        <f t="shared" si="15"/>
        <v>-1564.3</v>
      </c>
      <c r="L124" s="14">
        <f t="shared" si="15"/>
        <v>-4142</v>
      </c>
      <c r="M124" s="14">
        <f t="shared" si="15"/>
        <v>-221</v>
      </c>
      <c r="N124" s="14">
        <f t="shared" si="15"/>
        <v>973</v>
      </c>
      <c r="O124" s="14">
        <f t="shared" si="15"/>
        <v>2711</v>
      </c>
      <c r="P124" s="14">
        <f t="shared" si="15"/>
        <v>4983</v>
      </c>
      <c r="Q124" s="14">
        <f t="shared" si="15"/>
        <v>7561</v>
      </c>
      <c r="R124" s="14">
        <f t="shared" si="15"/>
        <v>4357</v>
      </c>
      <c r="S124" s="14"/>
      <c r="T124" s="14"/>
    </row>
    <row r="125" spans="1:20" x14ac:dyDescent="0.2">
      <c r="A125" s="14"/>
      <c r="B125" s="14"/>
      <c r="C125" s="14"/>
      <c r="D125" s="14"/>
      <c r="E125" s="14"/>
      <c r="F125" s="14"/>
      <c r="G125" s="14"/>
      <c r="H125" s="14"/>
      <c r="I125" s="14"/>
      <c r="J125" s="14"/>
      <c r="K125" s="14"/>
      <c r="L125" s="14"/>
      <c r="M125" s="14"/>
      <c r="N125" s="14"/>
      <c r="O125" s="14"/>
      <c r="P125" s="14"/>
      <c r="Q125" s="14"/>
      <c r="R125" s="14"/>
      <c r="S125" s="14"/>
      <c r="T125" s="14"/>
    </row>
    <row r="126" spans="1:20" x14ac:dyDescent="0.2">
      <c r="A126" s="14"/>
      <c r="B126" s="14"/>
      <c r="C126" s="14"/>
      <c r="D126" s="14"/>
      <c r="E126" s="14"/>
      <c r="F126" s="14"/>
      <c r="G126" s="14"/>
      <c r="H126" s="14"/>
      <c r="I126" s="14"/>
      <c r="J126" s="14"/>
      <c r="K126" s="14"/>
      <c r="L126" s="14"/>
      <c r="M126" s="14"/>
      <c r="N126" s="14"/>
      <c r="O126" s="14"/>
      <c r="P126" s="14"/>
      <c r="Q126" s="14"/>
      <c r="R126" s="14"/>
      <c r="S126" s="14"/>
      <c r="T126" s="14"/>
    </row>
    <row r="127" spans="1:20" x14ac:dyDescent="0.2">
      <c r="A127" s="14"/>
      <c r="B127" s="14"/>
      <c r="C127" s="14"/>
      <c r="D127" s="14"/>
      <c r="E127" s="14"/>
      <c r="F127" s="14"/>
      <c r="G127" s="14"/>
      <c r="H127" s="14"/>
      <c r="I127" s="14"/>
      <c r="J127" s="14"/>
      <c r="K127" s="14"/>
      <c r="L127" s="14"/>
      <c r="M127" s="14"/>
      <c r="N127" s="14"/>
      <c r="O127" s="14"/>
      <c r="P127" s="14"/>
      <c r="Q127" s="14"/>
      <c r="R127" s="14"/>
      <c r="S127" s="14"/>
      <c r="T127" s="14"/>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31C99-5B8F-1F44-976E-F589F5A5D1A1}">
  <dimension ref="A1:BW127"/>
  <sheetViews>
    <sheetView topLeftCell="A78" zoomScale="132" zoomScaleNormal="132" workbookViewId="0">
      <pane xSplit="1" topLeftCell="G1" activePane="topRight" state="frozen"/>
      <selection pane="topRight" activeCell="BO5" sqref="BO5"/>
    </sheetView>
  </sheetViews>
  <sheetFormatPr baseColWidth="10" defaultRowHeight="16" x14ac:dyDescent="0.2"/>
  <cols>
    <col min="1" max="1" width="35.83203125" bestFit="1" customWidth="1"/>
    <col min="70" max="70" width="96.1640625" bestFit="1" customWidth="1"/>
  </cols>
  <sheetData>
    <row r="1" spans="1:75" x14ac:dyDescent="0.2">
      <c r="A1" s="17" t="s">
        <v>35</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row>
    <row r="2" spans="1:75" x14ac:dyDescent="0.2">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row>
    <row r="3" spans="1:75" x14ac:dyDescent="0.2">
      <c r="A3" s="14"/>
      <c r="B3" s="19" t="s">
        <v>196</v>
      </c>
      <c r="C3" s="19" t="s">
        <v>197</v>
      </c>
      <c r="D3" s="19" t="s">
        <v>198</v>
      </c>
      <c r="E3" s="19" t="s">
        <v>199</v>
      </c>
      <c r="F3" s="19" t="s">
        <v>200</v>
      </c>
      <c r="G3" s="19" t="s">
        <v>38</v>
      </c>
      <c r="H3" s="19" t="s">
        <v>42</v>
      </c>
      <c r="I3" s="19" t="s">
        <v>43</v>
      </c>
      <c r="J3" s="19" t="s">
        <v>44</v>
      </c>
      <c r="K3" s="19" t="s">
        <v>45</v>
      </c>
      <c r="L3" s="19" t="s">
        <v>46</v>
      </c>
      <c r="M3" s="19" t="s">
        <v>47</v>
      </c>
      <c r="N3" s="19" t="s">
        <v>48</v>
      </c>
      <c r="O3" s="19" t="s">
        <v>49</v>
      </c>
      <c r="P3" s="19" t="s">
        <v>50</v>
      </c>
      <c r="Q3" s="19" t="s">
        <v>51</v>
      </c>
      <c r="R3" s="19" t="s">
        <v>52</v>
      </c>
      <c r="S3" s="19" t="s">
        <v>53</v>
      </c>
      <c r="T3" s="19" t="s">
        <v>54</v>
      </c>
      <c r="U3" s="19" t="s">
        <v>55</v>
      </c>
      <c r="V3" s="19" t="s">
        <v>56</v>
      </c>
      <c r="W3" s="19" t="s">
        <v>57</v>
      </c>
      <c r="X3" s="19" t="s">
        <v>58</v>
      </c>
      <c r="Y3" s="19" t="s">
        <v>59</v>
      </c>
      <c r="Z3" s="19" t="s">
        <v>60</v>
      </c>
      <c r="AA3" s="19" t="s">
        <v>61</v>
      </c>
      <c r="AB3" s="19" t="s">
        <v>62</v>
      </c>
      <c r="AC3" s="19" t="s">
        <v>63</v>
      </c>
      <c r="AD3" s="19" t="s">
        <v>64</v>
      </c>
      <c r="AE3" s="19" t="s">
        <v>65</v>
      </c>
      <c r="AF3" s="19" t="s">
        <v>66</v>
      </c>
      <c r="AG3" s="19" t="s">
        <v>67</v>
      </c>
      <c r="AH3" s="19" t="s">
        <v>68</v>
      </c>
      <c r="AI3" s="19" t="s">
        <v>69</v>
      </c>
      <c r="AJ3" s="19" t="s">
        <v>70</v>
      </c>
      <c r="AK3" s="19" t="s">
        <v>71</v>
      </c>
      <c r="AL3" s="19" t="s">
        <v>72</v>
      </c>
      <c r="AM3" s="19" t="s">
        <v>73</v>
      </c>
      <c r="AN3" s="19" t="s">
        <v>74</v>
      </c>
      <c r="AO3" s="19" t="s">
        <v>75</v>
      </c>
      <c r="AP3" s="19" t="s">
        <v>76</v>
      </c>
      <c r="AQ3" s="19" t="s">
        <v>77</v>
      </c>
      <c r="AR3" s="19" t="s">
        <v>78</v>
      </c>
      <c r="AS3" s="19" t="s">
        <v>79</v>
      </c>
      <c r="AT3" s="19" t="s">
        <v>80</v>
      </c>
      <c r="AU3" s="19" t="s">
        <v>81</v>
      </c>
      <c r="AV3" s="19" t="s">
        <v>82</v>
      </c>
      <c r="AW3" s="19" t="s">
        <v>83</v>
      </c>
      <c r="AX3" s="19" t="s">
        <v>84</v>
      </c>
      <c r="AY3" s="19" t="s">
        <v>85</v>
      </c>
      <c r="AZ3" s="19" t="s">
        <v>86</v>
      </c>
      <c r="BA3" s="19" t="s">
        <v>87</v>
      </c>
      <c r="BB3" s="19" t="s">
        <v>88</v>
      </c>
      <c r="BC3" s="19" t="s">
        <v>89</v>
      </c>
      <c r="BD3" s="19" t="s">
        <v>90</v>
      </c>
      <c r="BE3" s="19" t="s">
        <v>91</v>
      </c>
      <c r="BF3" s="19" t="s">
        <v>92</v>
      </c>
      <c r="BG3" s="19" t="s">
        <v>93</v>
      </c>
      <c r="BH3" s="19" t="s">
        <v>94</v>
      </c>
      <c r="BI3" s="19" t="s">
        <v>95</v>
      </c>
      <c r="BJ3" s="19" t="s">
        <v>96</v>
      </c>
      <c r="BK3" s="19" t="s">
        <v>97</v>
      </c>
      <c r="BL3" s="19" t="s">
        <v>98</v>
      </c>
      <c r="BM3" s="19" t="s">
        <v>99</v>
      </c>
      <c r="BN3" s="19" t="s">
        <v>100</v>
      </c>
      <c r="BO3" s="19" t="s">
        <v>101</v>
      </c>
      <c r="BP3" s="30" t="s">
        <v>250</v>
      </c>
      <c r="BQ3" s="19"/>
      <c r="BR3" s="19"/>
      <c r="BS3" s="19"/>
      <c r="BT3" s="19"/>
      <c r="BU3" s="19"/>
      <c r="BV3" s="19"/>
      <c r="BW3" s="19"/>
    </row>
    <row r="4" spans="1:75" x14ac:dyDescent="0.2">
      <c r="A4" s="20" t="s">
        <v>102</v>
      </c>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31"/>
      <c r="BQ4" s="21"/>
      <c r="BR4" s="21"/>
      <c r="BS4" s="21"/>
      <c r="BT4" s="21"/>
      <c r="BU4" s="21"/>
      <c r="BV4" s="21"/>
      <c r="BW4" s="21"/>
    </row>
    <row r="5" spans="1:75" x14ac:dyDescent="0.2">
      <c r="A5" s="14" t="s">
        <v>103</v>
      </c>
      <c r="B5" s="14">
        <v>149.81899999999999</v>
      </c>
      <c r="C5" s="14">
        <v>62.642000000000003</v>
      </c>
      <c r="D5" s="14">
        <v>85.350999999999999</v>
      </c>
      <c r="E5" s="14">
        <v>90.418999999999997</v>
      </c>
      <c r="F5" s="14">
        <v>217.476</v>
      </c>
      <c r="G5" s="14">
        <v>248.62899999999999</v>
      </c>
      <c r="H5" s="14">
        <v>343.39699999999999</v>
      </c>
      <c r="I5" s="14"/>
      <c r="J5" s="14"/>
      <c r="K5" s="14"/>
      <c r="L5" s="14">
        <v>299.64</v>
      </c>
      <c r="M5" s="14">
        <v>618.04</v>
      </c>
      <c r="N5" s="14">
        <v>746.93899999999996</v>
      </c>
      <c r="O5" s="14">
        <v>557.70500000000004</v>
      </c>
      <c r="P5" s="14">
        <v>637.73099999999999</v>
      </c>
      <c r="Q5" s="14">
        <v>756.06500000000005</v>
      </c>
      <c r="R5" s="14">
        <v>801.81100000000004</v>
      </c>
      <c r="S5" s="14">
        <v>645.79899999999998</v>
      </c>
      <c r="T5" s="14">
        <v>591.06100000000004</v>
      </c>
      <c r="U5" s="14">
        <v>620.19600000000003</v>
      </c>
      <c r="V5" s="14">
        <v>797.65700000000004</v>
      </c>
      <c r="W5" s="14">
        <v>1059.635</v>
      </c>
      <c r="X5" s="14">
        <v>885.57899999999995</v>
      </c>
      <c r="Y5" s="14">
        <v>806.61300000000006</v>
      </c>
      <c r="Z5" s="14">
        <v>1412.0029999999999</v>
      </c>
      <c r="AA5" s="14">
        <v>988.90200000000004</v>
      </c>
      <c r="AB5" s="14">
        <v>719.57500000000005</v>
      </c>
      <c r="AC5" s="14">
        <v>810.31299999999999</v>
      </c>
      <c r="AD5" s="14">
        <v>624.72</v>
      </c>
      <c r="AE5" s="14">
        <v>770.279</v>
      </c>
      <c r="AF5" s="14">
        <v>1022.845</v>
      </c>
      <c r="AG5" s="14">
        <v>601.29999999999995</v>
      </c>
      <c r="AH5" s="14">
        <v>829.95600000000002</v>
      </c>
      <c r="AI5" s="14">
        <v>1137.673</v>
      </c>
      <c r="AJ5" s="14">
        <v>1111.8340000000001</v>
      </c>
      <c r="AK5" s="14">
        <v>1319.6369999999999</v>
      </c>
      <c r="AL5" s="14">
        <v>1278.329</v>
      </c>
      <c r="AM5" s="14">
        <v>1336.538</v>
      </c>
      <c r="AN5" s="14">
        <v>1501.9549999999999</v>
      </c>
      <c r="AO5" s="14">
        <v>1288.838</v>
      </c>
      <c r="AP5" s="14">
        <v>1612.865</v>
      </c>
      <c r="AQ5" s="14">
        <v>2057.23</v>
      </c>
      <c r="AR5" s="14">
        <v>1896.087</v>
      </c>
      <c r="AS5" s="14">
        <v>2074.3110000000001</v>
      </c>
      <c r="AT5" s="14">
        <v>1612.636</v>
      </c>
      <c r="AU5" s="14">
        <v>1537.1669999999999</v>
      </c>
      <c r="AV5" s="14">
        <v>1803.625</v>
      </c>
      <c r="AW5" s="14">
        <v>1800.643</v>
      </c>
      <c r="AX5" s="14">
        <v>1869.82</v>
      </c>
      <c r="AY5" s="14">
        <v>1935.4970000000001</v>
      </c>
      <c r="AZ5" s="14">
        <v>2208.9560000000001</v>
      </c>
      <c r="BA5" s="14">
        <v>4603.7380000000003</v>
      </c>
      <c r="BB5" s="14">
        <v>3391.3110000000001</v>
      </c>
      <c r="BC5" s="14">
        <v>5603.0370000000003</v>
      </c>
      <c r="BD5" s="14">
        <v>7921.9219999999996</v>
      </c>
      <c r="BE5" s="14">
        <v>6648.424</v>
      </c>
      <c r="BF5" s="14">
        <v>6674.36</v>
      </c>
      <c r="BG5" s="14">
        <v>6401.0339999999997</v>
      </c>
      <c r="BH5" s="14">
        <v>7382.8850000000002</v>
      </c>
      <c r="BI5" s="14">
        <v>8167.78</v>
      </c>
      <c r="BJ5" s="14">
        <v>11144.645</v>
      </c>
      <c r="BK5" s="14">
        <v>7640.5209999999997</v>
      </c>
      <c r="BL5" s="14">
        <v>15278.901</v>
      </c>
      <c r="BM5" s="14">
        <v>12052.562</v>
      </c>
      <c r="BN5" s="14">
        <v>7312.9560000000001</v>
      </c>
      <c r="BO5" s="14">
        <v>9372.4390000000003</v>
      </c>
      <c r="BP5" s="32"/>
      <c r="BQ5" s="14"/>
      <c r="BR5" s="14"/>
      <c r="BS5" s="14"/>
      <c r="BT5" s="14"/>
      <c r="BU5" s="14"/>
      <c r="BV5" s="14"/>
      <c r="BW5" s="14"/>
    </row>
    <row r="6" spans="1:75" x14ac:dyDescent="0.2">
      <c r="A6" s="14" t="s">
        <v>104</v>
      </c>
      <c r="B6" s="14"/>
      <c r="C6" s="14"/>
      <c r="D6" s="14"/>
      <c r="E6" s="14">
        <v>0.46100000000000002</v>
      </c>
      <c r="F6" s="14">
        <v>0.16900000000000001</v>
      </c>
      <c r="G6" s="14"/>
      <c r="H6" s="14">
        <v>0.14599999999999999</v>
      </c>
      <c r="I6" s="14"/>
      <c r="J6" s="14"/>
      <c r="K6" s="14"/>
      <c r="L6" s="14"/>
      <c r="M6" s="14"/>
      <c r="N6" s="14"/>
      <c r="O6" s="14"/>
      <c r="P6" s="14"/>
      <c r="Q6" s="14"/>
      <c r="R6" s="14"/>
      <c r="S6" s="14"/>
      <c r="T6" s="14"/>
      <c r="U6" s="14"/>
      <c r="V6" s="14"/>
      <c r="W6" s="14"/>
      <c r="X6" s="14"/>
      <c r="Y6" s="14"/>
      <c r="Z6" s="14"/>
      <c r="AA6" s="14"/>
      <c r="AB6" s="14"/>
      <c r="AC6" s="14"/>
      <c r="AD6" s="14"/>
      <c r="AE6" s="14"/>
      <c r="AF6" s="14">
        <v>2.823</v>
      </c>
      <c r="AG6" s="14"/>
      <c r="AH6" s="14">
        <v>0.76600000000000001</v>
      </c>
      <c r="AI6" s="14">
        <v>0.33300000000000002</v>
      </c>
      <c r="AJ6" s="14"/>
      <c r="AK6" s="14"/>
      <c r="AL6" s="14"/>
      <c r="AM6" s="14"/>
      <c r="AN6" s="14">
        <v>0.16600000000000001</v>
      </c>
      <c r="AO6" s="14">
        <v>0.49399999999999999</v>
      </c>
      <c r="AP6" s="14">
        <v>0.19900000000000001</v>
      </c>
      <c r="AQ6" s="14">
        <v>0.32100000000000001</v>
      </c>
      <c r="AR6" s="14">
        <v>6.6000000000000003E-2</v>
      </c>
      <c r="AS6" s="14">
        <v>1.0609999999999999</v>
      </c>
      <c r="AT6" s="14">
        <v>2.0859999999999999</v>
      </c>
      <c r="AU6" s="14">
        <v>7.6559999999999997</v>
      </c>
      <c r="AV6" s="14">
        <v>4.8970000000000002</v>
      </c>
      <c r="AW6" s="14">
        <v>13.47</v>
      </c>
      <c r="AX6" s="14">
        <v>8.6029999999999998</v>
      </c>
      <c r="AY6" s="14">
        <v>3.4079999999999999</v>
      </c>
      <c r="AZ6" s="14">
        <v>4.0000000000000001E-3</v>
      </c>
      <c r="BA6" s="14"/>
      <c r="BB6" s="14"/>
      <c r="BC6" s="14">
        <v>0.44400000000000001</v>
      </c>
      <c r="BD6" s="14">
        <v>880.16800000000001</v>
      </c>
      <c r="BE6" s="14">
        <v>250.82400000000001</v>
      </c>
      <c r="BF6" s="14">
        <v>213.876</v>
      </c>
      <c r="BG6" s="14">
        <v>347.89</v>
      </c>
      <c r="BH6" s="14">
        <v>2958.6660000000002</v>
      </c>
      <c r="BI6" s="14">
        <v>1513.76</v>
      </c>
      <c r="BJ6" s="14">
        <v>1824.2860000000001</v>
      </c>
      <c r="BK6" s="14">
        <v>1454.09</v>
      </c>
      <c r="BL6" s="14">
        <v>1339.2550000000001</v>
      </c>
      <c r="BM6" s="14">
        <v>1303.2</v>
      </c>
      <c r="BN6" s="14">
        <v>2396.7979999999998</v>
      </c>
      <c r="BO6" s="14">
        <v>3591.739</v>
      </c>
      <c r="BP6" s="32"/>
      <c r="BQ6" s="14"/>
      <c r="BR6" s="14"/>
      <c r="BS6" s="14"/>
      <c r="BT6" s="14"/>
      <c r="BU6" s="14"/>
      <c r="BV6" s="14"/>
      <c r="BW6" s="14"/>
    </row>
    <row r="7" spans="1:75" x14ac:dyDescent="0.2">
      <c r="A7" s="14" t="s">
        <v>105</v>
      </c>
      <c r="B7" s="14">
        <v>85.355999999999995</v>
      </c>
      <c r="C7" s="14">
        <v>191.19399999999999</v>
      </c>
      <c r="D7" s="14">
        <v>235.71600000000001</v>
      </c>
      <c r="E7" s="14">
        <v>235.399</v>
      </c>
      <c r="F7" s="14">
        <v>281.83499999999998</v>
      </c>
      <c r="G7" s="14">
        <v>823.9</v>
      </c>
      <c r="H7" s="14">
        <v>1448.6320000000001</v>
      </c>
      <c r="I7" s="14"/>
      <c r="J7" s="14"/>
      <c r="K7" s="14"/>
      <c r="L7" s="14">
        <v>1265.0250000000001</v>
      </c>
      <c r="M7" s="14">
        <v>1177.29</v>
      </c>
      <c r="N7" s="14">
        <v>1081.3</v>
      </c>
      <c r="O7" s="14">
        <v>1314.3910000000001</v>
      </c>
      <c r="P7" s="14">
        <v>1598.7180000000001</v>
      </c>
      <c r="Q7" s="14">
        <v>1403.511</v>
      </c>
      <c r="R7" s="14">
        <v>1352.1569999999999</v>
      </c>
      <c r="S7" s="14">
        <v>1542.625</v>
      </c>
      <c r="T7" s="14">
        <v>1652.202</v>
      </c>
      <c r="U7" s="14">
        <v>1658.107</v>
      </c>
      <c r="V7" s="14">
        <v>1795.633</v>
      </c>
      <c r="W7" s="14">
        <v>1952.12</v>
      </c>
      <c r="X7" s="14">
        <v>2247.627</v>
      </c>
      <c r="Y7" s="14">
        <v>2260.7919999999999</v>
      </c>
      <c r="Z7" s="14">
        <v>2683.7449999999999</v>
      </c>
      <c r="AA7" s="14">
        <v>3264.308</v>
      </c>
      <c r="AB7" s="14">
        <v>3824.346</v>
      </c>
      <c r="AC7" s="14">
        <v>3275.2170000000001</v>
      </c>
      <c r="AD7" s="14">
        <v>3079.0990000000002</v>
      </c>
      <c r="AE7" s="14">
        <v>3676.7040000000002</v>
      </c>
      <c r="AF7" s="14">
        <v>4469.9750000000004</v>
      </c>
      <c r="AG7" s="14">
        <v>4155.9139999999998</v>
      </c>
      <c r="AH7" s="14">
        <v>5139.1189999999997</v>
      </c>
      <c r="AI7" s="14">
        <v>6153.3689999999997</v>
      </c>
      <c r="AJ7" s="14">
        <v>7036.85</v>
      </c>
      <c r="AK7" s="14">
        <v>6711.0709999999999</v>
      </c>
      <c r="AL7" s="14">
        <v>7531.5039999999999</v>
      </c>
      <c r="AM7" s="14">
        <v>8801.7919999999995</v>
      </c>
      <c r="AN7" s="14">
        <v>7930.7939999999999</v>
      </c>
      <c r="AO7" s="14">
        <v>9060.0589999999993</v>
      </c>
      <c r="AP7" s="14">
        <v>9714.6589999999997</v>
      </c>
      <c r="AQ7" s="14">
        <v>8972.9439999999995</v>
      </c>
      <c r="AR7" s="14">
        <v>9350.6720000000005</v>
      </c>
      <c r="AS7" s="14">
        <v>8352.8340000000007</v>
      </c>
      <c r="AT7" s="14">
        <v>9115.8070000000007</v>
      </c>
      <c r="AU7" s="14">
        <v>8824.6560000000009</v>
      </c>
      <c r="AV7" s="14">
        <v>8482.1119999999992</v>
      </c>
      <c r="AW7" s="14">
        <v>7525.9579999999996</v>
      </c>
      <c r="AX7" s="14">
        <v>8166.94</v>
      </c>
      <c r="AY7" s="14">
        <v>7762.8190000000004</v>
      </c>
      <c r="AZ7" s="14">
        <v>8636.3310000000001</v>
      </c>
      <c r="BA7" s="14">
        <v>8294.3770000000004</v>
      </c>
      <c r="BB7" s="14">
        <v>8633.9120000000003</v>
      </c>
      <c r="BC7" s="14">
        <v>8693.9159999999993</v>
      </c>
      <c r="BD7" s="14">
        <v>8619.2420000000002</v>
      </c>
      <c r="BE7" s="14">
        <v>9635.1550000000007</v>
      </c>
      <c r="BF7" s="14">
        <v>8533.35</v>
      </c>
      <c r="BG7" s="14">
        <v>8735.93</v>
      </c>
      <c r="BH7" s="14">
        <v>9636.93</v>
      </c>
      <c r="BI7" s="14">
        <v>11322.868</v>
      </c>
      <c r="BJ7" s="14">
        <v>8913.652</v>
      </c>
      <c r="BK7" s="14">
        <v>12570.93</v>
      </c>
      <c r="BL7" s="14">
        <v>10202.68</v>
      </c>
      <c r="BM7" s="14">
        <v>10167.192999999999</v>
      </c>
      <c r="BN7" s="14">
        <v>11761.406000000001</v>
      </c>
      <c r="BO7" s="14">
        <v>16013.197</v>
      </c>
      <c r="BP7" s="32"/>
      <c r="BQ7" s="14"/>
      <c r="BR7" s="14"/>
      <c r="BS7" s="14"/>
      <c r="BT7" s="14"/>
      <c r="BU7" s="14"/>
      <c r="BV7" s="14"/>
      <c r="BW7" s="14"/>
    </row>
    <row r="8" spans="1:75" x14ac:dyDescent="0.2">
      <c r="A8" s="14" t="s">
        <v>106</v>
      </c>
      <c r="B8" s="14">
        <v>53.040999999999997</v>
      </c>
      <c r="C8" s="14">
        <v>105.15600000000001</v>
      </c>
      <c r="D8" s="14">
        <v>180.54</v>
      </c>
      <c r="E8" s="14">
        <v>276.33699999999999</v>
      </c>
      <c r="F8" s="14">
        <v>403.6</v>
      </c>
      <c r="G8" s="14">
        <v>1008.6</v>
      </c>
      <c r="H8" s="14">
        <v>645.21500000000003</v>
      </c>
      <c r="I8" s="14"/>
      <c r="J8" s="14"/>
      <c r="K8" s="14"/>
      <c r="L8" s="14">
        <v>983.18</v>
      </c>
      <c r="M8" s="14">
        <v>979.30399999999997</v>
      </c>
      <c r="N8" s="14">
        <v>1132.3689999999999</v>
      </c>
      <c r="O8" s="14">
        <v>1121.4179999999999</v>
      </c>
      <c r="P8" s="14">
        <v>1039.0029999999999</v>
      </c>
      <c r="Q8" s="14">
        <v>1142.5250000000001</v>
      </c>
      <c r="R8" s="14">
        <v>1132.316</v>
      </c>
      <c r="S8" s="14">
        <v>1152.222</v>
      </c>
      <c r="T8" s="14">
        <v>1178.4159999999999</v>
      </c>
      <c r="U8" s="14">
        <v>1281.1400000000001</v>
      </c>
      <c r="V8" s="14">
        <v>1400.915</v>
      </c>
      <c r="W8" s="14">
        <v>1448.6489999999999</v>
      </c>
      <c r="X8" s="14">
        <v>1353.4449999999999</v>
      </c>
      <c r="Y8" s="14">
        <v>1354.7429999999999</v>
      </c>
      <c r="Z8" s="14">
        <v>1463.01</v>
      </c>
      <c r="AA8" s="14">
        <v>1610.902</v>
      </c>
      <c r="AB8" s="14">
        <v>1612.3710000000001</v>
      </c>
      <c r="AC8" s="14">
        <v>1736.913</v>
      </c>
      <c r="AD8" s="14">
        <v>2135.4029999999998</v>
      </c>
      <c r="AE8" s="14">
        <v>2549.5410000000002</v>
      </c>
      <c r="AF8" s="14">
        <v>2442.2869999999998</v>
      </c>
      <c r="AG8" s="14">
        <v>2535.9380000000001</v>
      </c>
      <c r="AH8" s="14">
        <v>2434.9209999999998</v>
      </c>
      <c r="AI8" s="14">
        <v>2667.4859999999999</v>
      </c>
      <c r="AJ8" s="14">
        <v>2511.4079999999999</v>
      </c>
      <c r="AK8" s="14">
        <v>2480.7539999999999</v>
      </c>
      <c r="AL8" s="14">
        <v>2665.692</v>
      </c>
      <c r="AM8" s="14">
        <v>3064.7260000000001</v>
      </c>
      <c r="AN8" s="14">
        <v>3014.136</v>
      </c>
      <c r="AO8" s="14">
        <v>3919.6289999999999</v>
      </c>
      <c r="AP8" s="14">
        <v>3865.2240000000002</v>
      </c>
      <c r="AQ8" s="14">
        <v>4108.9669999999996</v>
      </c>
      <c r="AR8" s="14">
        <v>3825.0279999999998</v>
      </c>
      <c r="AS8" s="14">
        <v>4278.0940000000001</v>
      </c>
      <c r="AT8" s="14">
        <v>4066.2289999999998</v>
      </c>
      <c r="AU8" s="14">
        <v>3871.5329999999999</v>
      </c>
      <c r="AV8" s="14">
        <v>3645.9450000000002</v>
      </c>
      <c r="AW8" s="14">
        <v>3821.556</v>
      </c>
      <c r="AX8" s="14">
        <v>3924.86</v>
      </c>
      <c r="AY8" s="14">
        <v>4829.6570000000002</v>
      </c>
      <c r="AZ8" s="14">
        <v>4801.18</v>
      </c>
      <c r="BA8" s="14">
        <v>5500.6080000000002</v>
      </c>
      <c r="BB8" s="14">
        <v>6176.8739999999998</v>
      </c>
      <c r="BC8" s="14">
        <v>6303.7960000000003</v>
      </c>
      <c r="BD8" s="14">
        <v>6806.8360000000002</v>
      </c>
      <c r="BE8" s="14">
        <v>8421.8739999999998</v>
      </c>
      <c r="BF8" s="14">
        <v>8548.6679999999997</v>
      </c>
      <c r="BG8" s="14">
        <v>10461.501</v>
      </c>
      <c r="BH8" s="14">
        <v>11346.902</v>
      </c>
      <c r="BI8" s="14">
        <v>12810.891</v>
      </c>
      <c r="BJ8" s="14">
        <v>12134.566000000001</v>
      </c>
      <c r="BK8" s="14">
        <v>12703.879000000001</v>
      </c>
      <c r="BL8" s="14">
        <v>12279.313</v>
      </c>
      <c r="BM8" s="14">
        <v>13716.432000000001</v>
      </c>
      <c r="BN8" s="14">
        <v>15542.064</v>
      </c>
      <c r="BO8" s="14">
        <v>17574.71</v>
      </c>
      <c r="BP8" s="32"/>
      <c r="BQ8" s="14"/>
      <c r="BR8" s="14"/>
      <c r="BS8" s="14"/>
      <c r="BT8" s="14"/>
      <c r="BU8" s="14"/>
      <c r="BV8" s="14"/>
      <c r="BW8" s="14"/>
    </row>
    <row r="9" spans="1:75" x14ac:dyDescent="0.2">
      <c r="A9" s="14" t="s">
        <v>107</v>
      </c>
      <c r="B9" s="22">
        <v>13.406000000000001</v>
      </c>
      <c r="C9" s="22">
        <v>15.598000000000001</v>
      </c>
      <c r="D9" s="22">
        <v>37.764000000000003</v>
      </c>
      <c r="E9" s="22">
        <v>28.535</v>
      </c>
      <c r="F9" s="22">
        <v>21.096</v>
      </c>
      <c r="G9" s="22">
        <v>33.231999999999999</v>
      </c>
      <c r="H9" s="22">
        <v>30.934999999999</v>
      </c>
      <c r="I9" s="22"/>
      <c r="J9" s="22"/>
      <c r="K9" s="22"/>
      <c r="L9" s="22">
        <v>91.777000000000001</v>
      </c>
      <c r="M9" s="22">
        <v>101.33799999999999</v>
      </c>
      <c r="N9" s="22">
        <v>120.679</v>
      </c>
      <c r="O9" s="22">
        <v>111.398</v>
      </c>
      <c r="P9" s="22">
        <v>99.435000000000002</v>
      </c>
      <c r="Q9" s="22">
        <v>94.751000000000005</v>
      </c>
      <c r="R9" s="22">
        <v>91.927999999999997</v>
      </c>
      <c r="S9" s="22">
        <v>83.799000000000007</v>
      </c>
      <c r="T9" s="22">
        <v>97.143000000000001</v>
      </c>
      <c r="U9" s="22">
        <v>96.677000000000007</v>
      </c>
      <c r="V9" s="22">
        <v>183.66800000000001</v>
      </c>
      <c r="W9" s="22">
        <v>175.047</v>
      </c>
      <c r="X9" s="22">
        <v>430.32799999999997</v>
      </c>
      <c r="Y9" s="22">
        <v>190.57499999999999</v>
      </c>
      <c r="Z9" s="22">
        <v>403.43799999999999</v>
      </c>
      <c r="AA9" s="22">
        <v>392.31400000000002</v>
      </c>
      <c r="AB9" s="22">
        <v>425.66500000000002</v>
      </c>
      <c r="AC9" s="22">
        <v>365.53800000000001</v>
      </c>
      <c r="AD9" s="22">
        <v>490.959</v>
      </c>
      <c r="AE9" s="22">
        <v>501.00299999999999</v>
      </c>
      <c r="AF9" s="22">
        <v>499.16399999999999</v>
      </c>
      <c r="AG9" s="22">
        <v>559.92700000000002</v>
      </c>
      <c r="AH9" s="22">
        <v>526.65599999999995</v>
      </c>
      <c r="AI9" s="22">
        <v>597.73299999999995</v>
      </c>
      <c r="AJ9" s="22">
        <v>646.60500000000002</v>
      </c>
      <c r="AK9" s="22">
        <v>743.447</v>
      </c>
      <c r="AL9" s="22">
        <v>737.1</v>
      </c>
      <c r="AM9" s="22">
        <v>786.36599999999999</v>
      </c>
      <c r="AN9" s="22">
        <v>3059.2860000000001</v>
      </c>
      <c r="AO9" s="22">
        <v>2291.5509999999999</v>
      </c>
      <c r="AP9" s="22">
        <v>2120.0169999999998</v>
      </c>
      <c r="AQ9" s="22">
        <v>1578.3630000000001</v>
      </c>
      <c r="AR9" s="22">
        <v>1664.8689999999999</v>
      </c>
      <c r="AS9" s="22">
        <v>2574.3629999999998</v>
      </c>
      <c r="AT9" s="22">
        <v>1761.3679999999999</v>
      </c>
      <c r="AU9" s="22">
        <v>1450.0170000000001</v>
      </c>
      <c r="AV9" s="22">
        <v>1314.5160000000001</v>
      </c>
      <c r="AW9" s="22">
        <v>1300.0450000000001</v>
      </c>
      <c r="AX9" s="22">
        <v>1400.537</v>
      </c>
      <c r="AY9" s="22">
        <v>1293.1489999999999</v>
      </c>
      <c r="AZ9" s="22">
        <v>1420.357</v>
      </c>
      <c r="BA9" s="22">
        <v>2133.0430000000001</v>
      </c>
      <c r="BB9" s="22">
        <v>1902.617</v>
      </c>
      <c r="BC9" s="22">
        <v>1909.1579999999999</v>
      </c>
      <c r="BD9" s="22">
        <v>1851.6510000000001</v>
      </c>
      <c r="BE9" s="22">
        <v>2500.9009999999998</v>
      </c>
      <c r="BF9" s="22">
        <v>3298.3240000000001</v>
      </c>
      <c r="BG9" s="22">
        <v>4871.2150000000001</v>
      </c>
      <c r="BH9" s="22">
        <v>3214.759</v>
      </c>
      <c r="BI9" s="22">
        <v>3445.6619999999998</v>
      </c>
      <c r="BJ9" s="22">
        <v>3127.422</v>
      </c>
      <c r="BK9" s="22">
        <v>3330.88</v>
      </c>
      <c r="BL9" s="22">
        <v>3212.5940000000001</v>
      </c>
      <c r="BM9" s="22">
        <v>3431.8310000000001</v>
      </c>
      <c r="BN9" s="22">
        <v>4123.0889999999999</v>
      </c>
      <c r="BO9" s="22">
        <v>4620.7129999999997</v>
      </c>
      <c r="BP9" s="33"/>
      <c r="BQ9" s="22"/>
      <c r="BR9" s="22"/>
      <c r="BS9" s="22"/>
      <c r="BT9" s="22"/>
      <c r="BU9" s="22"/>
      <c r="BV9" s="22"/>
      <c r="BW9" s="22"/>
    </row>
    <row r="10" spans="1:75" x14ac:dyDescent="0.2">
      <c r="A10" s="14" t="s">
        <v>108</v>
      </c>
      <c r="B10" s="14">
        <v>301.62200000000001</v>
      </c>
      <c r="C10" s="14">
        <v>374.59</v>
      </c>
      <c r="D10" s="14">
        <v>539.37099999999998</v>
      </c>
      <c r="E10" s="14">
        <v>631.15099999999995</v>
      </c>
      <c r="F10" s="14">
        <v>924.17600000000004</v>
      </c>
      <c r="G10" s="14">
        <v>2114.3609999999999</v>
      </c>
      <c r="H10" s="14">
        <v>2468.3249999999998</v>
      </c>
      <c r="I10" s="14"/>
      <c r="J10" s="14"/>
      <c r="K10" s="14"/>
      <c r="L10" s="14">
        <v>2639.6219999999998</v>
      </c>
      <c r="M10" s="14">
        <v>2875.9720000000002</v>
      </c>
      <c r="N10" s="14">
        <v>3081.2869999999998</v>
      </c>
      <c r="O10" s="14">
        <v>3104.9119999999998</v>
      </c>
      <c r="P10" s="14">
        <v>3374.8870000000002</v>
      </c>
      <c r="Q10" s="14">
        <v>3396.8519999999999</v>
      </c>
      <c r="R10" s="14">
        <v>3378.212</v>
      </c>
      <c r="S10" s="14">
        <v>3424.4450000000002</v>
      </c>
      <c r="T10" s="14">
        <v>3518.8220000000001</v>
      </c>
      <c r="U10" s="14">
        <v>3656.12</v>
      </c>
      <c r="V10" s="14">
        <v>4177.8729999999996</v>
      </c>
      <c r="W10" s="14">
        <v>4635.451</v>
      </c>
      <c r="X10" s="14">
        <v>4916.9790000000003</v>
      </c>
      <c r="Y10" s="14">
        <v>4612.723</v>
      </c>
      <c r="Z10" s="14">
        <v>5962.1959999999999</v>
      </c>
      <c r="AA10" s="14">
        <v>6256.4260000000004</v>
      </c>
      <c r="AB10" s="14">
        <v>6581.9570000000003</v>
      </c>
      <c r="AC10" s="14">
        <v>6187.9809999999998</v>
      </c>
      <c r="AD10" s="14">
        <v>6330.1809999999996</v>
      </c>
      <c r="AE10" s="14">
        <v>7497.527</v>
      </c>
      <c r="AF10" s="14">
        <v>8437.0939999999991</v>
      </c>
      <c r="AG10" s="14">
        <v>7853.0789999999997</v>
      </c>
      <c r="AH10" s="14">
        <v>8931.4179999999997</v>
      </c>
      <c r="AI10" s="14">
        <v>10556.593999999999</v>
      </c>
      <c r="AJ10" s="14">
        <v>11306.697</v>
      </c>
      <c r="AK10" s="14">
        <v>11254.909</v>
      </c>
      <c r="AL10" s="14">
        <v>12212.625</v>
      </c>
      <c r="AM10" s="14">
        <v>13989.422</v>
      </c>
      <c r="AN10" s="14">
        <v>15506.337</v>
      </c>
      <c r="AO10" s="14">
        <v>16560.571</v>
      </c>
      <c r="AP10" s="14">
        <v>17312.964</v>
      </c>
      <c r="AQ10" s="14">
        <v>16717.825000000001</v>
      </c>
      <c r="AR10" s="14">
        <v>16736.722000000002</v>
      </c>
      <c r="AS10" s="14">
        <v>17280.663</v>
      </c>
      <c r="AT10" s="14">
        <v>16558.126</v>
      </c>
      <c r="AU10" s="14">
        <v>15691.029</v>
      </c>
      <c r="AV10" s="14">
        <v>15251.094999999999</v>
      </c>
      <c r="AW10" s="14">
        <v>14461.672</v>
      </c>
      <c r="AX10" s="14">
        <v>15370.76</v>
      </c>
      <c r="AY10" s="14">
        <v>15824.53</v>
      </c>
      <c r="AZ10" s="14">
        <v>17066.828000000001</v>
      </c>
      <c r="BA10" s="14">
        <v>20531.766</v>
      </c>
      <c r="BB10" s="14">
        <v>20104.714</v>
      </c>
      <c r="BC10" s="14">
        <v>22510.350999999999</v>
      </c>
      <c r="BD10" s="14">
        <v>26079.819</v>
      </c>
      <c r="BE10" s="14">
        <v>27457.178</v>
      </c>
      <c r="BF10" s="14">
        <v>27268.578000000001</v>
      </c>
      <c r="BG10" s="14">
        <v>30817.57</v>
      </c>
      <c r="BH10" s="14">
        <v>34540.142</v>
      </c>
      <c r="BI10" s="14">
        <v>37260.961000000003</v>
      </c>
      <c r="BJ10" s="14">
        <v>37144.571000000004</v>
      </c>
      <c r="BK10" s="14">
        <v>37700.300000000003</v>
      </c>
      <c r="BL10" s="14">
        <v>42312.743000000002</v>
      </c>
      <c r="BM10" s="14">
        <v>40671.218000000001</v>
      </c>
      <c r="BN10" s="14">
        <v>41136.313000000002</v>
      </c>
      <c r="BO10" s="14">
        <v>51172.798000000003</v>
      </c>
      <c r="BP10" s="32"/>
      <c r="BQ10" s="14"/>
      <c r="BR10" s="14"/>
      <c r="BS10" s="14"/>
      <c r="BT10" s="14"/>
      <c r="BU10" s="14"/>
      <c r="BV10" s="14"/>
      <c r="BW10" s="14"/>
    </row>
    <row r="11" spans="1:75" x14ac:dyDescent="0.2">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32"/>
      <c r="BQ11" s="14"/>
      <c r="BR11" s="14"/>
      <c r="BS11" s="14"/>
      <c r="BT11" s="14"/>
      <c r="BU11" s="14"/>
      <c r="BV11" s="14"/>
      <c r="BW11" s="14"/>
    </row>
    <row r="12" spans="1:75" x14ac:dyDescent="0.2">
      <c r="A12" s="14" t="s">
        <v>109</v>
      </c>
      <c r="B12" s="14">
        <v>84.084999999999994</v>
      </c>
      <c r="C12" s="14">
        <v>287.75099999999998</v>
      </c>
      <c r="D12" s="14">
        <v>495.38400000000001</v>
      </c>
      <c r="E12" s="14">
        <v>651.80399999999997</v>
      </c>
      <c r="F12" s="14">
        <v>970.99</v>
      </c>
      <c r="G12" s="14">
        <v>2744.4430000000002</v>
      </c>
      <c r="H12" s="14">
        <v>3662.0259999999998</v>
      </c>
      <c r="I12" s="14"/>
      <c r="J12" s="14"/>
      <c r="K12" s="14"/>
      <c r="L12" s="14">
        <v>5315.1379999999999</v>
      </c>
      <c r="M12" s="14">
        <v>4751.3100000000004</v>
      </c>
      <c r="N12" s="14">
        <v>6341.049</v>
      </c>
      <c r="O12" s="14">
        <v>5370.9390000000003</v>
      </c>
      <c r="P12" s="14">
        <v>6943.6279999999997</v>
      </c>
      <c r="Q12" s="14">
        <v>5564.2139999999999</v>
      </c>
      <c r="R12" s="14">
        <v>7147.3389999999999</v>
      </c>
      <c r="S12" s="14">
        <v>5531.4780000000001</v>
      </c>
      <c r="T12" s="14">
        <v>7501.3429999999998</v>
      </c>
      <c r="U12" s="14">
        <v>5624.607</v>
      </c>
      <c r="V12" s="14">
        <v>7858.6</v>
      </c>
      <c r="W12" s="14">
        <v>5773.7129999999997</v>
      </c>
      <c r="X12" s="14">
        <v>8260.2890000000007</v>
      </c>
      <c r="Y12" s="14">
        <v>5771.5870000000004</v>
      </c>
      <c r="Z12" s="14">
        <v>8371.241</v>
      </c>
      <c r="AA12" s="14">
        <v>6017.5330000000004</v>
      </c>
      <c r="AB12" s="14">
        <v>9085.6970000000001</v>
      </c>
      <c r="AC12" s="14">
        <v>6221.0810000000001</v>
      </c>
      <c r="AD12" s="14">
        <v>9484.8310000000001</v>
      </c>
      <c r="AE12" s="14">
        <v>6418.71</v>
      </c>
      <c r="AF12" s="14">
        <v>9614.1569999999992</v>
      </c>
      <c r="AG12" s="14">
        <v>6567.0529999999999</v>
      </c>
      <c r="AH12" s="14">
        <v>10071.263999999999</v>
      </c>
      <c r="AI12" s="14">
        <v>6691.0379999999996</v>
      </c>
      <c r="AJ12" s="14">
        <v>10085.433000000001</v>
      </c>
      <c r="AK12" s="14">
        <v>6875.9210000000003</v>
      </c>
      <c r="AL12" s="14">
        <v>10864.607</v>
      </c>
      <c r="AM12" s="14">
        <v>7521.2370000000001</v>
      </c>
      <c r="AN12" s="14">
        <v>12015.724</v>
      </c>
      <c r="AO12" s="14">
        <v>8292.42</v>
      </c>
      <c r="AP12" s="14">
        <v>13146.54</v>
      </c>
      <c r="AQ12" s="14">
        <v>7606.0209999999997</v>
      </c>
      <c r="AR12" s="14">
        <v>12762.317999999999</v>
      </c>
      <c r="AS12" s="14">
        <v>8289.39</v>
      </c>
      <c r="AT12" s="14">
        <v>13791.892</v>
      </c>
      <c r="AU12" s="14">
        <v>8342.3680000000004</v>
      </c>
      <c r="AV12" s="14">
        <v>14401.495999999999</v>
      </c>
      <c r="AW12" s="14">
        <v>8694.66</v>
      </c>
      <c r="AX12" s="14">
        <v>14672.055</v>
      </c>
      <c r="AY12" s="14">
        <v>9048.66</v>
      </c>
      <c r="AZ12" s="14">
        <v>16478.956999999999</v>
      </c>
      <c r="BA12" s="14">
        <v>9559.75</v>
      </c>
      <c r="BB12" s="14">
        <v>18006.933000000001</v>
      </c>
      <c r="BC12" s="14">
        <v>10867.456</v>
      </c>
      <c r="BD12" s="14">
        <v>21087.432000000001</v>
      </c>
      <c r="BE12" s="14">
        <v>14483.311</v>
      </c>
      <c r="BF12" s="14">
        <v>24267.559000000001</v>
      </c>
      <c r="BG12" s="14">
        <v>20346.625</v>
      </c>
      <c r="BH12" s="14">
        <v>34682.203000000001</v>
      </c>
      <c r="BI12" s="14">
        <v>30079.912</v>
      </c>
      <c r="BJ12" s="14">
        <v>43556.798000000003</v>
      </c>
      <c r="BK12" s="14">
        <v>34682.699999999997</v>
      </c>
      <c r="BL12" s="14">
        <v>51746.332000000002</v>
      </c>
      <c r="BM12" s="14">
        <v>39076.597999999998</v>
      </c>
      <c r="BN12" s="14">
        <v>55420.027000000002</v>
      </c>
      <c r="BO12" s="14">
        <v>41071.048999999999</v>
      </c>
      <c r="BP12" s="32"/>
      <c r="BQ12" s="14"/>
      <c r="BR12" s="14"/>
      <c r="BS12" s="14"/>
      <c r="BT12" s="14"/>
      <c r="BU12" s="14"/>
      <c r="BV12" s="14"/>
      <c r="BW12" s="14"/>
    </row>
    <row r="13" spans="1:75" x14ac:dyDescent="0.2">
      <c r="A13" s="14" t="s">
        <v>110</v>
      </c>
      <c r="B13" s="22"/>
      <c r="C13" s="22"/>
      <c r="D13" s="22"/>
      <c r="E13" s="22"/>
      <c r="F13" s="22"/>
      <c r="G13" s="22">
        <v>-481.11200000000002</v>
      </c>
      <c r="H13" s="22">
        <v>-703.61</v>
      </c>
      <c r="I13" s="22"/>
      <c r="J13" s="22"/>
      <c r="K13" s="22"/>
      <c r="L13" s="22">
        <v>-996.81700000000001</v>
      </c>
      <c r="M13" s="22"/>
      <c r="N13" s="22">
        <v>-1206.114</v>
      </c>
      <c r="O13" s="22"/>
      <c r="P13" s="22">
        <v>-1425.261</v>
      </c>
      <c r="Q13" s="22"/>
      <c r="R13" s="22">
        <v>-1630.9580000000001</v>
      </c>
      <c r="S13" s="22"/>
      <c r="T13" s="22">
        <v>-1876.9380000000001</v>
      </c>
      <c r="U13" s="22"/>
      <c r="V13" s="22">
        <v>-2135.7759999999998</v>
      </c>
      <c r="W13" s="22"/>
      <c r="X13" s="22">
        <v>-2397.2489999999998</v>
      </c>
      <c r="Y13" s="22"/>
      <c r="Z13" s="22">
        <v>-2593.953</v>
      </c>
      <c r="AA13" s="22"/>
      <c r="AB13" s="22">
        <v>-2824.1619999999998</v>
      </c>
      <c r="AC13" s="22"/>
      <c r="AD13" s="22">
        <v>-3026.7</v>
      </c>
      <c r="AE13" s="22"/>
      <c r="AF13" s="22">
        <v>-3123.9340000000002</v>
      </c>
      <c r="AG13" s="22"/>
      <c r="AH13" s="22">
        <v>-3372.645</v>
      </c>
      <c r="AI13" s="22"/>
      <c r="AJ13" s="22">
        <v>-3374.2339999999999</v>
      </c>
      <c r="AK13" s="22"/>
      <c r="AL13" s="22">
        <v>-3750.1889999999999</v>
      </c>
      <c r="AM13" s="22"/>
      <c r="AN13" s="22">
        <v>-4283.4049999999997</v>
      </c>
      <c r="AO13" s="22"/>
      <c r="AP13" s="22">
        <v>-4858.6229999999996</v>
      </c>
      <c r="AQ13" s="22"/>
      <c r="AR13" s="22">
        <v>-4922.3140000000003</v>
      </c>
      <c r="AS13" s="22"/>
      <c r="AT13" s="22">
        <v>-5402.4889999999996</v>
      </c>
      <c r="AU13" s="22"/>
      <c r="AV13" s="22">
        <v>-5725.8040000000001</v>
      </c>
      <c r="AW13" s="22"/>
      <c r="AX13" s="22">
        <v>-6066.299</v>
      </c>
      <c r="AY13" s="22"/>
      <c r="AZ13" s="22">
        <v>-7052.5460000000003</v>
      </c>
      <c r="BA13" s="22"/>
      <c r="BB13" s="22">
        <v>-7769.3789999999999</v>
      </c>
      <c r="BC13" s="22"/>
      <c r="BD13" s="22">
        <v>-8044.8829999999998</v>
      </c>
      <c r="BE13" s="22"/>
      <c r="BF13" s="22">
        <v>-8449.5709999999999</v>
      </c>
      <c r="BG13" s="22"/>
      <c r="BH13" s="22">
        <v>-8915.2260000000006</v>
      </c>
      <c r="BI13" s="22"/>
      <c r="BJ13" s="22">
        <v>-10576.853999999999</v>
      </c>
      <c r="BK13" s="22"/>
      <c r="BL13" s="22">
        <v>-13188.733</v>
      </c>
      <c r="BM13" s="22"/>
      <c r="BN13" s="22">
        <v>-16345.413</v>
      </c>
      <c r="BO13" s="22"/>
      <c r="BP13" s="33"/>
      <c r="BQ13" s="22"/>
      <c r="BR13" s="22"/>
      <c r="BS13" s="22"/>
      <c r="BT13" s="22"/>
      <c r="BU13" s="22"/>
      <c r="BV13" s="22"/>
      <c r="BW13" s="22"/>
    </row>
    <row r="14" spans="1:75" x14ac:dyDescent="0.2">
      <c r="A14" s="14" t="s">
        <v>111</v>
      </c>
      <c r="B14" s="14">
        <v>84.084999999999994</v>
      </c>
      <c r="C14" s="14">
        <v>287.75099999999998</v>
      </c>
      <c r="D14" s="14">
        <v>495.38400000000001</v>
      </c>
      <c r="E14" s="14">
        <v>651.80399999999997</v>
      </c>
      <c r="F14" s="14">
        <v>970.99</v>
      </c>
      <c r="G14" s="14">
        <v>2263.3310000000001</v>
      </c>
      <c r="H14" s="14">
        <v>2958.415</v>
      </c>
      <c r="I14" s="14"/>
      <c r="J14" s="14"/>
      <c r="K14" s="14"/>
      <c r="L14" s="14">
        <v>4318.3209999999999</v>
      </c>
      <c r="M14" s="14">
        <v>4751.3100000000004</v>
      </c>
      <c r="N14" s="14">
        <v>5134.9350000000004</v>
      </c>
      <c r="O14" s="14">
        <v>5370.9390000000003</v>
      </c>
      <c r="P14" s="14">
        <v>5518.3670000000002</v>
      </c>
      <c r="Q14" s="14">
        <v>5564.2139999999999</v>
      </c>
      <c r="R14" s="14">
        <v>5516.3819999999996</v>
      </c>
      <c r="S14" s="14">
        <v>5531.4780000000001</v>
      </c>
      <c r="T14" s="14">
        <v>5624.4049999999997</v>
      </c>
      <c r="U14" s="14">
        <v>5624.607</v>
      </c>
      <c r="V14" s="14">
        <v>5722.8249999999998</v>
      </c>
      <c r="W14" s="14">
        <v>5773.7129999999997</v>
      </c>
      <c r="X14" s="14">
        <v>5863.04</v>
      </c>
      <c r="Y14" s="14">
        <v>5771.5870000000004</v>
      </c>
      <c r="Z14" s="14">
        <v>5777.2870000000003</v>
      </c>
      <c r="AA14" s="14">
        <v>6017.5330000000004</v>
      </c>
      <c r="AB14" s="14">
        <v>6261.5339999999997</v>
      </c>
      <c r="AC14" s="14">
        <v>6221.0810000000001</v>
      </c>
      <c r="AD14" s="14">
        <v>6458.1310000000003</v>
      </c>
      <c r="AE14" s="14">
        <v>6418.71</v>
      </c>
      <c r="AF14" s="14">
        <v>6490.223</v>
      </c>
      <c r="AG14" s="14">
        <v>6567.0529999999999</v>
      </c>
      <c r="AH14" s="14">
        <v>6698.6189999999997</v>
      </c>
      <c r="AI14" s="14">
        <v>6691.0379999999996</v>
      </c>
      <c r="AJ14" s="14">
        <v>6711.1989999999996</v>
      </c>
      <c r="AK14" s="14">
        <v>6875.9210000000003</v>
      </c>
      <c r="AL14" s="14">
        <v>7114.4179999999997</v>
      </c>
      <c r="AM14" s="14">
        <v>7521.2370000000001</v>
      </c>
      <c r="AN14" s="14">
        <v>7732.3190000000004</v>
      </c>
      <c r="AO14" s="14">
        <v>8292.42</v>
      </c>
      <c r="AP14" s="14">
        <v>8287.9169999999995</v>
      </c>
      <c r="AQ14" s="14">
        <v>7606.0209999999997</v>
      </c>
      <c r="AR14" s="14">
        <v>7840.0039999999999</v>
      </c>
      <c r="AS14" s="14">
        <v>8289.39</v>
      </c>
      <c r="AT14" s="14">
        <v>8389.4030000000002</v>
      </c>
      <c r="AU14" s="14">
        <v>8342.3680000000004</v>
      </c>
      <c r="AV14" s="14">
        <v>8675.6910000000007</v>
      </c>
      <c r="AW14" s="14">
        <v>8694.66</v>
      </c>
      <c r="AX14" s="14">
        <v>8605.7559999999994</v>
      </c>
      <c r="AY14" s="14">
        <v>9048.66</v>
      </c>
      <c r="AZ14" s="14">
        <v>9426.4110000000001</v>
      </c>
      <c r="BA14" s="14">
        <v>9559.75</v>
      </c>
      <c r="BB14" s="14">
        <v>10237.555</v>
      </c>
      <c r="BC14" s="14">
        <v>10867.456</v>
      </c>
      <c r="BD14" s="14">
        <v>13042.549000000001</v>
      </c>
      <c r="BE14" s="14">
        <v>14483.311</v>
      </c>
      <c r="BF14" s="14">
        <v>15817.987999999999</v>
      </c>
      <c r="BG14" s="14">
        <v>20346.625</v>
      </c>
      <c r="BH14" s="14">
        <v>25766.976999999999</v>
      </c>
      <c r="BI14" s="14">
        <v>30079.912</v>
      </c>
      <c r="BJ14" s="14">
        <v>32979.944000000003</v>
      </c>
      <c r="BK14" s="14">
        <v>34682.699999999997</v>
      </c>
      <c r="BL14" s="14">
        <v>38557.599999999999</v>
      </c>
      <c r="BM14" s="14">
        <v>39076.597999999998</v>
      </c>
      <c r="BN14" s="14">
        <v>39074.614000000001</v>
      </c>
      <c r="BO14" s="14">
        <v>41071.048999999999</v>
      </c>
      <c r="BP14" s="32"/>
      <c r="BQ14" s="14"/>
      <c r="BR14" s="14"/>
      <c r="BS14" s="14"/>
      <c r="BT14" s="14"/>
      <c r="BU14" s="14"/>
      <c r="BV14" s="14"/>
      <c r="BW14" s="14"/>
    </row>
    <row r="15" spans="1:75" x14ac:dyDescent="0.2">
      <c r="A15" s="14" t="s">
        <v>112</v>
      </c>
      <c r="B15" s="14"/>
      <c r="C15" s="14"/>
      <c r="D15" s="14"/>
      <c r="E15" s="14"/>
      <c r="F15" s="14"/>
      <c r="G15" s="14">
        <v>8.5500000000000007</v>
      </c>
      <c r="H15" s="14">
        <v>8.5830000000000002</v>
      </c>
      <c r="I15" s="14"/>
      <c r="J15" s="14"/>
      <c r="K15" s="14"/>
      <c r="L15" s="14">
        <v>9.9120000000000008</v>
      </c>
      <c r="M15" s="14">
        <v>10.039999999999999</v>
      </c>
      <c r="N15" s="14">
        <v>10.18</v>
      </c>
      <c r="O15" s="14">
        <v>10.317</v>
      </c>
      <c r="P15" s="14">
        <v>10.382</v>
      </c>
      <c r="Q15" s="14">
        <v>10.441000000000001</v>
      </c>
      <c r="R15" s="14">
        <v>10.358000000000001</v>
      </c>
      <c r="S15" s="14">
        <v>10.429</v>
      </c>
      <c r="T15" s="14">
        <v>10.574999999999999</v>
      </c>
      <c r="U15" s="14">
        <v>10.603999999999999</v>
      </c>
      <c r="V15" s="14">
        <v>10.744999999999999</v>
      </c>
      <c r="W15" s="14">
        <v>10.77</v>
      </c>
      <c r="X15" s="14">
        <v>10.852</v>
      </c>
      <c r="Y15" s="14">
        <v>10.677</v>
      </c>
      <c r="Z15" s="14">
        <v>10.577999999999999</v>
      </c>
      <c r="AA15" s="14">
        <v>10.738</v>
      </c>
      <c r="AB15" s="14">
        <v>10.65</v>
      </c>
      <c r="AC15" s="14">
        <v>10.565</v>
      </c>
      <c r="AD15" s="14">
        <v>10.622</v>
      </c>
      <c r="AE15" s="14">
        <v>10.351000000000001</v>
      </c>
      <c r="AF15" s="14">
        <v>10.220000000000001</v>
      </c>
      <c r="AG15" s="14">
        <v>10.135999999999999</v>
      </c>
      <c r="AH15" s="14">
        <v>10.003</v>
      </c>
      <c r="AI15" s="14">
        <v>9.8810000000000002</v>
      </c>
      <c r="AJ15" s="14">
        <v>9.5250000000000004</v>
      </c>
      <c r="AK15" s="14">
        <v>9.56</v>
      </c>
      <c r="AL15" s="14">
        <v>9.6829999999999998</v>
      </c>
      <c r="AM15" s="14">
        <v>10.032999999999999</v>
      </c>
      <c r="AN15" s="14">
        <v>9.9969999999999999</v>
      </c>
      <c r="AO15" s="14">
        <v>13.992000000000001</v>
      </c>
      <c r="AP15" s="14">
        <v>10.195</v>
      </c>
      <c r="AQ15" s="14">
        <v>9.6150000000000002</v>
      </c>
      <c r="AR15" s="14">
        <v>9.5749999999999993</v>
      </c>
      <c r="AS15" s="14">
        <v>9.82</v>
      </c>
      <c r="AT15" s="14">
        <v>9.5549999999999997</v>
      </c>
      <c r="AU15" s="14">
        <v>9.2650000000000006</v>
      </c>
      <c r="AV15" s="14">
        <v>9.3970000000000002</v>
      </c>
      <c r="AW15" s="14">
        <v>9.3879999999999999</v>
      </c>
      <c r="AX15" s="14">
        <v>9.3070000000000004</v>
      </c>
      <c r="AY15" s="14">
        <v>9.6780000000000008</v>
      </c>
      <c r="AZ15" s="14">
        <v>10.079000000000001</v>
      </c>
      <c r="BA15" s="14">
        <v>10.122999999999999</v>
      </c>
      <c r="BB15" s="14">
        <v>10.257999999999999</v>
      </c>
      <c r="BC15" s="14">
        <v>10.209</v>
      </c>
      <c r="BD15" s="14">
        <v>10.348000000000001</v>
      </c>
      <c r="BE15" s="14">
        <v>10.388</v>
      </c>
      <c r="BF15" s="14">
        <v>9.8439999999999994</v>
      </c>
      <c r="BG15" s="14">
        <v>9.39</v>
      </c>
      <c r="BH15" s="14">
        <v>9.4540000000000006</v>
      </c>
      <c r="BI15" s="14">
        <v>9.5649999999999995</v>
      </c>
      <c r="BJ15" s="14">
        <v>9.2040000000000006</v>
      </c>
      <c r="BK15" s="14">
        <v>9.0310000000000006</v>
      </c>
      <c r="BL15" s="14">
        <v>620.09</v>
      </c>
      <c r="BM15" s="14">
        <v>614.81200000000001</v>
      </c>
      <c r="BN15" s="14">
        <v>610.30399999999997</v>
      </c>
      <c r="BO15" s="14">
        <v>625.71699999999998</v>
      </c>
      <c r="BP15" s="32"/>
      <c r="BQ15" s="14"/>
      <c r="BR15" s="14"/>
      <c r="BS15" s="14"/>
      <c r="BT15" s="14"/>
      <c r="BU15" s="14"/>
      <c r="BV15" s="14"/>
      <c r="BW15" s="14"/>
    </row>
    <row r="16" spans="1:75" x14ac:dyDescent="0.2">
      <c r="A16" s="14" t="s">
        <v>113</v>
      </c>
      <c r="B16" s="14">
        <v>0.86499999999999999</v>
      </c>
      <c r="C16" s="14">
        <v>6.0789999999999997</v>
      </c>
      <c r="D16" s="14">
        <v>5.8680000000000003</v>
      </c>
      <c r="E16" s="14">
        <v>34.966999999999999</v>
      </c>
      <c r="F16" s="14">
        <v>40.246000000000002</v>
      </c>
      <c r="G16" s="14">
        <v>331.91800000000001</v>
      </c>
      <c r="H16" s="14">
        <v>361.04899999999998</v>
      </c>
      <c r="I16" s="14"/>
      <c r="J16" s="14"/>
      <c r="K16" s="14"/>
      <c r="L16" s="14">
        <v>856.90300000000002</v>
      </c>
      <c r="M16" s="14">
        <v>915.82299999999998</v>
      </c>
      <c r="N16" s="14">
        <v>869.39200000000005</v>
      </c>
      <c r="O16" s="14">
        <v>930.005</v>
      </c>
      <c r="P16" s="14">
        <v>1058.798</v>
      </c>
      <c r="Q16" s="14">
        <v>1110.7570000000001</v>
      </c>
      <c r="R16" s="14">
        <v>1162.665</v>
      </c>
      <c r="S16" s="14">
        <v>1241.8440000000001</v>
      </c>
      <c r="T16" s="14">
        <v>1285.377</v>
      </c>
      <c r="U16" s="14">
        <v>1347.2159999999999</v>
      </c>
      <c r="V16" s="14">
        <v>1409.4380000000001</v>
      </c>
      <c r="W16" s="14">
        <v>1475.0170000000001</v>
      </c>
      <c r="X16" s="14">
        <v>1590.1849999999999</v>
      </c>
      <c r="Y16" s="14">
        <v>1614.152</v>
      </c>
      <c r="Z16" s="14">
        <v>1650.74</v>
      </c>
      <c r="AA16" s="14">
        <v>1720.087</v>
      </c>
      <c r="AB16" s="14">
        <v>1754.2170000000001</v>
      </c>
      <c r="AC16" s="14">
        <v>1768.5250000000001</v>
      </c>
      <c r="AD16" s="14">
        <v>1842.4359999999999</v>
      </c>
      <c r="AE16" s="14">
        <v>1865.67</v>
      </c>
      <c r="AF16" s="14">
        <v>1839.932</v>
      </c>
      <c r="AG16" s="14">
        <v>1838.182</v>
      </c>
      <c r="AH16" s="14">
        <v>1818.9349999999999</v>
      </c>
      <c r="AI16" s="14">
        <v>1732.2670000000001</v>
      </c>
      <c r="AJ16" s="14">
        <v>1742.1849999999999</v>
      </c>
      <c r="AK16" s="14">
        <v>1847.306</v>
      </c>
      <c r="AL16" s="14">
        <v>1936.087</v>
      </c>
      <c r="AM16" s="14">
        <v>2046.8019999999999</v>
      </c>
      <c r="AN16" s="14">
        <v>2153.6010000000001</v>
      </c>
      <c r="AO16" s="14">
        <v>2336.306</v>
      </c>
      <c r="AP16" s="14">
        <v>2370.9029999999998</v>
      </c>
      <c r="AQ16" s="14">
        <v>2309.9679999999998</v>
      </c>
      <c r="AR16" s="14">
        <v>2425.7979999999998</v>
      </c>
      <c r="AS16" s="14">
        <v>2553.3910000000001</v>
      </c>
      <c r="AT16" s="14">
        <v>2613.6640000000002</v>
      </c>
      <c r="AU16" s="14">
        <v>2565.4580000000001</v>
      </c>
      <c r="AV16" s="14">
        <v>2623.1750000000002</v>
      </c>
      <c r="AW16" s="14">
        <v>2677.7240000000002</v>
      </c>
      <c r="AX16" s="14">
        <v>2537.6109999999999</v>
      </c>
      <c r="AY16" s="14">
        <v>2527.3420000000001</v>
      </c>
      <c r="AZ16" s="14">
        <v>2552.2440000000001</v>
      </c>
      <c r="BA16" s="14">
        <v>2567.2959999999998</v>
      </c>
      <c r="BB16" s="14">
        <v>2647.7049999999999</v>
      </c>
      <c r="BC16" s="14">
        <v>2631.2440000000001</v>
      </c>
      <c r="BD16" s="14">
        <v>3094.5279999999998</v>
      </c>
      <c r="BE16" s="14">
        <v>2944.6149999999998</v>
      </c>
      <c r="BF16" s="14">
        <v>3060.9609999999998</v>
      </c>
      <c r="BG16" s="14">
        <v>3567.7890000000002</v>
      </c>
      <c r="BH16" s="14">
        <v>3572.5149999999999</v>
      </c>
      <c r="BI16" s="14">
        <v>4264.59</v>
      </c>
      <c r="BJ16" s="14">
        <v>4497.3239999999996</v>
      </c>
      <c r="BK16" s="14">
        <v>4417.2370000000001</v>
      </c>
      <c r="BL16" s="14">
        <v>5290.7849999999999</v>
      </c>
      <c r="BM16" s="14">
        <v>5220.5230000000001</v>
      </c>
      <c r="BN16" s="14">
        <v>5114.2569999999996</v>
      </c>
      <c r="BO16" s="14">
        <v>5296.2139999999999</v>
      </c>
      <c r="BP16" s="32"/>
      <c r="BQ16" s="14"/>
      <c r="BR16" s="14"/>
      <c r="BS16" s="14"/>
      <c r="BT16" s="14"/>
      <c r="BU16" s="14"/>
      <c r="BV16" s="14"/>
      <c r="BW16" s="14"/>
    </row>
    <row r="17" spans="1:75" x14ac:dyDescent="0.2">
      <c r="A17" s="14" t="s">
        <v>114</v>
      </c>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32"/>
      <c r="BQ17" s="14"/>
      <c r="BR17" s="14"/>
      <c r="BS17" s="14"/>
      <c r="BT17" s="14"/>
      <c r="BU17" s="14"/>
      <c r="BV17" s="14"/>
      <c r="BW17" s="14"/>
    </row>
    <row r="18" spans="1:75" x14ac:dyDescent="0.2">
      <c r="A18" s="14" t="s">
        <v>115</v>
      </c>
      <c r="B18" s="22">
        <v>0.21600000000000999</v>
      </c>
      <c r="C18" s="22">
        <v>1.3910000000002001</v>
      </c>
      <c r="D18" s="22">
        <v>1.7359999999999001</v>
      </c>
      <c r="E18" s="22">
        <v>3.8370000000000002</v>
      </c>
      <c r="F18" s="22">
        <v>1.3309999999997</v>
      </c>
      <c r="G18" s="22">
        <v>28.3</v>
      </c>
      <c r="H18" s="22">
        <v>127.624</v>
      </c>
      <c r="I18" s="22"/>
      <c r="J18" s="22"/>
      <c r="K18" s="22"/>
      <c r="L18" s="22">
        <v>140.023</v>
      </c>
      <c r="M18" s="22">
        <v>173.48500000000001</v>
      </c>
      <c r="N18" s="22">
        <v>345.85899999999998</v>
      </c>
      <c r="O18" s="22">
        <v>386.02</v>
      </c>
      <c r="P18" s="22">
        <v>375.04599999999999</v>
      </c>
      <c r="Q18" s="22">
        <v>420.37099999999998</v>
      </c>
      <c r="R18" s="22">
        <v>446.19499999999999</v>
      </c>
      <c r="S18" s="22">
        <v>489.37900000000002</v>
      </c>
      <c r="T18" s="22">
        <v>584.83699999999999</v>
      </c>
      <c r="U18" s="22">
        <v>517.40800000000002</v>
      </c>
      <c r="V18" s="22">
        <v>415.99</v>
      </c>
      <c r="W18" s="22">
        <v>460.26100000000002</v>
      </c>
      <c r="X18" s="22">
        <v>463.42899999999997</v>
      </c>
      <c r="Y18" s="22">
        <v>501.40699999999998</v>
      </c>
      <c r="Z18" s="22">
        <v>511.101</v>
      </c>
      <c r="AA18" s="22">
        <v>544.41800000000001</v>
      </c>
      <c r="AB18" s="22">
        <v>582.29200000000003</v>
      </c>
      <c r="AC18" s="22">
        <v>594.90800000000002</v>
      </c>
      <c r="AD18" s="22">
        <v>710.00699999999995</v>
      </c>
      <c r="AE18" s="22">
        <v>958.08100000000002</v>
      </c>
      <c r="AF18" s="22">
        <v>1129.798</v>
      </c>
      <c r="AG18" s="22">
        <v>986.77499999999998</v>
      </c>
      <c r="AH18" s="22">
        <v>1015.929</v>
      </c>
      <c r="AI18" s="22">
        <v>1088.2249999999999</v>
      </c>
      <c r="AJ18" s="22">
        <v>1194.9849999999999</v>
      </c>
      <c r="AK18" s="22">
        <v>1237.443</v>
      </c>
      <c r="AL18" s="22">
        <v>1313.3489999999999</v>
      </c>
      <c r="AM18" s="22">
        <v>1509.008</v>
      </c>
      <c r="AN18" s="22">
        <v>1541.905</v>
      </c>
      <c r="AO18" s="22">
        <v>1621.154</v>
      </c>
      <c r="AP18" s="22">
        <v>1607.173</v>
      </c>
      <c r="AQ18" s="22">
        <v>1380.7260000000001</v>
      </c>
      <c r="AR18" s="22">
        <v>1341.3889999999999</v>
      </c>
      <c r="AS18" s="22">
        <v>1489.598</v>
      </c>
      <c r="AT18" s="22">
        <v>1413.374</v>
      </c>
      <c r="AU18" s="22">
        <v>1257.2070000000001</v>
      </c>
      <c r="AV18" s="22">
        <v>1334.848</v>
      </c>
      <c r="AW18" s="22">
        <v>1414.34</v>
      </c>
      <c r="AX18" s="22">
        <v>1385.0050000000001</v>
      </c>
      <c r="AY18" s="22">
        <v>1485.778</v>
      </c>
      <c r="AZ18" s="22">
        <v>1684.3219999999999</v>
      </c>
      <c r="BA18" s="22">
        <v>1703.1590000000001</v>
      </c>
      <c r="BB18" s="22">
        <v>1691.5239999999999</v>
      </c>
      <c r="BC18" s="22">
        <v>2990.8359999999998</v>
      </c>
      <c r="BD18" s="22">
        <v>4211.1629999999996</v>
      </c>
      <c r="BE18" s="22">
        <v>5079.8829999999998</v>
      </c>
      <c r="BF18" s="22">
        <v>5512.9120000000003</v>
      </c>
      <c r="BG18" s="22">
        <v>5979.5959999999995</v>
      </c>
      <c r="BH18" s="22">
        <v>6948.82</v>
      </c>
      <c r="BI18" s="22">
        <v>7779.9660000000003</v>
      </c>
      <c r="BJ18" s="22">
        <v>7913.3490000000002</v>
      </c>
      <c r="BK18" s="22">
        <v>8596.6020000000008</v>
      </c>
      <c r="BL18" s="22">
        <v>8390.86</v>
      </c>
      <c r="BM18" s="22">
        <v>8533.8549999999996</v>
      </c>
      <c r="BN18" s="22">
        <v>8657.6319999999996</v>
      </c>
      <c r="BO18" s="22">
        <v>9841.5020000000004</v>
      </c>
      <c r="BP18" s="33"/>
      <c r="BQ18" s="22"/>
      <c r="BR18" s="22"/>
      <c r="BS18" s="22"/>
      <c r="BT18" s="22"/>
      <c r="BU18" s="22"/>
      <c r="BV18" s="22"/>
      <c r="BW18" s="22"/>
    </row>
    <row r="19" spans="1:75" ht="17" thickBot="1" x14ac:dyDescent="0.25">
      <c r="A19" s="20" t="s">
        <v>116</v>
      </c>
      <c r="B19" s="23">
        <v>386.78800000000001</v>
      </c>
      <c r="C19" s="23">
        <v>669.81100000000004</v>
      </c>
      <c r="D19" s="23">
        <v>1042.3589999999999</v>
      </c>
      <c r="E19" s="23">
        <v>1321.759</v>
      </c>
      <c r="F19" s="23">
        <v>1936.7429999999999</v>
      </c>
      <c r="G19" s="23">
        <v>4746.46</v>
      </c>
      <c r="H19" s="23">
        <v>5923.9960000000001</v>
      </c>
      <c r="I19" s="23"/>
      <c r="J19" s="23"/>
      <c r="K19" s="23"/>
      <c r="L19" s="23">
        <v>7964.7809999999999</v>
      </c>
      <c r="M19" s="23">
        <v>8726.6299999999992</v>
      </c>
      <c r="N19" s="23">
        <v>9441.6530000000002</v>
      </c>
      <c r="O19" s="23">
        <v>9802.1929999999993</v>
      </c>
      <c r="P19" s="23">
        <v>10337.48</v>
      </c>
      <c r="Q19" s="23">
        <v>10502.635</v>
      </c>
      <c r="R19" s="23">
        <v>10513.812</v>
      </c>
      <c r="S19" s="23">
        <v>10697.575000000001</v>
      </c>
      <c r="T19" s="23">
        <v>11024.016</v>
      </c>
      <c r="U19" s="23">
        <v>11155.955</v>
      </c>
      <c r="V19" s="23">
        <v>11736.870999999999</v>
      </c>
      <c r="W19" s="23">
        <v>12355.212</v>
      </c>
      <c r="X19" s="23">
        <v>12844.485000000001</v>
      </c>
      <c r="Y19" s="23">
        <v>12510.546</v>
      </c>
      <c r="Z19" s="23">
        <v>13911.902</v>
      </c>
      <c r="AA19" s="23">
        <v>14549.201999999999</v>
      </c>
      <c r="AB19" s="23">
        <v>15190.65</v>
      </c>
      <c r="AC19" s="23">
        <v>14783.06</v>
      </c>
      <c r="AD19" s="23">
        <v>15351.377</v>
      </c>
      <c r="AE19" s="23">
        <v>16750.339</v>
      </c>
      <c r="AF19" s="23">
        <v>17907.267</v>
      </c>
      <c r="AG19" s="23">
        <v>17255.224999999999</v>
      </c>
      <c r="AH19" s="23">
        <v>18474.903999999999</v>
      </c>
      <c r="AI19" s="23">
        <v>20078.005000000001</v>
      </c>
      <c r="AJ19" s="23">
        <v>20964.591</v>
      </c>
      <c r="AK19" s="23">
        <v>21225.138999999999</v>
      </c>
      <c r="AL19" s="23">
        <v>22586.162</v>
      </c>
      <c r="AM19" s="23">
        <v>25076.502</v>
      </c>
      <c r="AN19" s="23">
        <v>26944.159</v>
      </c>
      <c r="AO19" s="23">
        <v>28824.442999999999</v>
      </c>
      <c r="AP19" s="23">
        <v>29589.151999999998</v>
      </c>
      <c r="AQ19" s="23">
        <v>28024.154999999999</v>
      </c>
      <c r="AR19" s="23">
        <v>28353.488000000001</v>
      </c>
      <c r="AS19" s="23">
        <v>29622.862000000001</v>
      </c>
      <c r="AT19" s="23">
        <v>28984.121999999999</v>
      </c>
      <c r="AU19" s="23">
        <v>27865.327000000001</v>
      </c>
      <c r="AV19" s="23">
        <v>27894.205999999998</v>
      </c>
      <c r="AW19" s="23">
        <v>27257.784</v>
      </c>
      <c r="AX19" s="23">
        <v>27908.438999999998</v>
      </c>
      <c r="AY19" s="23">
        <v>28895.988000000001</v>
      </c>
      <c r="AZ19" s="23">
        <v>30739.883999999998</v>
      </c>
      <c r="BA19" s="23">
        <v>34372.093999999997</v>
      </c>
      <c r="BB19" s="23">
        <v>34691.756000000001</v>
      </c>
      <c r="BC19" s="23">
        <v>39010.095999999998</v>
      </c>
      <c r="BD19" s="23">
        <v>46438.406999999999</v>
      </c>
      <c r="BE19" s="23">
        <v>49975.375</v>
      </c>
      <c r="BF19" s="23">
        <v>51670.283000000003</v>
      </c>
      <c r="BG19" s="23">
        <v>60720.97</v>
      </c>
      <c r="BH19" s="23">
        <v>70837.907999999996</v>
      </c>
      <c r="BI19" s="23">
        <v>79394.994000000006</v>
      </c>
      <c r="BJ19" s="23">
        <v>82544.392000000007</v>
      </c>
      <c r="BK19" s="23">
        <v>85405.87</v>
      </c>
      <c r="BL19" s="23">
        <v>95172.077999999994</v>
      </c>
      <c r="BM19" s="23">
        <v>94117.005999999994</v>
      </c>
      <c r="BN19" s="23">
        <v>94593.12</v>
      </c>
      <c r="BO19" s="23">
        <v>108007.28</v>
      </c>
      <c r="BP19" s="34"/>
      <c r="BQ19" s="23"/>
      <c r="BR19" s="23"/>
      <c r="BS19" s="23"/>
      <c r="BT19" s="23"/>
      <c r="BU19" s="23"/>
      <c r="BV19" s="23"/>
      <c r="BW19" s="23"/>
    </row>
    <row r="20" spans="1:75" ht="17" thickTop="1" x14ac:dyDescent="0.2">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32"/>
      <c r="BQ20" s="14"/>
      <c r="BR20" s="14"/>
      <c r="BS20" s="14"/>
      <c r="BT20" s="14"/>
      <c r="BU20" s="14"/>
      <c r="BV20" s="14"/>
      <c r="BW20" s="14"/>
    </row>
    <row r="21" spans="1:75" x14ac:dyDescent="0.2">
      <c r="A21" s="20" t="s">
        <v>117</v>
      </c>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32"/>
      <c r="BQ21" s="14"/>
      <c r="BR21" s="14"/>
      <c r="BS21" s="14"/>
      <c r="BT21" s="14"/>
      <c r="BU21" s="14"/>
      <c r="BV21" s="14"/>
      <c r="BW21" s="14"/>
    </row>
    <row r="22" spans="1:75" ht="17" x14ac:dyDescent="0.25">
      <c r="A22" s="14" t="s">
        <v>118</v>
      </c>
      <c r="B22" s="14">
        <v>48.832000000000001</v>
      </c>
      <c r="C22" s="14">
        <v>144.12</v>
      </c>
      <c r="D22" s="14">
        <v>197.68299999999999</v>
      </c>
      <c r="E22" s="14">
        <v>245.89400000000001</v>
      </c>
      <c r="F22" s="14">
        <v>428.35199999999998</v>
      </c>
      <c r="G22" s="14">
        <v>999.14200000000005</v>
      </c>
      <c r="H22" s="14">
        <v>1687.4770000000001</v>
      </c>
      <c r="I22" s="14"/>
      <c r="J22" s="14"/>
      <c r="K22" s="14"/>
      <c r="L22" s="14">
        <v>1659.24</v>
      </c>
      <c r="M22" s="14">
        <v>2070.2449999999999</v>
      </c>
      <c r="N22" s="14">
        <v>2594.857</v>
      </c>
      <c r="O22" s="14">
        <v>2476.6689999999999</v>
      </c>
      <c r="P22" s="14">
        <v>2715.09</v>
      </c>
      <c r="Q22" s="14">
        <v>3042.877</v>
      </c>
      <c r="R22" s="14">
        <v>3083.3989999999999</v>
      </c>
      <c r="S22" s="14">
        <v>2816.7620000000002</v>
      </c>
      <c r="T22" s="14">
        <v>3198.0050000000001</v>
      </c>
      <c r="U22" s="14">
        <v>3261.3470000000002</v>
      </c>
      <c r="V22" s="14">
        <v>3644.2809999999999</v>
      </c>
      <c r="W22" s="14">
        <v>3532.7</v>
      </c>
      <c r="X22" s="14">
        <v>3670.3110000000001</v>
      </c>
      <c r="Y22" s="14">
        <v>3223.1640000000002</v>
      </c>
      <c r="Z22" s="14">
        <v>3443.549</v>
      </c>
      <c r="AA22" s="14">
        <v>3643.415</v>
      </c>
      <c r="AB22" s="14">
        <v>4191.0129999999999</v>
      </c>
      <c r="AC22" s="14">
        <v>4166.7849999999999</v>
      </c>
      <c r="AD22" s="14">
        <v>4209.652</v>
      </c>
      <c r="AE22" s="14">
        <v>4070.5210000000002</v>
      </c>
      <c r="AF22" s="14">
        <v>4881.098</v>
      </c>
      <c r="AG22" s="14">
        <v>4262.3710000000001</v>
      </c>
      <c r="AH22" s="14">
        <v>4420.1279999999997</v>
      </c>
      <c r="AI22" s="14">
        <v>4827.0429999999997</v>
      </c>
      <c r="AJ22" s="14">
        <v>5093.1540000000005</v>
      </c>
      <c r="AK22" s="14">
        <v>4236.0039999999999</v>
      </c>
      <c r="AL22" s="14">
        <v>4344.7020000000002</v>
      </c>
      <c r="AM22" s="14">
        <v>5555.2420000000002</v>
      </c>
      <c r="AN22" s="14">
        <v>6108.3540000000003</v>
      </c>
      <c r="AO22" s="14">
        <v>6170.9219999999996</v>
      </c>
      <c r="AP22" s="14">
        <v>6084.01</v>
      </c>
      <c r="AQ22" s="14"/>
      <c r="AR22" s="14">
        <v>6723.5479999999998</v>
      </c>
      <c r="AS22" s="14"/>
      <c r="AT22" s="14">
        <v>5308.723</v>
      </c>
      <c r="AU22" s="14">
        <v>4858.7139999999999</v>
      </c>
      <c r="AV22" s="14">
        <v>5156.7889999999998</v>
      </c>
      <c r="AW22" s="14">
        <v>4509.0690000000004</v>
      </c>
      <c r="AX22" s="14">
        <v>5000.5709999999999</v>
      </c>
      <c r="AY22" s="14">
        <v>6068.9629999999997</v>
      </c>
      <c r="AZ22" s="14">
        <v>7937.8990000000003</v>
      </c>
      <c r="BA22" s="14">
        <v>7520.1760000000004</v>
      </c>
      <c r="BB22" s="14">
        <v>8774.4210000000003</v>
      </c>
      <c r="BC22" s="14">
        <v>9683.1260000000002</v>
      </c>
      <c r="BD22" s="14">
        <v>12637.437</v>
      </c>
      <c r="BE22" s="14">
        <v>14046.129000000001</v>
      </c>
      <c r="BF22" s="14">
        <v>14343.85</v>
      </c>
      <c r="BG22" s="14">
        <v>17358.867999999999</v>
      </c>
      <c r="BH22" s="14">
        <v>20621.330000000002</v>
      </c>
      <c r="BI22" s="14">
        <v>22660.955999999998</v>
      </c>
      <c r="BJ22" s="14">
        <v>23611.754000000001</v>
      </c>
      <c r="BK22" s="14">
        <v>25440.919000000002</v>
      </c>
      <c r="BL22" s="14">
        <v>27797.978999999999</v>
      </c>
      <c r="BM22" s="14">
        <v>27694.68</v>
      </c>
      <c r="BN22" s="14">
        <v>28915.945</v>
      </c>
      <c r="BO22" s="14">
        <v>33982.498</v>
      </c>
      <c r="BP22" s="32"/>
      <c r="BQ22" s="14"/>
      <c r="BR22" s="9" t="s">
        <v>17</v>
      </c>
      <c r="BS22" s="14"/>
      <c r="BT22" s="14"/>
      <c r="BU22" s="14"/>
      <c r="BV22" s="14"/>
      <c r="BW22" s="14"/>
    </row>
    <row r="23" spans="1:75" x14ac:dyDescent="0.2">
      <c r="A23" s="14" t="s">
        <v>119</v>
      </c>
      <c r="B23" s="14">
        <v>4.133</v>
      </c>
      <c r="C23" s="14">
        <v>0.38900000000000001</v>
      </c>
      <c r="D23" s="14">
        <v>0.89100000000000001</v>
      </c>
      <c r="E23" s="14">
        <v>9.6219999999999999</v>
      </c>
      <c r="F23" s="14">
        <v>3.4449999999999998</v>
      </c>
      <c r="G23" s="14">
        <v>-24.175000000000001</v>
      </c>
      <c r="H23" s="14">
        <v>25.231999999999999</v>
      </c>
      <c r="I23" s="14"/>
      <c r="J23" s="14"/>
      <c r="K23" s="14"/>
      <c r="L23" s="14">
        <v>-91.185000000000002</v>
      </c>
      <c r="M23" s="14">
        <v>-107.94799999999999</v>
      </c>
      <c r="N23" s="14">
        <v>-186.126</v>
      </c>
      <c r="O23" s="14">
        <v>-173.30500000000001</v>
      </c>
      <c r="P23" s="14">
        <v>-126.36499999999999</v>
      </c>
      <c r="Q23" s="14">
        <v>-135.75</v>
      </c>
      <c r="R23" s="14">
        <v>-168.691</v>
      </c>
      <c r="S23" s="14">
        <v>-148.85900000000001</v>
      </c>
      <c r="T23" s="14">
        <v>-140.232</v>
      </c>
      <c r="U23" s="14">
        <v>-137.10300000000001</v>
      </c>
      <c r="V23" s="14">
        <v>-182.08699999999999</v>
      </c>
      <c r="W23" s="14">
        <v>-181.988</v>
      </c>
      <c r="X23" s="14">
        <v>65.900000000000006</v>
      </c>
      <c r="Y23" s="14">
        <v>-184.31399999999999</v>
      </c>
      <c r="Z23" s="14">
        <v>48.344000000000001</v>
      </c>
      <c r="AA23" s="14">
        <v>40.951000000000001</v>
      </c>
      <c r="AB23" s="14">
        <v>69.188999999999993</v>
      </c>
      <c r="AC23" s="14">
        <v>80.757999999999996</v>
      </c>
      <c r="AD23" s="14">
        <v>81.614999999999995</v>
      </c>
      <c r="AE23" s="14">
        <v>72.406999999999996</v>
      </c>
      <c r="AF23" s="14">
        <v>99.423000000000002</v>
      </c>
      <c r="AG23" s="14">
        <v>61.064999999999998</v>
      </c>
      <c r="AH23" s="14">
        <v>76.668999999999997</v>
      </c>
      <c r="AI23" s="14">
        <v>124.11</v>
      </c>
      <c r="AJ23" s="14">
        <v>155.29599999999999</v>
      </c>
      <c r="AK23" s="14">
        <v>82.054000000000002</v>
      </c>
      <c r="AL23" s="14">
        <v>84.161000000000001</v>
      </c>
      <c r="AM23" s="14">
        <v>113.465</v>
      </c>
      <c r="AN23" s="14">
        <v>144.27799999999999</v>
      </c>
      <c r="AO23" s="14">
        <v>79.709999999999994</v>
      </c>
      <c r="AP23" s="14">
        <v>75.564999999999998</v>
      </c>
      <c r="AQ23" s="14">
        <v>77.921000000000006</v>
      </c>
      <c r="AR23" s="14">
        <v>157.07900000000001</v>
      </c>
      <c r="AS23" s="14">
        <v>80.143000000000001</v>
      </c>
      <c r="AT23" s="14">
        <v>94.025999999999996</v>
      </c>
      <c r="AU23" s="14">
        <v>80.736999999999995</v>
      </c>
      <c r="AV23" s="14">
        <v>87.509</v>
      </c>
      <c r="AW23" s="14">
        <v>83.141999999999996</v>
      </c>
      <c r="AX23" s="14">
        <v>265.69299999999998</v>
      </c>
      <c r="AY23" s="14">
        <v>242.01400000000001</v>
      </c>
      <c r="AZ23" s="14">
        <v>284.24799999999999</v>
      </c>
      <c r="BA23" s="14">
        <v>240.37799999999999</v>
      </c>
      <c r="BB23" s="14">
        <v>277.37200000000001</v>
      </c>
      <c r="BC23" s="14">
        <v>238.61199999999999</v>
      </c>
      <c r="BD23" s="14">
        <v>279.31099999999998</v>
      </c>
      <c r="BE23" s="14">
        <v>366.92700000000002</v>
      </c>
      <c r="BF23" s="14">
        <v>283.38499999999999</v>
      </c>
      <c r="BG23" s="14">
        <v>510.53300000000002</v>
      </c>
      <c r="BH23" s="14">
        <v>620.56500000000005</v>
      </c>
      <c r="BI23" s="14">
        <v>609.34699999999998</v>
      </c>
      <c r="BJ23" s="14">
        <v>621.76099999999997</v>
      </c>
      <c r="BK23" s="14">
        <v>870.73699999999997</v>
      </c>
      <c r="BL23" s="14">
        <v>1099.7339999999999</v>
      </c>
      <c r="BM23" s="14">
        <v>910.50800000000004</v>
      </c>
      <c r="BN23" s="14">
        <v>813.39800000000002</v>
      </c>
      <c r="BO23" s="14">
        <v>1284.298</v>
      </c>
      <c r="BP23" s="32"/>
      <c r="BQ23" s="14"/>
      <c r="BR23" s="14"/>
      <c r="BS23" s="14"/>
      <c r="BT23" s="14"/>
      <c r="BU23" s="14"/>
      <c r="BV23" s="14"/>
      <c r="BW23" s="14"/>
    </row>
    <row r="24" spans="1:75" x14ac:dyDescent="0.2">
      <c r="A24" s="14" t="s">
        <v>120</v>
      </c>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32"/>
      <c r="BQ24" s="14"/>
      <c r="BR24" s="14"/>
      <c r="BS24" s="14"/>
      <c r="BT24" s="14"/>
      <c r="BU24" s="14"/>
      <c r="BV24" s="14"/>
      <c r="BW24" s="14"/>
    </row>
    <row r="25" spans="1:75" x14ac:dyDescent="0.2">
      <c r="A25" s="14" t="s">
        <v>121</v>
      </c>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32"/>
      <c r="BQ25" s="14"/>
      <c r="BR25" s="14"/>
      <c r="BS25" s="14"/>
      <c r="BT25" s="14"/>
      <c r="BU25" s="14"/>
      <c r="BV25" s="14"/>
      <c r="BW25" s="14"/>
    </row>
    <row r="26" spans="1:75" x14ac:dyDescent="0.2">
      <c r="A26" s="14" t="s">
        <v>122</v>
      </c>
      <c r="B26" s="14"/>
      <c r="C26" s="14">
        <v>72.811000000000007</v>
      </c>
      <c r="D26" s="14">
        <v>266.077</v>
      </c>
      <c r="E26" s="14">
        <v>269.73399999999998</v>
      </c>
      <c r="F26" s="14">
        <v>432.697</v>
      </c>
      <c r="G26" s="14">
        <v>603.20500000000004</v>
      </c>
      <c r="H26" s="14">
        <v>41.567</v>
      </c>
      <c r="I26" s="14"/>
      <c r="J26" s="14"/>
      <c r="K26" s="14"/>
      <c r="L26" s="14">
        <v>1473.213</v>
      </c>
      <c r="M26" s="14">
        <v>1577.731</v>
      </c>
      <c r="N26" s="14">
        <v>1385.7370000000001</v>
      </c>
      <c r="O26" s="14">
        <v>1529.4690000000001</v>
      </c>
      <c r="P26" s="14">
        <v>1577.002</v>
      </c>
      <c r="Q26" s="14">
        <v>1369.529</v>
      </c>
      <c r="R26" s="14">
        <v>1071.384</v>
      </c>
      <c r="S26" s="14">
        <v>1346.5509999999999</v>
      </c>
      <c r="T26" s="14">
        <v>1350.558</v>
      </c>
      <c r="U26" s="14">
        <v>1518.2929999999999</v>
      </c>
      <c r="V26" s="14">
        <v>1759.319</v>
      </c>
      <c r="W26" s="14">
        <v>2056.2289999999998</v>
      </c>
      <c r="X26" s="14">
        <v>2041.8030000000001</v>
      </c>
      <c r="Y26" s="14">
        <v>1841.7170000000001</v>
      </c>
      <c r="Z26" s="14">
        <v>2088.3649999999998</v>
      </c>
      <c r="AA26" s="14">
        <v>2177.7829999999999</v>
      </c>
      <c r="AB26" s="14">
        <v>2048.3530000000001</v>
      </c>
      <c r="AC26" s="14">
        <v>1762.665</v>
      </c>
      <c r="AD26" s="14">
        <v>2418.6410000000001</v>
      </c>
      <c r="AE26" s="14">
        <v>3221.2080000000001</v>
      </c>
      <c r="AF26" s="14">
        <v>3092.4940000000001</v>
      </c>
      <c r="AG26" s="14">
        <v>3282.3319999999999</v>
      </c>
      <c r="AH26" s="14">
        <v>3836.0970000000002</v>
      </c>
      <c r="AI26" s="14">
        <v>2874.0309999999999</v>
      </c>
      <c r="AJ26" s="14">
        <v>3614.21</v>
      </c>
      <c r="AK26" s="14">
        <v>4058.1039999999998</v>
      </c>
      <c r="AL26" s="14">
        <v>4999.9170000000004</v>
      </c>
      <c r="AM26" s="14">
        <v>5373.076</v>
      </c>
      <c r="AN26" s="14">
        <v>5426.0320000000002</v>
      </c>
      <c r="AO26" s="14">
        <v>5929.8360000000002</v>
      </c>
      <c r="AP26" s="14">
        <v>6209.7330000000002</v>
      </c>
      <c r="AQ26" s="14">
        <v>6019.1940000000004</v>
      </c>
      <c r="AR26" s="14">
        <v>5489.6319999999996</v>
      </c>
      <c r="AS26" s="14">
        <v>6485.1080000000002</v>
      </c>
      <c r="AT26" s="14">
        <v>6617.7650000000003</v>
      </c>
      <c r="AU26" s="14">
        <v>6044.8109999999997</v>
      </c>
      <c r="AV26" s="14">
        <v>5750.5119999999997</v>
      </c>
      <c r="AW26" s="14">
        <v>5479.2259999999997</v>
      </c>
      <c r="AX26" s="14">
        <v>4531.6660000000002</v>
      </c>
      <c r="AY26" s="14">
        <v>3639.8440000000001</v>
      </c>
      <c r="AZ26" s="14">
        <v>2508.0189999999998</v>
      </c>
      <c r="BA26" s="14">
        <v>2547.7829999999999</v>
      </c>
      <c r="BB26" s="14">
        <v>1751.9929999999999</v>
      </c>
      <c r="BC26" s="14">
        <v>2398.357</v>
      </c>
      <c r="BD26" s="14">
        <v>1602.116</v>
      </c>
      <c r="BE26" s="14">
        <v>863.93799999999999</v>
      </c>
      <c r="BF26" s="14">
        <v>1520.3230000000001</v>
      </c>
      <c r="BG26" s="14">
        <v>1355.2739999999999</v>
      </c>
      <c r="BH26" s="14">
        <v>739.14499999999998</v>
      </c>
      <c r="BI26" s="14">
        <v>2278.56</v>
      </c>
      <c r="BJ26" s="14">
        <v>1373.355</v>
      </c>
      <c r="BK26" s="14">
        <v>1383.7170000000001</v>
      </c>
      <c r="BL26" s="14">
        <v>2566.2049999999999</v>
      </c>
      <c r="BM26" s="14">
        <v>1904.962</v>
      </c>
      <c r="BN26" s="14">
        <v>1385.0350000000001</v>
      </c>
      <c r="BO26" s="14">
        <v>2904.346</v>
      </c>
      <c r="BP26" s="32"/>
      <c r="BQ26" s="14"/>
      <c r="BR26" s="14"/>
      <c r="BS26" s="14"/>
      <c r="BT26" s="14"/>
      <c r="BU26" s="14"/>
      <c r="BV26" s="14"/>
      <c r="BW26" s="14"/>
    </row>
    <row r="27" spans="1:75" x14ac:dyDescent="0.2">
      <c r="A27" s="14" t="s">
        <v>123</v>
      </c>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32"/>
      <c r="BQ27" s="14"/>
      <c r="BR27" s="14"/>
      <c r="BS27" s="14"/>
      <c r="BT27" s="14"/>
      <c r="BU27" s="14"/>
      <c r="BV27" s="14"/>
      <c r="BW27" s="14"/>
    </row>
    <row r="28" spans="1:75" x14ac:dyDescent="0.2">
      <c r="A28" s="14" t="s">
        <v>124</v>
      </c>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32"/>
      <c r="BQ28" s="14"/>
      <c r="BR28" s="14"/>
      <c r="BS28" s="14"/>
      <c r="BT28" s="14"/>
      <c r="BU28" s="14"/>
      <c r="BV28" s="14"/>
      <c r="BW28" s="14"/>
    </row>
    <row r="29" spans="1:75" x14ac:dyDescent="0.2">
      <c r="A29" s="14" t="s">
        <v>125</v>
      </c>
      <c r="B29" s="22">
        <v>15.815</v>
      </c>
      <c r="C29" s="22">
        <v>29.024000000000001</v>
      </c>
      <c r="D29" s="22">
        <v>74.625</v>
      </c>
      <c r="E29" s="22">
        <v>75.259</v>
      </c>
      <c r="F29" s="22">
        <v>236.07499999999999</v>
      </c>
      <c r="G29" s="22">
        <v>469.68700000000001</v>
      </c>
      <c r="H29" s="22">
        <v>895</v>
      </c>
      <c r="I29" s="22"/>
      <c r="J29" s="22"/>
      <c r="K29" s="22"/>
      <c r="L29" s="22">
        <v>1133.951</v>
      </c>
      <c r="M29" s="22">
        <v>1099.97</v>
      </c>
      <c r="N29" s="22">
        <v>1051.7950000000001</v>
      </c>
      <c r="O29" s="22">
        <v>1022.157</v>
      </c>
      <c r="P29" s="22">
        <v>1091.028</v>
      </c>
      <c r="Q29" s="22">
        <v>1151.5260000000001</v>
      </c>
      <c r="R29" s="22">
        <v>1105.4390000000001</v>
      </c>
      <c r="S29" s="22">
        <v>1417.49</v>
      </c>
      <c r="T29" s="22">
        <v>1356.48</v>
      </c>
      <c r="U29" s="22">
        <v>1326.029</v>
      </c>
      <c r="V29" s="22">
        <v>1507.771</v>
      </c>
      <c r="W29" s="22">
        <v>1346.3779999999999</v>
      </c>
      <c r="X29" s="22">
        <v>1358.2059999999999</v>
      </c>
      <c r="Y29" s="22">
        <v>1290.329</v>
      </c>
      <c r="Z29" s="22">
        <v>1727.9680000000001</v>
      </c>
      <c r="AA29" s="22">
        <v>2033.796</v>
      </c>
      <c r="AB29" s="22">
        <v>2259.154</v>
      </c>
      <c r="AC29" s="22">
        <v>2275.5410000000002</v>
      </c>
      <c r="AD29" s="22">
        <v>1608.394</v>
      </c>
      <c r="AE29" s="22">
        <v>2028.164</v>
      </c>
      <c r="AF29" s="22">
        <v>2178.047</v>
      </c>
      <c r="AG29" s="22">
        <v>2117.6660000000002</v>
      </c>
      <c r="AH29" s="22">
        <v>2779.2069999999999</v>
      </c>
      <c r="AI29" s="22">
        <v>2164.3440000000001</v>
      </c>
      <c r="AJ29" s="22">
        <v>2455.2399999999998</v>
      </c>
      <c r="AK29" s="22">
        <v>2254.364</v>
      </c>
      <c r="AL29" s="22">
        <v>2040.414</v>
      </c>
      <c r="AM29" s="22">
        <v>2868.7910000000002</v>
      </c>
      <c r="AN29" s="22">
        <v>4246.37</v>
      </c>
      <c r="AO29" s="22">
        <v>5502.6130000000003</v>
      </c>
      <c r="AP29" s="22">
        <v>6047.6040000000003</v>
      </c>
      <c r="AQ29" s="22">
        <v>11331.169</v>
      </c>
      <c r="AR29" s="22">
        <v>4593.4709999999995</v>
      </c>
      <c r="AS29" s="22">
        <v>10402.713</v>
      </c>
      <c r="AT29" s="22">
        <v>4209.5079999999998</v>
      </c>
      <c r="AU29" s="22">
        <v>4350.3909999999996</v>
      </c>
      <c r="AV29" s="22">
        <v>4407.7520000000004</v>
      </c>
      <c r="AW29" s="22">
        <v>4311.4830000000002</v>
      </c>
      <c r="AX29" s="22">
        <v>4515.4530000000004</v>
      </c>
      <c r="AY29" s="22">
        <v>4712.7700000000004</v>
      </c>
      <c r="AZ29" s="22">
        <v>5545.3829999999998</v>
      </c>
      <c r="BA29" s="22">
        <v>6240.6729999999998</v>
      </c>
      <c r="BB29" s="22">
        <v>6693.0020000000004</v>
      </c>
      <c r="BC29" s="22">
        <v>9602.2389999999996</v>
      </c>
      <c r="BD29" s="22">
        <v>12376.39</v>
      </c>
      <c r="BE29" s="22">
        <v>14604.12</v>
      </c>
      <c r="BF29" s="22">
        <v>16402.628000000001</v>
      </c>
      <c r="BG29" s="22">
        <v>21753.297999999999</v>
      </c>
      <c r="BH29" s="22">
        <v>25832.917000000001</v>
      </c>
      <c r="BI29" s="22">
        <v>28702.303</v>
      </c>
      <c r="BJ29" s="22">
        <v>30763.337</v>
      </c>
      <c r="BK29" s="22">
        <v>29756.316999999999</v>
      </c>
      <c r="BL29" s="22">
        <v>32073.052</v>
      </c>
      <c r="BM29" s="22">
        <v>31154.878000000001</v>
      </c>
      <c r="BN29" s="22">
        <v>31292.448</v>
      </c>
      <c r="BO29" s="22">
        <v>34199.106</v>
      </c>
      <c r="BP29" s="33"/>
      <c r="BQ29" s="22"/>
      <c r="BR29" s="22"/>
      <c r="BS29" s="22"/>
      <c r="BT29" s="22"/>
      <c r="BU29" s="22"/>
      <c r="BV29" s="22"/>
      <c r="BW29" s="22"/>
    </row>
    <row r="30" spans="1:75" x14ac:dyDescent="0.2">
      <c r="A30" s="14" t="s">
        <v>126</v>
      </c>
      <c r="B30" s="14">
        <v>68.78</v>
      </c>
      <c r="C30" s="14">
        <v>246.34399999999999</v>
      </c>
      <c r="D30" s="14">
        <v>539.27599999999995</v>
      </c>
      <c r="E30" s="14">
        <v>600.50900000000001</v>
      </c>
      <c r="F30" s="14">
        <v>1100.569</v>
      </c>
      <c r="G30" s="14">
        <v>2047.8589999999999</v>
      </c>
      <c r="H30" s="14">
        <v>2649.2759999999998</v>
      </c>
      <c r="I30" s="14"/>
      <c r="J30" s="14"/>
      <c r="K30" s="14"/>
      <c r="L30" s="14">
        <v>4175.2190000000001</v>
      </c>
      <c r="M30" s="14">
        <v>4639.9979999999996</v>
      </c>
      <c r="N30" s="14">
        <v>4846.2629999999999</v>
      </c>
      <c r="O30" s="14">
        <v>4854.99</v>
      </c>
      <c r="P30" s="14">
        <v>5256.7550000000001</v>
      </c>
      <c r="Q30" s="14">
        <v>5428.1819999999998</v>
      </c>
      <c r="R30" s="14">
        <v>5091.5309999999999</v>
      </c>
      <c r="S30" s="14">
        <v>5431.9440000000004</v>
      </c>
      <c r="T30" s="14">
        <v>5764.8109999999997</v>
      </c>
      <c r="U30" s="14">
        <v>5968.5659999999998</v>
      </c>
      <c r="V30" s="14">
        <v>6729.2839999999997</v>
      </c>
      <c r="W30" s="14">
        <v>6753.3190000000004</v>
      </c>
      <c r="X30" s="14">
        <v>7136.22</v>
      </c>
      <c r="Y30" s="14">
        <v>6170.8959999999997</v>
      </c>
      <c r="Z30" s="14">
        <v>7308.2259999999997</v>
      </c>
      <c r="AA30" s="14">
        <v>7895.9449999999997</v>
      </c>
      <c r="AB30" s="14">
        <v>8567.7090000000007</v>
      </c>
      <c r="AC30" s="14">
        <v>8285.7489999999998</v>
      </c>
      <c r="AD30" s="14">
        <v>8318.3019999999997</v>
      </c>
      <c r="AE30" s="14">
        <v>9392.2999999999993</v>
      </c>
      <c r="AF30" s="14">
        <v>10251.062</v>
      </c>
      <c r="AG30" s="14">
        <v>9723.4339999999993</v>
      </c>
      <c r="AH30" s="14">
        <v>11112.101000000001</v>
      </c>
      <c r="AI30" s="14">
        <v>9989.5280000000002</v>
      </c>
      <c r="AJ30" s="14">
        <v>11317.9</v>
      </c>
      <c r="AK30" s="14">
        <v>10630.526</v>
      </c>
      <c r="AL30" s="14">
        <v>11469.194</v>
      </c>
      <c r="AM30" s="14">
        <v>13910.574000000001</v>
      </c>
      <c r="AN30" s="14">
        <v>15925.034</v>
      </c>
      <c r="AO30" s="14">
        <v>17683.080999999998</v>
      </c>
      <c r="AP30" s="14">
        <v>18416.912</v>
      </c>
      <c r="AQ30" s="14">
        <v>17428.284</v>
      </c>
      <c r="AR30" s="14">
        <v>16963.73</v>
      </c>
      <c r="AS30" s="14">
        <v>16967.964</v>
      </c>
      <c r="AT30" s="14">
        <v>16230.022000000001</v>
      </c>
      <c r="AU30" s="14">
        <v>15334.653</v>
      </c>
      <c r="AV30" s="14">
        <v>15402.562</v>
      </c>
      <c r="AW30" s="14">
        <v>14382.92</v>
      </c>
      <c r="AX30" s="14">
        <v>14313.383</v>
      </c>
      <c r="AY30" s="14">
        <v>14663.591</v>
      </c>
      <c r="AZ30" s="14">
        <v>16275.549000000001</v>
      </c>
      <c r="BA30" s="14">
        <v>16549.009999999998</v>
      </c>
      <c r="BB30" s="14">
        <v>17496.788</v>
      </c>
      <c r="BC30" s="14">
        <v>21922.333999999999</v>
      </c>
      <c r="BD30" s="14">
        <v>26895.254000000001</v>
      </c>
      <c r="BE30" s="14">
        <v>29881.114000000001</v>
      </c>
      <c r="BF30" s="14">
        <v>32550.186000000002</v>
      </c>
      <c r="BG30" s="14">
        <v>40977.972999999998</v>
      </c>
      <c r="BH30" s="14">
        <v>47813.957000000002</v>
      </c>
      <c r="BI30" s="14">
        <v>54251.165999999997</v>
      </c>
      <c r="BJ30" s="14">
        <v>56370.207000000002</v>
      </c>
      <c r="BK30" s="14">
        <v>57451.69</v>
      </c>
      <c r="BL30" s="14">
        <v>63536.97</v>
      </c>
      <c r="BM30" s="14">
        <v>61665.027999999998</v>
      </c>
      <c r="BN30" s="14">
        <v>62406.826000000001</v>
      </c>
      <c r="BO30" s="14">
        <v>72370.248000000007</v>
      </c>
      <c r="BP30" s="32"/>
      <c r="BQ30" s="14"/>
      <c r="BR30" s="14"/>
      <c r="BS30" s="14"/>
      <c r="BT30" s="14"/>
      <c r="BU30" s="14"/>
      <c r="BV30" s="14"/>
      <c r="BW30" s="14"/>
    </row>
    <row r="31" spans="1:75" x14ac:dyDescent="0.2">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32"/>
      <c r="BQ31" s="14"/>
      <c r="BR31" s="14"/>
      <c r="BS31" s="14"/>
      <c r="BT31" s="14"/>
      <c r="BU31" s="14"/>
      <c r="BV31" s="14"/>
      <c r="BW31" s="14"/>
    </row>
    <row r="32" spans="1:75" x14ac:dyDescent="0.2">
      <c r="A32" s="14" t="s">
        <v>127</v>
      </c>
      <c r="B32" s="14"/>
      <c r="C32" s="14">
        <v>12.702</v>
      </c>
      <c r="D32" s="14">
        <v>28.617999999999999</v>
      </c>
      <c r="E32" s="14">
        <v>226.57</v>
      </c>
      <c r="F32" s="14">
        <v>193.45</v>
      </c>
      <c r="G32" s="14">
        <v>699.1</v>
      </c>
      <c r="H32" s="14">
        <v>455</v>
      </c>
      <c r="I32" s="14"/>
      <c r="J32" s="14"/>
      <c r="K32" s="14"/>
      <c r="L32" s="14">
        <v>458.517</v>
      </c>
      <c r="M32" s="14">
        <v>672.02499999999998</v>
      </c>
      <c r="N32" s="14">
        <v>910.49599999999998</v>
      </c>
      <c r="O32" s="14">
        <v>1207.1010000000001</v>
      </c>
      <c r="P32" s="14">
        <v>1115.1579999999999</v>
      </c>
      <c r="Q32" s="14">
        <v>1080.277</v>
      </c>
      <c r="R32" s="14">
        <v>1465.7529999999999</v>
      </c>
      <c r="S32" s="14">
        <v>1274.5250000000001</v>
      </c>
      <c r="T32" s="14">
        <v>1177.857</v>
      </c>
      <c r="U32" s="14">
        <v>1057.873</v>
      </c>
      <c r="V32" s="14">
        <v>791.84199999999998</v>
      </c>
      <c r="W32" s="14">
        <v>1371.412</v>
      </c>
      <c r="X32" s="14">
        <v>1424.5219999999999</v>
      </c>
      <c r="Y32" s="14">
        <v>1668.163</v>
      </c>
      <c r="Z32" s="14">
        <v>1836.3420000000001</v>
      </c>
      <c r="AA32" s="14">
        <v>1815.481</v>
      </c>
      <c r="AB32" s="14">
        <v>1774.117</v>
      </c>
      <c r="AC32" s="14">
        <v>1661.8320000000001</v>
      </c>
      <c r="AD32" s="14">
        <v>2112.904</v>
      </c>
      <c r="AE32" s="14">
        <v>2000.098</v>
      </c>
      <c r="AF32" s="14">
        <v>1741.3130000000001</v>
      </c>
      <c r="AG32" s="14">
        <v>1549.779</v>
      </c>
      <c r="AH32" s="14">
        <v>1166.6010000000001</v>
      </c>
      <c r="AI32" s="14">
        <v>1586.18</v>
      </c>
      <c r="AJ32" s="14">
        <v>1349.5360000000001</v>
      </c>
      <c r="AK32" s="14">
        <v>2129.9110000000001</v>
      </c>
      <c r="AL32" s="14">
        <v>2394.931</v>
      </c>
      <c r="AM32" s="14">
        <v>1872.646</v>
      </c>
      <c r="AN32" s="14">
        <v>1647.5070000000001</v>
      </c>
      <c r="AO32" s="14">
        <v>1258.9960000000001</v>
      </c>
      <c r="AP32" s="14">
        <v>1665.2280000000001</v>
      </c>
      <c r="AQ32" s="14">
        <v>1609.3679999999999</v>
      </c>
      <c r="AR32" s="14">
        <v>2022.8050000000001</v>
      </c>
      <c r="AS32" s="14">
        <v>2665.3710000000001</v>
      </c>
      <c r="AT32" s="14">
        <v>3062.4259999999999</v>
      </c>
      <c r="AU32" s="14">
        <v>3223.0410000000002</v>
      </c>
      <c r="AV32" s="14">
        <v>3124.8110000000001</v>
      </c>
      <c r="AW32" s="14">
        <v>3490.33</v>
      </c>
      <c r="AX32" s="14">
        <v>3628.6729999999998</v>
      </c>
      <c r="AY32" s="14">
        <v>3748.7739999999999</v>
      </c>
      <c r="AZ32" s="14">
        <v>3612.9180000000001</v>
      </c>
      <c r="BA32" s="14">
        <v>3073.308</v>
      </c>
      <c r="BB32" s="14">
        <v>2286.2809999999999</v>
      </c>
      <c r="BC32" s="14">
        <v>1948.6020000000001</v>
      </c>
      <c r="BD32" s="14">
        <v>1694.057</v>
      </c>
      <c r="BE32" s="14">
        <v>1951.894</v>
      </c>
      <c r="BF32" s="14">
        <v>1571.4469999999999</v>
      </c>
      <c r="BG32" s="14">
        <v>1104.9169999999999</v>
      </c>
      <c r="BH32" s="14">
        <v>1089.203</v>
      </c>
      <c r="BI32" s="14">
        <v>1249.6189999999999</v>
      </c>
      <c r="BJ32" s="14">
        <v>1083.7049999999999</v>
      </c>
      <c r="BK32" s="14">
        <v>1268.9739999999999</v>
      </c>
      <c r="BL32" s="14">
        <v>1677.143</v>
      </c>
      <c r="BM32" s="14">
        <v>1943.434</v>
      </c>
      <c r="BN32" s="14">
        <v>1558.3440000000001</v>
      </c>
      <c r="BO32" s="14">
        <v>1384.8409999999999</v>
      </c>
      <c r="BP32" s="32"/>
      <c r="BQ32" s="14"/>
      <c r="BR32" s="14"/>
      <c r="BS32" s="14"/>
      <c r="BT32" s="14"/>
      <c r="BU32" s="14"/>
      <c r="BV32" s="14"/>
      <c r="BW32" s="14"/>
    </row>
    <row r="33" spans="1:75" x14ac:dyDescent="0.2">
      <c r="A33" s="14" t="s">
        <v>128</v>
      </c>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v>52.999000000000002</v>
      </c>
      <c r="AS33" s="14">
        <v>81.680999999999997</v>
      </c>
      <c r="AT33" s="14">
        <v>52.66</v>
      </c>
      <c r="AU33" s="14">
        <v>46.076000000000001</v>
      </c>
      <c r="AV33" s="14">
        <v>78.23</v>
      </c>
      <c r="AW33" s="14">
        <v>79.549000000000007</v>
      </c>
      <c r="AX33" s="14">
        <v>87.084999999999994</v>
      </c>
      <c r="AY33" s="14">
        <v>118.922</v>
      </c>
      <c r="AZ33" s="14">
        <v>128.95699999999999</v>
      </c>
      <c r="BA33" s="14">
        <v>133.56100000000001</v>
      </c>
      <c r="BB33" s="14">
        <v>166.06399999999999</v>
      </c>
      <c r="BC33" s="14">
        <v>145.36199999999999</v>
      </c>
      <c r="BD33" s="14">
        <v>222.20500000000001</v>
      </c>
      <c r="BE33" s="14">
        <v>278.22000000000003</v>
      </c>
      <c r="BF33" s="14">
        <v>228.172</v>
      </c>
      <c r="BG33" s="14">
        <v>293.363</v>
      </c>
      <c r="BH33" s="14">
        <v>375.41399999999999</v>
      </c>
      <c r="BI33" s="14">
        <v>386.255</v>
      </c>
      <c r="BJ33" s="14">
        <v>398.31400000000002</v>
      </c>
      <c r="BK33" s="14">
        <v>443.83</v>
      </c>
      <c r="BL33" s="14">
        <v>1239.067</v>
      </c>
      <c r="BM33" s="14">
        <v>1263.5050000000001</v>
      </c>
      <c r="BN33" s="14">
        <v>1289.8340000000001</v>
      </c>
      <c r="BO33" s="14">
        <v>1309.3900000000001</v>
      </c>
      <c r="BP33" s="32"/>
      <c r="BQ33" s="14"/>
      <c r="BR33" s="14"/>
      <c r="BS33" s="14"/>
      <c r="BT33" s="14"/>
      <c r="BU33" s="14"/>
      <c r="BV33" s="14"/>
      <c r="BW33" s="14"/>
    </row>
    <row r="34" spans="1:75" x14ac:dyDescent="0.2">
      <c r="A34" s="14" t="s">
        <v>129</v>
      </c>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32"/>
      <c r="BQ34" s="14"/>
      <c r="BR34" s="14"/>
      <c r="BS34" s="14"/>
      <c r="BT34" s="14"/>
      <c r="BU34" s="14"/>
      <c r="BV34" s="14"/>
      <c r="BW34" s="14"/>
    </row>
    <row r="35" spans="1:75" x14ac:dyDescent="0.2">
      <c r="A35" s="14" t="s">
        <v>121</v>
      </c>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32"/>
      <c r="BQ35" s="14"/>
      <c r="BR35" s="14"/>
      <c r="BS35" s="14"/>
      <c r="BT35" s="14"/>
      <c r="BU35" s="14"/>
      <c r="BV35" s="14"/>
      <c r="BW35" s="14"/>
    </row>
    <row r="36" spans="1:75" x14ac:dyDescent="0.2">
      <c r="A36" s="14" t="s">
        <v>130</v>
      </c>
      <c r="B36" s="22"/>
      <c r="C36" s="22">
        <v>1.0000000000332E-3</v>
      </c>
      <c r="D36" s="22">
        <v>-9.9999999997634989E-4</v>
      </c>
      <c r="E36" s="22"/>
      <c r="F36" s="22">
        <v>1.5089999999999999</v>
      </c>
      <c r="G36" s="22">
        <v>53.546999999999997</v>
      </c>
      <c r="H36" s="22">
        <v>32.883000000000003</v>
      </c>
      <c r="I36" s="22"/>
      <c r="J36" s="22"/>
      <c r="K36" s="22"/>
      <c r="L36" s="22">
        <v>150.28800000000001</v>
      </c>
      <c r="M36" s="22">
        <v>146.13</v>
      </c>
      <c r="N36" s="22">
        <v>149.28899999999999</v>
      </c>
      <c r="O36" s="22">
        <v>148.69399999999999</v>
      </c>
      <c r="P36" s="22">
        <v>188.09700000000001</v>
      </c>
      <c r="Q36" s="22">
        <v>184.83500000000001</v>
      </c>
      <c r="R36" s="22">
        <v>184.61500000000001</v>
      </c>
      <c r="S36" s="22">
        <v>179.12299999999999</v>
      </c>
      <c r="T36" s="22">
        <v>207.58799999999999</v>
      </c>
      <c r="U36" s="22">
        <v>214.58099999999999</v>
      </c>
      <c r="V36" s="22">
        <v>200.309</v>
      </c>
      <c r="W36" s="22">
        <v>194.34200000000001</v>
      </c>
      <c r="X36" s="22">
        <v>191.339</v>
      </c>
      <c r="Y36" s="22">
        <v>629.45000000000005</v>
      </c>
      <c r="Z36" s="22">
        <v>168.56899999999999</v>
      </c>
      <c r="AA36" s="22">
        <v>162.97</v>
      </c>
      <c r="AB36" s="22">
        <v>179.846</v>
      </c>
      <c r="AC36" s="22">
        <v>177.50800000000001</v>
      </c>
      <c r="AD36" s="22">
        <v>178.24</v>
      </c>
      <c r="AE36" s="22">
        <v>235.25</v>
      </c>
      <c r="AF36" s="22">
        <v>328.18400000000003</v>
      </c>
      <c r="AG36" s="22">
        <v>310.00799999999998</v>
      </c>
      <c r="AH36" s="22">
        <v>309.73899999999998</v>
      </c>
      <c r="AI36" s="22">
        <v>311.87</v>
      </c>
      <c r="AJ36" s="22">
        <v>289.79000000000002</v>
      </c>
      <c r="AK36" s="22">
        <v>293.41199999999998</v>
      </c>
      <c r="AL36" s="22">
        <v>322.97800000000001</v>
      </c>
      <c r="AM36" s="22">
        <v>330.62</v>
      </c>
      <c r="AN36" s="22">
        <v>346.21499999999997</v>
      </c>
      <c r="AO36" s="22">
        <v>360.911</v>
      </c>
      <c r="AP36" s="22">
        <v>324.33100000000002</v>
      </c>
      <c r="AQ36" s="22">
        <v>256.488</v>
      </c>
      <c r="AR36" s="22">
        <v>491.55799999999999</v>
      </c>
      <c r="AS36" s="22">
        <v>648.827</v>
      </c>
      <c r="AT36" s="22">
        <v>617.33199999999999</v>
      </c>
      <c r="AU36" s="22">
        <v>479.44400000000002</v>
      </c>
      <c r="AV36" s="22">
        <v>363.012</v>
      </c>
      <c r="AW36" s="22">
        <v>365.34199999999998</v>
      </c>
      <c r="AX36" s="22">
        <v>388.10199999999998</v>
      </c>
      <c r="AY36" s="22">
        <v>400.88</v>
      </c>
      <c r="AZ36" s="22">
        <v>866.06600000000003</v>
      </c>
      <c r="BA36" s="22">
        <v>946.779</v>
      </c>
      <c r="BB36" s="22">
        <v>846.101</v>
      </c>
      <c r="BC36" s="22">
        <v>870.72199999999998</v>
      </c>
      <c r="BD36" s="22">
        <v>1260.2249999999999</v>
      </c>
      <c r="BE36" s="22">
        <v>1256.027</v>
      </c>
      <c r="BF36" s="22">
        <v>1452.354</v>
      </c>
      <c r="BG36" s="22">
        <v>2308.7849999999999</v>
      </c>
      <c r="BH36" s="22">
        <v>4147.5360000000001</v>
      </c>
      <c r="BI36" s="22">
        <v>5210.6620000000003</v>
      </c>
      <c r="BJ36" s="22">
        <v>6483.2740000000003</v>
      </c>
      <c r="BK36" s="22">
        <v>6911.5879999999997</v>
      </c>
      <c r="BL36" s="22">
        <v>7646.3630000000003</v>
      </c>
      <c r="BM36" s="22">
        <v>7729.1</v>
      </c>
      <c r="BN36" s="22">
        <v>8026.2659999999996</v>
      </c>
      <c r="BO36" s="22">
        <v>9087.1299999999992</v>
      </c>
      <c r="BP36" s="33"/>
      <c r="BQ36" s="22"/>
      <c r="BR36" s="22"/>
      <c r="BS36" s="22"/>
      <c r="BT36" s="22"/>
      <c r="BU36" s="22"/>
      <c r="BV36" s="22"/>
      <c r="BW36" s="22"/>
    </row>
    <row r="37" spans="1:75" x14ac:dyDescent="0.2">
      <c r="A37" s="20" t="s">
        <v>131</v>
      </c>
      <c r="B37" s="20">
        <v>68.78</v>
      </c>
      <c r="C37" s="20">
        <v>259.04700000000003</v>
      </c>
      <c r="D37" s="20">
        <v>567.89300000000003</v>
      </c>
      <c r="E37" s="20">
        <v>827.07899999999995</v>
      </c>
      <c r="F37" s="20">
        <v>1295.528</v>
      </c>
      <c r="G37" s="20">
        <v>2800.5059999999999</v>
      </c>
      <c r="H37" s="20">
        <v>3137.1590000000001</v>
      </c>
      <c r="I37" s="20"/>
      <c r="J37" s="20"/>
      <c r="K37" s="20"/>
      <c r="L37" s="20">
        <v>4784.0240000000003</v>
      </c>
      <c r="M37" s="20">
        <v>5458.1530000000002</v>
      </c>
      <c r="N37" s="20">
        <v>5906.0479999999998</v>
      </c>
      <c r="O37" s="20">
        <v>6210.7849999999999</v>
      </c>
      <c r="P37" s="20">
        <v>6560.01</v>
      </c>
      <c r="Q37" s="20">
        <v>6693.2939999999999</v>
      </c>
      <c r="R37" s="20">
        <v>6741.8990000000003</v>
      </c>
      <c r="S37" s="20">
        <v>6885.5919999999996</v>
      </c>
      <c r="T37" s="20">
        <v>7150.2560000000003</v>
      </c>
      <c r="U37" s="20">
        <v>7241.02</v>
      </c>
      <c r="V37" s="20">
        <v>7721.4350000000004</v>
      </c>
      <c r="W37" s="20">
        <v>8319.0730000000003</v>
      </c>
      <c r="X37" s="20">
        <v>8752.0810000000001</v>
      </c>
      <c r="Y37" s="20">
        <v>8468.509</v>
      </c>
      <c r="Z37" s="20">
        <v>9313.1370000000006</v>
      </c>
      <c r="AA37" s="20">
        <v>9874.3960000000006</v>
      </c>
      <c r="AB37" s="20">
        <v>10521.672</v>
      </c>
      <c r="AC37" s="20">
        <v>10125.089</v>
      </c>
      <c r="AD37" s="20">
        <v>10609.446</v>
      </c>
      <c r="AE37" s="20">
        <v>11627.647999999999</v>
      </c>
      <c r="AF37" s="20">
        <v>12320.558999999999</v>
      </c>
      <c r="AG37" s="20">
        <v>11583.221</v>
      </c>
      <c r="AH37" s="20">
        <v>12588.441000000001</v>
      </c>
      <c r="AI37" s="20">
        <v>11887.578</v>
      </c>
      <c r="AJ37" s="20">
        <v>12957.226000000001</v>
      </c>
      <c r="AK37" s="20">
        <v>13053.849</v>
      </c>
      <c r="AL37" s="20">
        <v>14187.102999999999</v>
      </c>
      <c r="AM37" s="20">
        <v>16113.84</v>
      </c>
      <c r="AN37" s="20">
        <v>17918.756000000001</v>
      </c>
      <c r="AO37" s="20">
        <v>19302.988000000001</v>
      </c>
      <c r="AP37" s="20">
        <v>20406.471000000001</v>
      </c>
      <c r="AQ37" s="20">
        <v>19294.14</v>
      </c>
      <c r="AR37" s="20">
        <v>19531.092000000001</v>
      </c>
      <c r="AS37" s="20">
        <v>20363.843000000001</v>
      </c>
      <c r="AT37" s="20">
        <v>19962.439999999999</v>
      </c>
      <c r="AU37" s="20">
        <v>19083.214</v>
      </c>
      <c r="AV37" s="20">
        <v>18968.615000000002</v>
      </c>
      <c r="AW37" s="20">
        <v>18318.141</v>
      </c>
      <c r="AX37" s="20">
        <v>18417.242999999999</v>
      </c>
      <c r="AY37" s="20">
        <v>18932.167000000001</v>
      </c>
      <c r="AZ37" s="20">
        <v>20883.490000000002</v>
      </c>
      <c r="BA37" s="20">
        <v>20702.657999999999</v>
      </c>
      <c r="BB37" s="20">
        <v>20795.234</v>
      </c>
      <c r="BC37" s="20">
        <v>24887.02</v>
      </c>
      <c r="BD37" s="20">
        <v>30071.741000000002</v>
      </c>
      <c r="BE37" s="20">
        <v>33367.254999999997</v>
      </c>
      <c r="BF37" s="20">
        <v>35802.159</v>
      </c>
      <c r="BG37" s="20">
        <v>44685.038</v>
      </c>
      <c r="BH37" s="20">
        <v>53426.11</v>
      </c>
      <c r="BI37" s="20">
        <v>61097.701999999997</v>
      </c>
      <c r="BJ37" s="20">
        <v>64335.5</v>
      </c>
      <c r="BK37" s="20">
        <v>66076.081999999995</v>
      </c>
      <c r="BL37" s="20">
        <v>74099.543000000005</v>
      </c>
      <c r="BM37" s="20">
        <v>72601.066999999995</v>
      </c>
      <c r="BN37" s="20">
        <v>73281.27</v>
      </c>
      <c r="BO37" s="20">
        <v>84151.608999999997</v>
      </c>
      <c r="BP37" s="35"/>
      <c r="BQ37" s="20"/>
      <c r="BR37" s="20"/>
      <c r="BS37" s="20"/>
      <c r="BT37" s="20"/>
      <c r="BU37" s="20"/>
      <c r="BV37" s="20"/>
      <c r="BW37" s="20"/>
    </row>
    <row r="38" spans="1:75" x14ac:dyDescent="0.2">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32"/>
      <c r="BQ38" s="14"/>
      <c r="BR38" s="14"/>
      <c r="BS38" s="14"/>
      <c r="BT38" s="14"/>
      <c r="BU38" s="14"/>
      <c r="BV38" s="14"/>
      <c r="BW38" s="14"/>
    </row>
    <row r="39" spans="1:75" x14ac:dyDescent="0.2">
      <c r="A39" s="20" t="s">
        <v>132</v>
      </c>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32"/>
      <c r="BQ39" s="14"/>
      <c r="BR39" s="14"/>
      <c r="BS39" s="14"/>
      <c r="BT39" s="14"/>
      <c r="BU39" s="14"/>
      <c r="BV39" s="14"/>
      <c r="BW39" s="14"/>
    </row>
    <row r="40" spans="1:75" x14ac:dyDescent="0.2">
      <c r="A40" s="14" t="s">
        <v>133</v>
      </c>
      <c r="B40" s="14"/>
      <c r="C40" s="14"/>
      <c r="D40" s="14"/>
      <c r="E40" s="14"/>
      <c r="F40" s="14"/>
      <c r="G40" s="14">
        <v>626.42700000000002</v>
      </c>
      <c r="H40" s="14">
        <v>827.33900000000006</v>
      </c>
      <c r="I40" s="14"/>
      <c r="J40" s="14"/>
      <c r="K40" s="14"/>
      <c r="L40" s="14">
        <v>849.46</v>
      </c>
      <c r="M40" s="14"/>
      <c r="N40" s="14">
        <v>1069.3309999999999</v>
      </c>
      <c r="O40" s="14"/>
      <c r="P40" s="14">
        <v>1090.6220000000001</v>
      </c>
      <c r="Q40" s="14"/>
      <c r="R40" s="14">
        <v>1088.0340000000001</v>
      </c>
      <c r="S40" s="14"/>
      <c r="T40" s="14">
        <v>1110.8150000000001</v>
      </c>
      <c r="U40" s="14"/>
      <c r="V40" s="14">
        <v>1128.67</v>
      </c>
      <c r="W40" s="14"/>
      <c r="X40" s="14">
        <v>1139.894</v>
      </c>
      <c r="Y40" s="14"/>
      <c r="Z40" s="14">
        <v>1628.0419999999999</v>
      </c>
      <c r="AA40" s="14"/>
      <c r="AB40" s="14">
        <v>1639.0830000000001</v>
      </c>
      <c r="AC40" s="14"/>
      <c r="AD40" s="14">
        <v>1634.6980000000001</v>
      </c>
      <c r="AE40" s="14"/>
      <c r="AF40" s="14">
        <v>1572.875</v>
      </c>
      <c r="AG40" s="14"/>
      <c r="AH40" s="14">
        <v>1539.432</v>
      </c>
      <c r="AI40" s="14"/>
      <c r="AJ40" s="14">
        <v>3505.962</v>
      </c>
      <c r="AK40" s="14"/>
      <c r="AL40" s="14">
        <v>3564.2689999999998</v>
      </c>
      <c r="AM40" s="14"/>
      <c r="AN40" s="14">
        <v>3679.6329999999998</v>
      </c>
      <c r="AO40" s="14"/>
      <c r="AP40" s="14">
        <v>3752.5410000000002</v>
      </c>
      <c r="AQ40" s="14"/>
      <c r="AR40" s="14">
        <v>3524.348</v>
      </c>
      <c r="AS40" s="14"/>
      <c r="AT40" s="14">
        <v>3517.1950000000002</v>
      </c>
      <c r="AU40" s="14"/>
      <c r="AV40" s="14">
        <v>3459.0239999999999</v>
      </c>
      <c r="AW40" s="14"/>
      <c r="AX40" s="14">
        <v>3425.8580000000002</v>
      </c>
      <c r="AY40" s="14"/>
      <c r="AZ40" s="14">
        <v>3709.962</v>
      </c>
      <c r="BA40" s="14"/>
      <c r="BB40" s="14">
        <v>7636.1909999999998</v>
      </c>
      <c r="BC40" s="14"/>
      <c r="BD40" s="14">
        <v>9468.7459999999992</v>
      </c>
      <c r="BE40" s="14"/>
      <c r="BF40" s="14">
        <v>9007.8389999999999</v>
      </c>
      <c r="BG40" s="14"/>
      <c r="BH40" s="14">
        <v>8650.5849999999991</v>
      </c>
      <c r="BI40" s="14"/>
      <c r="BJ40" s="14">
        <v>8421.4380000000001</v>
      </c>
      <c r="BK40" s="14"/>
      <c r="BL40" s="14">
        <v>8448.3619999999992</v>
      </c>
      <c r="BM40" s="14"/>
      <c r="BN40" s="14">
        <v>8260.1409999999996</v>
      </c>
      <c r="BO40" s="14"/>
      <c r="BP40" s="32"/>
      <c r="BQ40" s="14"/>
      <c r="BR40" s="14"/>
      <c r="BS40" s="14"/>
      <c r="BT40" s="14"/>
      <c r="BU40" s="14"/>
      <c r="BV40" s="14"/>
      <c r="BW40" s="14"/>
    </row>
    <row r="41" spans="1:75" x14ac:dyDescent="0.2">
      <c r="A41" s="14" t="s">
        <v>134</v>
      </c>
      <c r="B41" s="14">
        <v>56.609000000000002</v>
      </c>
      <c r="C41" s="14">
        <v>127.17700000000001</v>
      </c>
      <c r="D41" s="14">
        <v>188.41</v>
      </c>
      <c r="E41" s="14">
        <v>193.476</v>
      </c>
      <c r="F41" s="14">
        <v>318.971</v>
      </c>
      <c r="G41" s="14">
        <v>637.42200000000003</v>
      </c>
      <c r="H41" s="14">
        <v>1112.213</v>
      </c>
      <c r="I41" s="14"/>
      <c r="J41" s="14"/>
      <c r="K41" s="14"/>
      <c r="L41" s="14">
        <v>1360.788</v>
      </c>
      <c r="M41" s="14">
        <v>1418.905</v>
      </c>
      <c r="N41" s="14">
        <v>1439.7560000000001</v>
      </c>
      <c r="O41" s="14">
        <v>1471.0889999999999</v>
      </c>
      <c r="P41" s="14">
        <v>1601.8969999999999</v>
      </c>
      <c r="Q41" s="14">
        <v>1615.0519999999999</v>
      </c>
      <c r="R41" s="14">
        <v>1600.287</v>
      </c>
      <c r="S41" s="14">
        <v>1611.777</v>
      </c>
      <c r="T41" s="14">
        <v>1624.876</v>
      </c>
      <c r="U41" s="14">
        <v>1647.3209999999999</v>
      </c>
      <c r="V41" s="14">
        <v>1719.82</v>
      </c>
      <c r="W41" s="14">
        <v>1727.0219999999999</v>
      </c>
      <c r="X41" s="14">
        <v>1730.5550000000001</v>
      </c>
      <c r="Y41" s="14">
        <v>1704.2059999999999</v>
      </c>
      <c r="Z41" s="14">
        <v>1724.345</v>
      </c>
      <c r="AA41" s="14">
        <v>1754.7159999999999</v>
      </c>
      <c r="AB41" s="14">
        <v>1719.0989999999999</v>
      </c>
      <c r="AC41" s="14">
        <v>1724.519</v>
      </c>
      <c r="AD41" s="14">
        <v>1789.37</v>
      </c>
      <c r="AE41" s="14">
        <v>1976.932</v>
      </c>
      <c r="AF41" s="14">
        <v>2031.9179999999999</v>
      </c>
      <c r="AG41" s="14">
        <v>2138.2860000000001</v>
      </c>
      <c r="AH41" s="14">
        <v>2316.5529999999999</v>
      </c>
      <c r="AI41" s="14">
        <v>2489.2950000000001</v>
      </c>
      <c r="AJ41" s="14">
        <v>2346.623</v>
      </c>
      <c r="AK41" s="14">
        <v>2431.9760000000001</v>
      </c>
      <c r="AL41" s="14">
        <v>2547.739</v>
      </c>
      <c r="AM41" s="14">
        <v>2793.759</v>
      </c>
      <c r="AN41" s="14">
        <v>2849.373</v>
      </c>
      <c r="AO41" s="14">
        <v>3246.5920000000001</v>
      </c>
      <c r="AP41" s="14">
        <v>2932.8429999999998</v>
      </c>
      <c r="AQ41" s="14">
        <v>2911.3359999999998</v>
      </c>
      <c r="AR41" s="14">
        <v>2977.7930000000001</v>
      </c>
      <c r="AS41" s="14">
        <v>3153.3989999999999</v>
      </c>
      <c r="AT41" s="14">
        <v>3082.24</v>
      </c>
      <c r="AU41" s="14">
        <v>2998.009</v>
      </c>
      <c r="AV41" s="14">
        <v>3002.1579999999999</v>
      </c>
      <c r="AW41" s="14">
        <v>3003.4409999999998</v>
      </c>
      <c r="AX41" s="14">
        <v>3161.3809999999999</v>
      </c>
      <c r="AY41" s="14">
        <v>3537.424</v>
      </c>
      <c r="AZ41" s="14">
        <v>3739.9349999999999</v>
      </c>
      <c r="BA41" s="14">
        <v>3788.0039999999999</v>
      </c>
      <c r="BB41" s="14">
        <v>3913.6309999999999</v>
      </c>
      <c r="BC41" s="14">
        <v>4091.2939999999999</v>
      </c>
      <c r="BD41" s="14">
        <v>4153.66</v>
      </c>
      <c r="BE41" s="14">
        <v>4297.2470000000003</v>
      </c>
      <c r="BF41" s="14">
        <v>4442.8119999999999</v>
      </c>
      <c r="BG41" s="14">
        <v>5051.8850000000002</v>
      </c>
      <c r="BH41" s="14">
        <v>5872.7759999999998</v>
      </c>
      <c r="BI41" s="14">
        <v>6540.9880000000003</v>
      </c>
      <c r="BJ41" s="14">
        <v>6782.5919999999996</v>
      </c>
      <c r="BK41" s="14">
        <v>8082.5450000000001</v>
      </c>
      <c r="BL41" s="14">
        <v>9400.8529999999992</v>
      </c>
      <c r="BM41" s="14">
        <v>9955.2540000000008</v>
      </c>
      <c r="BN41" s="14">
        <v>9889.1730000000007</v>
      </c>
      <c r="BO41" s="14">
        <v>11779.196</v>
      </c>
      <c r="BP41" s="32"/>
      <c r="BQ41" s="14"/>
      <c r="BR41" s="14"/>
      <c r="BS41" s="14"/>
      <c r="BT41" s="14"/>
      <c r="BU41" s="14"/>
      <c r="BV41" s="14"/>
      <c r="BW41" s="14"/>
    </row>
    <row r="42" spans="1:75" x14ac:dyDescent="0.2">
      <c r="A42" s="14" t="s">
        <v>135</v>
      </c>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v>-270.33100000000002</v>
      </c>
      <c r="BG42" s="14">
        <v>-257.84199999999998</v>
      </c>
      <c r="BH42" s="14">
        <v>-259.61</v>
      </c>
      <c r="BI42" s="14">
        <v>-262.654</v>
      </c>
      <c r="BJ42" s="14">
        <v>-252.733</v>
      </c>
      <c r="BK42" s="14">
        <v>-173.60400000000001</v>
      </c>
      <c r="BL42" s="14">
        <v>-177.43799999999999</v>
      </c>
      <c r="BM42" s="14">
        <v>-175.928</v>
      </c>
      <c r="BN42" s="14">
        <v>-174.63800000000001</v>
      </c>
      <c r="BO42" s="14">
        <v>-102.313</v>
      </c>
      <c r="BP42" s="32"/>
      <c r="BQ42" s="14"/>
      <c r="BR42" s="14"/>
      <c r="BS42" s="14"/>
      <c r="BT42" s="14"/>
      <c r="BU42" s="14"/>
      <c r="BV42" s="14"/>
      <c r="BW42" s="14"/>
    </row>
    <row r="43" spans="1:75" x14ac:dyDescent="0.2">
      <c r="A43" s="14" t="s">
        <v>136</v>
      </c>
      <c r="B43" s="14">
        <v>65</v>
      </c>
      <c r="C43" s="14">
        <v>65</v>
      </c>
      <c r="D43" s="14">
        <v>65</v>
      </c>
      <c r="E43" s="14">
        <v>67</v>
      </c>
      <c r="F43" s="14">
        <v>69</v>
      </c>
      <c r="G43" s="14">
        <v>299</v>
      </c>
      <c r="H43" s="14">
        <v>333</v>
      </c>
      <c r="I43" s="14"/>
      <c r="J43" s="14"/>
      <c r="K43" s="14"/>
      <c r="L43" s="14">
        <v>342</v>
      </c>
      <c r="M43" s="14">
        <v>347</v>
      </c>
      <c r="N43" s="14">
        <v>364</v>
      </c>
      <c r="O43" s="14">
        <v>368</v>
      </c>
      <c r="P43" s="14">
        <v>371</v>
      </c>
      <c r="Q43" s="14">
        <v>373</v>
      </c>
      <c r="R43" s="14">
        <v>370</v>
      </c>
      <c r="S43" s="14">
        <v>372</v>
      </c>
      <c r="T43" s="14">
        <v>378</v>
      </c>
      <c r="U43" s="14">
        <v>379</v>
      </c>
      <c r="V43" s="14">
        <v>384</v>
      </c>
      <c r="W43" s="14">
        <v>385</v>
      </c>
      <c r="X43" s="14">
        <v>388</v>
      </c>
      <c r="Y43" s="14">
        <v>381</v>
      </c>
      <c r="Z43" s="14">
        <v>397</v>
      </c>
      <c r="AA43" s="14">
        <v>403</v>
      </c>
      <c r="AB43" s="14">
        <v>400</v>
      </c>
      <c r="AC43" s="14">
        <v>397</v>
      </c>
      <c r="AD43" s="14">
        <v>399</v>
      </c>
      <c r="AE43" s="14">
        <v>389</v>
      </c>
      <c r="AF43" s="14">
        <v>384</v>
      </c>
      <c r="AG43" s="14">
        <v>381</v>
      </c>
      <c r="AH43" s="14">
        <v>376</v>
      </c>
      <c r="AI43" s="14">
        <v>409</v>
      </c>
      <c r="AJ43" s="14">
        <v>394</v>
      </c>
      <c r="AK43" s="14">
        <v>396</v>
      </c>
      <c r="AL43" s="14">
        <v>401</v>
      </c>
      <c r="AM43" s="14">
        <v>415</v>
      </c>
      <c r="AN43" s="14">
        <v>414</v>
      </c>
      <c r="AO43" s="14">
        <v>432</v>
      </c>
      <c r="AP43" s="14">
        <v>422</v>
      </c>
      <c r="AQ43" s="14">
        <v>398</v>
      </c>
      <c r="AR43" s="14">
        <v>396</v>
      </c>
      <c r="AS43" s="14">
        <v>406</v>
      </c>
      <c r="AT43" s="14">
        <v>396</v>
      </c>
      <c r="AU43" s="14">
        <v>384</v>
      </c>
      <c r="AV43" s="14">
        <v>389</v>
      </c>
      <c r="AW43" s="14">
        <v>389</v>
      </c>
      <c r="AX43" s="14">
        <v>385</v>
      </c>
      <c r="AY43" s="14">
        <v>401</v>
      </c>
      <c r="AZ43" s="14">
        <v>417</v>
      </c>
      <c r="BA43" s="14">
        <v>439</v>
      </c>
      <c r="BB43" s="14">
        <v>445</v>
      </c>
      <c r="BC43" s="14">
        <v>443</v>
      </c>
      <c r="BD43" s="14">
        <v>457</v>
      </c>
      <c r="BE43" s="14">
        <v>459</v>
      </c>
      <c r="BF43" s="14">
        <v>435</v>
      </c>
      <c r="BG43" s="14">
        <v>415</v>
      </c>
      <c r="BH43" s="14">
        <v>418</v>
      </c>
      <c r="BI43" s="14">
        <v>422</v>
      </c>
      <c r="BJ43" s="14">
        <v>407</v>
      </c>
      <c r="BK43" s="14">
        <v>399</v>
      </c>
      <c r="BL43" s="14">
        <v>408</v>
      </c>
      <c r="BM43" s="14">
        <v>404</v>
      </c>
      <c r="BN43" s="14">
        <v>401</v>
      </c>
      <c r="BO43" s="14">
        <v>411</v>
      </c>
      <c r="BP43" s="32"/>
      <c r="BQ43" s="14"/>
      <c r="BR43" s="14"/>
      <c r="BS43" s="14"/>
      <c r="BT43" s="14"/>
      <c r="BU43" s="14"/>
      <c r="BV43" s="14"/>
      <c r="BW43" s="14"/>
    </row>
    <row r="44" spans="1:75" x14ac:dyDescent="0.2">
      <c r="A44" s="14" t="s">
        <v>137</v>
      </c>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32"/>
      <c r="BQ44" s="14"/>
      <c r="BR44" s="14"/>
      <c r="BS44" s="14"/>
      <c r="BT44" s="14"/>
      <c r="BU44" s="14"/>
      <c r="BV44" s="14"/>
      <c r="BW44" s="14"/>
    </row>
    <row r="45" spans="1:75" x14ac:dyDescent="0.2">
      <c r="A45" s="14" t="s">
        <v>138</v>
      </c>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32"/>
      <c r="BQ45" s="14"/>
      <c r="BR45" s="14"/>
      <c r="BS45" s="14"/>
      <c r="BT45" s="14"/>
      <c r="BU45" s="14"/>
      <c r="BV45" s="14"/>
      <c r="BW45" s="14"/>
    </row>
    <row r="46" spans="1:75" x14ac:dyDescent="0.2">
      <c r="A46" s="14" t="s">
        <v>139</v>
      </c>
      <c r="B46" s="14">
        <v>7.3650000000000002</v>
      </c>
      <c r="C46" s="14">
        <v>18.548999999999999</v>
      </c>
      <c r="D46" s="14">
        <v>7.1529999999999996</v>
      </c>
      <c r="E46" s="14">
        <v>7.98</v>
      </c>
      <c r="F46" s="14">
        <v>9.6110000000000007</v>
      </c>
      <c r="G46" s="14">
        <v>299.363</v>
      </c>
      <c r="H46" s="14">
        <v>343.43</v>
      </c>
      <c r="I46" s="14"/>
      <c r="J46" s="14"/>
      <c r="K46" s="14"/>
      <c r="L46" s="14">
        <v>404.64299999999997</v>
      </c>
      <c r="M46" s="14">
        <v>417.87299999999999</v>
      </c>
      <c r="N46" s="14">
        <v>433.53300000000002</v>
      </c>
      <c r="O46" s="14">
        <v>441.70699999999999</v>
      </c>
      <c r="P46" s="14">
        <v>449.83100000000002</v>
      </c>
      <c r="Q46" s="14">
        <v>457.94600000000003</v>
      </c>
      <c r="R46" s="14">
        <v>454.45100000000002</v>
      </c>
      <c r="S46" s="14">
        <v>464.714</v>
      </c>
      <c r="T46" s="14">
        <v>472.88299999999998</v>
      </c>
      <c r="U46" s="14">
        <v>482.67700000000002</v>
      </c>
      <c r="V46" s="14">
        <v>495.38499999999999</v>
      </c>
      <c r="W46" s="14">
        <v>503.61599999999999</v>
      </c>
      <c r="X46" s="14">
        <v>518.07399999999996</v>
      </c>
      <c r="Y46" s="14">
        <v>522.47400000000005</v>
      </c>
      <c r="Z46" s="14">
        <v>532.38099999999997</v>
      </c>
      <c r="AA46" s="14">
        <v>547.71199999999999</v>
      </c>
      <c r="AB46" s="14">
        <v>570.21600000000001</v>
      </c>
      <c r="AC46" s="14">
        <v>570.84199999999998</v>
      </c>
      <c r="AD46" s="14">
        <v>577.78300000000002</v>
      </c>
      <c r="AE46" s="14">
        <v>572.07899999999995</v>
      </c>
      <c r="AF46" s="14">
        <v>579.125</v>
      </c>
      <c r="AG46" s="14">
        <v>581.71100000000001</v>
      </c>
      <c r="AH46" s="14">
        <v>600.66600000000005</v>
      </c>
      <c r="AI46" s="14">
        <v>609.29</v>
      </c>
      <c r="AJ46" s="14">
        <v>600.22500000000002</v>
      </c>
      <c r="AK46" s="14">
        <v>628.32000000000005</v>
      </c>
      <c r="AL46" s="14">
        <v>667.75400000000002</v>
      </c>
      <c r="AM46" s="14">
        <v>726.49199999999996</v>
      </c>
      <c r="AN46" s="14">
        <v>751.27300000000002</v>
      </c>
      <c r="AO46" s="14">
        <v>809.47</v>
      </c>
      <c r="AP46" s="14">
        <v>795.39099999999996</v>
      </c>
      <c r="AQ46" s="14">
        <v>782.78700000000003</v>
      </c>
      <c r="AR46" s="14">
        <v>798.36300000000006</v>
      </c>
      <c r="AS46" s="14">
        <v>839.55600000000004</v>
      </c>
      <c r="AT46" s="14">
        <v>803.13599999999997</v>
      </c>
      <c r="AU46" s="14">
        <v>794.48299999999995</v>
      </c>
      <c r="AV46" s="14">
        <v>832.53200000000004</v>
      </c>
      <c r="AW46" s="14">
        <v>861.154</v>
      </c>
      <c r="AX46" s="14">
        <v>1028.67</v>
      </c>
      <c r="AY46" s="14">
        <v>1188.5940000000001</v>
      </c>
      <c r="AZ46" s="14">
        <v>1159.0899999999999</v>
      </c>
      <c r="BA46" s="14">
        <v>1209.23</v>
      </c>
      <c r="BB46" s="14">
        <v>1249.8230000000001</v>
      </c>
      <c r="BC46" s="14">
        <v>1349.229</v>
      </c>
      <c r="BD46" s="14">
        <v>1440.431</v>
      </c>
      <c r="BE46" s="14">
        <v>1501.634</v>
      </c>
      <c r="BF46" s="14">
        <v>1438.527</v>
      </c>
      <c r="BG46" s="14">
        <v>1431.8030000000001</v>
      </c>
      <c r="BH46" s="14">
        <v>1486.085</v>
      </c>
      <c r="BI46" s="14">
        <v>1524.942</v>
      </c>
      <c r="BJ46" s="14">
        <v>1499.0940000000001</v>
      </c>
      <c r="BK46" s="14">
        <v>1536.213</v>
      </c>
      <c r="BL46" s="14">
        <v>1631.894</v>
      </c>
      <c r="BM46" s="14">
        <v>1646.433</v>
      </c>
      <c r="BN46" s="14">
        <v>1629.8230000000001</v>
      </c>
      <c r="BO46" s="14">
        <v>1885.2929999999999</v>
      </c>
      <c r="BP46" s="32"/>
      <c r="BQ46" s="14"/>
      <c r="BR46" s="14"/>
      <c r="BS46" s="14"/>
      <c r="BT46" s="14"/>
      <c r="BU46" s="14"/>
      <c r="BV46" s="14"/>
      <c r="BW46" s="14"/>
    </row>
    <row r="47" spans="1:75" x14ac:dyDescent="0.2">
      <c r="A47" s="14" t="s">
        <v>140</v>
      </c>
      <c r="B47" s="22">
        <v>189.035</v>
      </c>
      <c r="C47" s="22">
        <v>200.03899999999999</v>
      </c>
      <c r="D47" s="22">
        <v>213.90299999999999</v>
      </c>
      <c r="E47" s="22">
        <v>226.22300000000001</v>
      </c>
      <c r="F47" s="22">
        <v>243.63300000000001</v>
      </c>
      <c r="G47" s="22">
        <v>83.742000000000004</v>
      </c>
      <c r="H47" s="22">
        <v>170.85499999999999</v>
      </c>
      <c r="I47" s="22"/>
      <c r="J47" s="22"/>
      <c r="K47" s="22"/>
      <c r="L47" s="22">
        <v>223.86500000000001</v>
      </c>
      <c r="M47" s="22">
        <v>1084.6990000000001</v>
      </c>
      <c r="N47" s="22">
        <v>228.98500000000001</v>
      </c>
      <c r="O47" s="22">
        <v>1310.6120000000001</v>
      </c>
      <c r="P47" s="22">
        <v>264.12</v>
      </c>
      <c r="Q47" s="22">
        <v>1363.3430000000001</v>
      </c>
      <c r="R47" s="22">
        <v>259.14100000000002</v>
      </c>
      <c r="S47" s="22">
        <v>1363.4929999999999</v>
      </c>
      <c r="T47" s="22">
        <v>287.18599999999998</v>
      </c>
      <c r="U47" s="22">
        <v>1405.9369999999999</v>
      </c>
      <c r="V47" s="22">
        <v>287.56099999999998</v>
      </c>
      <c r="W47" s="22">
        <v>1420.501</v>
      </c>
      <c r="X47" s="22">
        <v>315.88099999999997</v>
      </c>
      <c r="Y47" s="22">
        <v>1434.357</v>
      </c>
      <c r="Z47" s="22">
        <v>316.99599999999998</v>
      </c>
      <c r="AA47" s="22">
        <v>1969.3779999999999</v>
      </c>
      <c r="AB47" s="22">
        <v>340.58</v>
      </c>
      <c r="AC47" s="22">
        <v>1965.6110000000001</v>
      </c>
      <c r="AD47" s="22">
        <v>341.08</v>
      </c>
      <c r="AE47" s="22">
        <v>2184.6799999999998</v>
      </c>
      <c r="AF47" s="22">
        <v>1018.79</v>
      </c>
      <c r="AG47" s="22">
        <v>2571.0079999999998</v>
      </c>
      <c r="AH47" s="22">
        <v>1053.8119999999999</v>
      </c>
      <c r="AI47" s="22">
        <v>4682.8419999999996</v>
      </c>
      <c r="AJ47" s="22">
        <v>1160.5550000000001</v>
      </c>
      <c r="AK47" s="22">
        <v>4714.9939999999997</v>
      </c>
      <c r="AL47" s="22">
        <v>1218.297</v>
      </c>
      <c r="AM47" s="22">
        <v>5027.4110000000001</v>
      </c>
      <c r="AN47" s="22">
        <v>1331.124</v>
      </c>
      <c r="AO47" s="22">
        <v>5033.393</v>
      </c>
      <c r="AP47" s="22">
        <v>1279.9059999999999</v>
      </c>
      <c r="AQ47" s="22">
        <v>4637.8919999999998</v>
      </c>
      <c r="AR47" s="22">
        <v>1120.5540000000001</v>
      </c>
      <c r="AS47" s="22">
        <v>4860.0649999999996</v>
      </c>
      <c r="AT47" s="22">
        <v>1223.1120000000001</v>
      </c>
      <c r="AU47" s="22">
        <v>4605.6210000000001</v>
      </c>
      <c r="AV47" s="22">
        <v>1242.877</v>
      </c>
      <c r="AW47" s="22">
        <v>4686.0479999999998</v>
      </c>
      <c r="AX47" s="22">
        <v>1490.288</v>
      </c>
      <c r="AY47" s="22">
        <v>4836.8029999999999</v>
      </c>
      <c r="AZ47" s="22">
        <v>830.40599999999995</v>
      </c>
      <c r="BA47" s="22">
        <v>8233.2019999999993</v>
      </c>
      <c r="BB47" s="22">
        <v>651.87699999999995</v>
      </c>
      <c r="BC47" s="22">
        <v>8239.5529999999999</v>
      </c>
      <c r="BD47" s="22">
        <v>846.83</v>
      </c>
      <c r="BE47" s="22">
        <v>10350.239</v>
      </c>
      <c r="BF47" s="22">
        <v>814.27700000000004</v>
      </c>
      <c r="BG47" s="22">
        <v>9395.0859999999993</v>
      </c>
      <c r="BH47" s="22">
        <v>1243.963</v>
      </c>
      <c r="BI47" s="22">
        <v>10072.016</v>
      </c>
      <c r="BJ47" s="22">
        <v>1351.501</v>
      </c>
      <c r="BK47" s="22">
        <v>9485.634</v>
      </c>
      <c r="BL47" s="22">
        <v>1360.864</v>
      </c>
      <c r="BM47" s="22">
        <v>9686.18</v>
      </c>
      <c r="BN47" s="22">
        <v>1306.3510000000001</v>
      </c>
      <c r="BO47" s="22">
        <v>9882.4950000000008</v>
      </c>
      <c r="BP47" s="33"/>
      <c r="BQ47" s="22"/>
      <c r="BR47" s="22"/>
      <c r="BS47" s="22"/>
      <c r="BT47" s="22"/>
      <c r="BU47" s="22"/>
      <c r="BV47" s="22"/>
      <c r="BW47" s="22"/>
    </row>
    <row r="48" spans="1:75" x14ac:dyDescent="0.2">
      <c r="A48" s="20" t="s">
        <v>141</v>
      </c>
      <c r="B48" s="20">
        <v>318.00900000000001</v>
      </c>
      <c r="C48" s="20">
        <v>410.76499999999999</v>
      </c>
      <c r="D48" s="20">
        <v>474.46600000000001</v>
      </c>
      <c r="E48" s="20">
        <v>494.67899999999997</v>
      </c>
      <c r="F48" s="20">
        <v>641.21500000000003</v>
      </c>
      <c r="G48" s="20">
        <v>1945.954</v>
      </c>
      <c r="H48" s="20">
        <v>2786.837</v>
      </c>
      <c r="I48" s="20"/>
      <c r="J48" s="20"/>
      <c r="K48" s="20"/>
      <c r="L48" s="20">
        <v>3180.7559999999999</v>
      </c>
      <c r="M48" s="20">
        <v>3268.4769999999999</v>
      </c>
      <c r="N48" s="20">
        <v>3535.605</v>
      </c>
      <c r="O48" s="20">
        <v>3591.4079999999999</v>
      </c>
      <c r="P48" s="20">
        <v>3777.47</v>
      </c>
      <c r="Q48" s="20">
        <v>3809.3409999999999</v>
      </c>
      <c r="R48" s="20">
        <v>3771.913</v>
      </c>
      <c r="S48" s="20">
        <v>3811.9839999999999</v>
      </c>
      <c r="T48" s="20">
        <v>3873.76</v>
      </c>
      <c r="U48" s="20">
        <v>3914.9349999999999</v>
      </c>
      <c r="V48" s="20">
        <v>4015.4360000000001</v>
      </c>
      <c r="W48" s="20">
        <v>4036.1390000000001</v>
      </c>
      <c r="X48" s="20">
        <v>4092.404</v>
      </c>
      <c r="Y48" s="20">
        <v>4042.0369999999998</v>
      </c>
      <c r="Z48" s="20">
        <v>4598.7640000000001</v>
      </c>
      <c r="AA48" s="20">
        <v>4674.8059999999996</v>
      </c>
      <c r="AB48" s="20">
        <v>4668.9780000000001</v>
      </c>
      <c r="AC48" s="20">
        <v>4657.9719999999998</v>
      </c>
      <c r="AD48" s="20">
        <v>4741.9309999999996</v>
      </c>
      <c r="AE48" s="20">
        <v>5122.6909999999998</v>
      </c>
      <c r="AF48" s="20">
        <v>5586.7079999999996</v>
      </c>
      <c r="AG48" s="20">
        <v>5672.0050000000001</v>
      </c>
      <c r="AH48" s="20">
        <v>5886.4629999999997</v>
      </c>
      <c r="AI48" s="20">
        <v>8190.4269999999997</v>
      </c>
      <c r="AJ48" s="20">
        <v>8007.3649999999998</v>
      </c>
      <c r="AK48" s="20">
        <v>8171.29</v>
      </c>
      <c r="AL48" s="20">
        <v>8399.0589999999993</v>
      </c>
      <c r="AM48" s="20">
        <v>8962.6620000000003</v>
      </c>
      <c r="AN48" s="20">
        <v>9025.4030000000002</v>
      </c>
      <c r="AO48" s="20">
        <v>9521.4549999999999</v>
      </c>
      <c r="AP48" s="20">
        <v>9182.6810000000005</v>
      </c>
      <c r="AQ48" s="20">
        <v>8730.0149999999994</v>
      </c>
      <c r="AR48" s="20">
        <v>8817.0580000000009</v>
      </c>
      <c r="AS48" s="20">
        <v>9259.02</v>
      </c>
      <c r="AT48" s="20">
        <v>9021.6830000000009</v>
      </c>
      <c r="AU48" s="20">
        <v>8782.1129999999994</v>
      </c>
      <c r="AV48" s="20">
        <v>8925.5910000000003</v>
      </c>
      <c r="AW48" s="20">
        <v>8939.643</v>
      </c>
      <c r="AX48" s="20">
        <v>9491.1970000000001</v>
      </c>
      <c r="AY48" s="20">
        <v>9963.8209999999999</v>
      </c>
      <c r="AZ48" s="20">
        <v>9856.393</v>
      </c>
      <c r="BA48" s="20">
        <v>13669.436</v>
      </c>
      <c r="BB48" s="20">
        <v>13896.522000000001</v>
      </c>
      <c r="BC48" s="20">
        <v>14123.075999999999</v>
      </c>
      <c r="BD48" s="20">
        <v>16366.666999999999</v>
      </c>
      <c r="BE48" s="20">
        <v>16608.12</v>
      </c>
      <c r="BF48" s="20">
        <v>15868.124</v>
      </c>
      <c r="BG48" s="20">
        <v>16035.932000000001</v>
      </c>
      <c r="BH48" s="20">
        <v>17411.798999999999</v>
      </c>
      <c r="BI48" s="20">
        <v>18297.292000000001</v>
      </c>
      <c r="BJ48" s="20">
        <v>18208.892</v>
      </c>
      <c r="BK48" s="20">
        <v>19329.788</v>
      </c>
      <c r="BL48" s="20">
        <v>21072.535</v>
      </c>
      <c r="BM48" s="20">
        <v>21515.938999999998</v>
      </c>
      <c r="BN48" s="20">
        <v>21311.85</v>
      </c>
      <c r="BO48" s="20">
        <v>23855.670999999998</v>
      </c>
      <c r="BP48" s="35"/>
      <c r="BQ48" s="20"/>
      <c r="BR48" s="20"/>
      <c r="BS48" s="20"/>
      <c r="BT48" s="20"/>
      <c r="BU48" s="20"/>
      <c r="BV48" s="20"/>
      <c r="BW48" s="20"/>
    </row>
    <row r="49" spans="1:75" x14ac:dyDescent="0.2">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32"/>
      <c r="BQ49" s="14"/>
      <c r="BR49" s="14"/>
      <c r="BS49" s="14"/>
      <c r="BT49" s="14"/>
      <c r="BU49" s="14"/>
      <c r="BV49" s="14"/>
      <c r="BW49" s="14"/>
    </row>
    <row r="50" spans="1:75" ht="17" thickBot="1" x14ac:dyDescent="0.25">
      <c r="A50" s="20" t="s">
        <v>142</v>
      </c>
      <c r="B50" s="23">
        <v>386.78899999999999</v>
      </c>
      <c r="C50" s="23">
        <v>669.81200000000001</v>
      </c>
      <c r="D50" s="23">
        <v>1042.3589999999999</v>
      </c>
      <c r="E50" s="23">
        <v>1321.758</v>
      </c>
      <c r="F50" s="23">
        <v>1936.7429999999999</v>
      </c>
      <c r="G50" s="23">
        <v>4746.46</v>
      </c>
      <c r="H50" s="23">
        <v>5923.9960000000001</v>
      </c>
      <c r="I50" s="23"/>
      <c r="J50" s="23"/>
      <c r="K50" s="23"/>
      <c r="L50" s="23">
        <v>7964.78</v>
      </c>
      <c r="M50" s="23">
        <v>8726.6299999999992</v>
      </c>
      <c r="N50" s="23">
        <v>9441.6530000000002</v>
      </c>
      <c r="O50" s="23">
        <v>9802.1929999999993</v>
      </c>
      <c r="P50" s="23">
        <v>10337.48</v>
      </c>
      <c r="Q50" s="23">
        <v>10502.635</v>
      </c>
      <c r="R50" s="23">
        <v>10513.812</v>
      </c>
      <c r="S50" s="23">
        <v>10697.575999999999</v>
      </c>
      <c r="T50" s="23">
        <v>11024.016</v>
      </c>
      <c r="U50" s="23">
        <v>11155.955</v>
      </c>
      <c r="V50" s="23">
        <v>11736.870999999999</v>
      </c>
      <c r="W50" s="23">
        <v>12355.212</v>
      </c>
      <c r="X50" s="23">
        <v>12844.485000000001</v>
      </c>
      <c r="Y50" s="23">
        <v>12510.546</v>
      </c>
      <c r="Z50" s="23">
        <v>13911.901</v>
      </c>
      <c r="AA50" s="23">
        <v>14549.201999999999</v>
      </c>
      <c r="AB50" s="23">
        <v>15190.65</v>
      </c>
      <c r="AC50" s="23">
        <v>14783.061</v>
      </c>
      <c r="AD50" s="23">
        <v>15351.377</v>
      </c>
      <c r="AE50" s="23">
        <v>16750.339</v>
      </c>
      <c r="AF50" s="23">
        <v>17907.267</v>
      </c>
      <c r="AG50" s="23">
        <v>17255.225999999999</v>
      </c>
      <c r="AH50" s="23">
        <v>18474.903999999999</v>
      </c>
      <c r="AI50" s="23">
        <v>20078.005000000001</v>
      </c>
      <c r="AJ50" s="23">
        <v>20964.591</v>
      </c>
      <c r="AK50" s="23">
        <v>21225.138999999999</v>
      </c>
      <c r="AL50" s="23">
        <v>22586.162</v>
      </c>
      <c r="AM50" s="23">
        <v>25076.502</v>
      </c>
      <c r="AN50" s="23">
        <v>26944.159</v>
      </c>
      <c r="AO50" s="23">
        <v>28824.442999999999</v>
      </c>
      <c r="AP50" s="23">
        <v>29589.151999999998</v>
      </c>
      <c r="AQ50" s="23">
        <v>28024.154999999999</v>
      </c>
      <c r="AR50" s="23">
        <v>28348.15</v>
      </c>
      <c r="AS50" s="23">
        <v>29622.863000000001</v>
      </c>
      <c r="AT50" s="23">
        <v>28984.123</v>
      </c>
      <c r="AU50" s="23">
        <v>27865.327000000001</v>
      </c>
      <c r="AV50" s="23">
        <v>27894.205999999998</v>
      </c>
      <c r="AW50" s="23">
        <v>27257.784</v>
      </c>
      <c r="AX50" s="23">
        <v>27908.44</v>
      </c>
      <c r="AY50" s="23">
        <v>28895.988000000001</v>
      </c>
      <c r="AZ50" s="23">
        <v>30739.883000000002</v>
      </c>
      <c r="BA50" s="23">
        <v>34372.093999999997</v>
      </c>
      <c r="BB50" s="23">
        <v>34691.756000000001</v>
      </c>
      <c r="BC50" s="23">
        <v>39010.095999999998</v>
      </c>
      <c r="BD50" s="23">
        <v>46438.408000000003</v>
      </c>
      <c r="BE50" s="23">
        <v>49975.375</v>
      </c>
      <c r="BF50" s="23">
        <v>51670.283000000003</v>
      </c>
      <c r="BG50" s="23">
        <v>60720.97</v>
      </c>
      <c r="BH50" s="23">
        <v>70837.909</v>
      </c>
      <c r="BI50" s="23">
        <v>79394.994000000006</v>
      </c>
      <c r="BJ50" s="23">
        <v>82544.392000000007</v>
      </c>
      <c r="BK50" s="23">
        <v>85405.87</v>
      </c>
      <c r="BL50" s="23">
        <v>95172.077999999994</v>
      </c>
      <c r="BM50" s="23">
        <v>94117.005999999994</v>
      </c>
      <c r="BN50" s="23">
        <v>94593.12</v>
      </c>
      <c r="BO50" s="23">
        <v>108007.28</v>
      </c>
      <c r="BP50" s="34"/>
      <c r="BQ50" s="23"/>
      <c r="BR50" s="23"/>
      <c r="BS50" s="23"/>
      <c r="BT50" s="23"/>
      <c r="BU50" s="23"/>
      <c r="BV50" s="23"/>
      <c r="BW50" s="23"/>
    </row>
    <row r="51" spans="1:75" ht="17" thickTop="1" x14ac:dyDescent="0.2">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32"/>
      <c r="BQ51" s="14"/>
      <c r="BR51" s="14"/>
      <c r="BS51" s="14"/>
      <c r="BT51" s="14"/>
      <c r="BU51" s="14"/>
      <c r="BV51" s="14"/>
      <c r="BW51" s="14"/>
    </row>
    <row r="52" spans="1:75" x14ac:dyDescent="0.2">
      <c r="A52" s="20" t="s">
        <v>143</v>
      </c>
      <c r="B52" s="14"/>
      <c r="C52" s="14"/>
      <c r="D52" s="14"/>
      <c r="E52" s="14"/>
      <c r="F52" s="14"/>
      <c r="G52" s="14">
        <v>1025.05</v>
      </c>
      <c r="H52" s="14">
        <v>1137.55</v>
      </c>
      <c r="I52" s="14">
        <v>1137.55</v>
      </c>
      <c r="J52" s="14">
        <v>1137.55</v>
      </c>
      <c r="K52" s="14">
        <v>1137.55</v>
      </c>
      <c r="L52" s="14">
        <v>1137.55</v>
      </c>
      <c r="M52" s="14">
        <v>1177.05</v>
      </c>
      <c r="N52" s="14">
        <v>1177.05</v>
      </c>
      <c r="O52" s="14">
        <v>1177.05</v>
      </c>
      <c r="P52" s="14">
        <v>1177.05</v>
      </c>
      <c r="Q52" s="14">
        <v>1177.05</v>
      </c>
      <c r="R52" s="14">
        <v>1172.55</v>
      </c>
      <c r="S52" s="14">
        <v>1177.05</v>
      </c>
      <c r="T52" s="14">
        <v>1177.05</v>
      </c>
      <c r="U52" s="14">
        <v>1177.05</v>
      </c>
      <c r="V52" s="14">
        <v>1177.05</v>
      </c>
      <c r="W52" s="14">
        <v>1177.05</v>
      </c>
      <c r="X52" s="14">
        <v>1177.05</v>
      </c>
      <c r="Y52" s="14">
        <v>1238</v>
      </c>
      <c r="Z52" s="14">
        <v>1238</v>
      </c>
      <c r="AA52" s="14">
        <v>1238</v>
      </c>
      <c r="AB52" s="14">
        <v>1238</v>
      </c>
      <c r="AC52" s="14">
        <v>1238</v>
      </c>
      <c r="AD52" s="14">
        <v>1238</v>
      </c>
      <c r="AE52" s="14">
        <v>1238</v>
      </c>
      <c r="AF52" s="14">
        <v>1238</v>
      </c>
      <c r="AG52" s="14">
        <v>1238</v>
      </c>
      <c r="AH52" s="14">
        <v>1238</v>
      </c>
      <c r="AI52" s="14">
        <v>1364.07</v>
      </c>
      <c r="AJ52" s="14">
        <v>1364.07</v>
      </c>
      <c r="AK52" s="14">
        <v>1364.07</v>
      </c>
      <c r="AL52" s="14">
        <v>1364.07</v>
      </c>
      <c r="AM52" s="14">
        <v>1364.07</v>
      </c>
      <c r="AN52" s="14">
        <v>1364.07</v>
      </c>
      <c r="AO52" s="14">
        <v>1364.07</v>
      </c>
      <c r="AP52" s="14">
        <v>1364.07</v>
      </c>
      <c r="AQ52" s="14">
        <v>1364.07</v>
      </c>
      <c r="AR52" s="14">
        <v>1364.07</v>
      </c>
      <c r="AS52" s="14">
        <v>1364.07</v>
      </c>
      <c r="AT52" s="14">
        <v>1364.07</v>
      </c>
      <c r="AU52" s="14">
        <v>1364.07</v>
      </c>
      <c r="AV52" s="14">
        <v>1364.07</v>
      </c>
      <c r="AW52" s="14">
        <v>1364.07</v>
      </c>
      <c r="AX52" s="14">
        <v>1364.07</v>
      </c>
      <c r="AY52" s="14">
        <v>1364.07</v>
      </c>
      <c r="AZ52" s="14">
        <v>1364.07</v>
      </c>
      <c r="BA52" s="14">
        <v>1430.57</v>
      </c>
      <c r="BB52" s="14">
        <v>1430.57</v>
      </c>
      <c r="BC52" s="14">
        <v>1455.57</v>
      </c>
      <c r="BD52" s="14">
        <v>1455.57</v>
      </c>
      <c r="BE52" s="14">
        <v>1455.57</v>
      </c>
      <c r="BF52" s="14">
        <v>1455.57</v>
      </c>
      <c r="BG52" s="14">
        <v>1455.57</v>
      </c>
      <c r="BH52" s="14">
        <v>1455.57</v>
      </c>
      <c r="BI52" s="14">
        <v>1455.57</v>
      </c>
      <c r="BJ52" s="14">
        <v>1455.57</v>
      </c>
      <c r="BK52" s="14">
        <v>1455.57</v>
      </c>
      <c r="BL52" s="14">
        <v>1455.57</v>
      </c>
      <c r="BM52" s="14">
        <v>1455.57</v>
      </c>
      <c r="BN52" s="14">
        <v>1454.63</v>
      </c>
      <c r="BO52" s="14">
        <v>1454.63</v>
      </c>
      <c r="BP52" s="32"/>
      <c r="BQ52" s="14"/>
      <c r="BR52" s="14"/>
      <c r="BS52" s="14"/>
      <c r="BT52" s="14"/>
      <c r="BU52" s="14"/>
      <c r="BV52" s="14"/>
      <c r="BW52" s="14"/>
    </row>
    <row r="53" spans="1:75" x14ac:dyDescent="0.2">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32"/>
      <c r="BQ53" s="14"/>
      <c r="BR53" s="14"/>
      <c r="BS53" s="14"/>
      <c r="BT53" s="14"/>
      <c r="BU53" s="14"/>
      <c r="BV53" s="14"/>
      <c r="BW53" s="14"/>
    </row>
    <row r="54" spans="1:75" x14ac:dyDescent="0.2">
      <c r="A54" s="20" t="s">
        <v>144</v>
      </c>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32"/>
      <c r="BQ54" s="14"/>
      <c r="BR54" s="14"/>
      <c r="BS54" s="14"/>
      <c r="BT54" s="14"/>
      <c r="BU54" s="14"/>
      <c r="BV54" s="14"/>
      <c r="BW54" s="14"/>
    </row>
    <row r="55" spans="1:75" x14ac:dyDescent="0.2">
      <c r="A55" s="14" t="s">
        <v>145</v>
      </c>
      <c r="B55" s="24">
        <f t="shared" ref="B55:BM55" si="0">B48</f>
        <v>318.00900000000001</v>
      </c>
      <c r="C55" s="24">
        <f t="shared" si="0"/>
        <v>410.76499999999999</v>
      </c>
      <c r="D55" s="24">
        <f t="shared" si="0"/>
        <v>474.46600000000001</v>
      </c>
      <c r="E55" s="24">
        <f t="shared" si="0"/>
        <v>494.67899999999997</v>
      </c>
      <c r="F55" s="24">
        <f t="shared" si="0"/>
        <v>641.21500000000003</v>
      </c>
      <c r="G55" s="24">
        <f t="shared" si="0"/>
        <v>1945.954</v>
      </c>
      <c r="H55" s="24">
        <f t="shared" si="0"/>
        <v>2786.837</v>
      </c>
      <c r="I55" s="24">
        <f t="shared" si="0"/>
        <v>0</v>
      </c>
      <c r="J55" s="24">
        <f t="shared" si="0"/>
        <v>0</v>
      </c>
      <c r="K55" s="24">
        <f t="shared" si="0"/>
        <v>0</v>
      </c>
      <c r="L55" s="24">
        <f t="shared" si="0"/>
        <v>3180.7559999999999</v>
      </c>
      <c r="M55" s="24">
        <f t="shared" si="0"/>
        <v>3268.4769999999999</v>
      </c>
      <c r="N55" s="24">
        <f t="shared" si="0"/>
        <v>3535.605</v>
      </c>
      <c r="O55" s="24">
        <f t="shared" si="0"/>
        <v>3591.4079999999999</v>
      </c>
      <c r="P55" s="24">
        <f t="shared" si="0"/>
        <v>3777.47</v>
      </c>
      <c r="Q55" s="24">
        <f t="shared" si="0"/>
        <v>3809.3409999999999</v>
      </c>
      <c r="R55" s="24">
        <f t="shared" si="0"/>
        <v>3771.913</v>
      </c>
      <c r="S55" s="24">
        <f t="shared" si="0"/>
        <v>3811.9839999999999</v>
      </c>
      <c r="T55" s="24">
        <f t="shared" si="0"/>
        <v>3873.76</v>
      </c>
      <c r="U55" s="24">
        <f t="shared" si="0"/>
        <v>3914.9349999999999</v>
      </c>
      <c r="V55" s="24">
        <f t="shared" si="0"/>
        <v>4015.4360000000001</v>
      </c>
      <c r="W55" s="24">
        <f t="shared" si="0"/>
        <v>4036.1390000000001</v>
      </c>
      <c r="X55" s="24">
        <f t="shared" si="0"/>
        <v>4092.404</v>
      </c>
      <c r="Y55" s="24">
        <f t="shared" si="0"/>
        <v>4042.0369999999998</v>
      </c>
      <c r="Z55" s="24">
        <f t="shared" si="0"/>
        <v>4598.7640000000001</v>
      </c>
      <c r="AA55" s="24">
        <f t="shared" si="0"/>
        <v>4674.8059999999996</v>
      </c>
      <c r="AB55" s="24">
        <f t="shared" si="0"/>
        <v>4668.9780000000001</v>
      </c>
      <c r="AC55" s="24">
        <f t="shared" si="0"/>
        <v>4657.9719999999998</v>
      </c>
      <c r="AD55" s="24">
        <f t="shared" si="0"/>
        <v>4741.9309999999996</v>
      </c>
      <c r="AE55" s="24">
        <f t="shared" si="0"/>
        <v>5122.6909999999998</v>
      </c>
      <c r="AF55" s="24">
        <f t="shared" si="0"/>
        <v>5586.7079999999996</v>
      </c>
      <c r="AG55" s="24">
        <f t="shared" si="0"/>
        <v>5672.0050000000001</v>
      </c>
      <c r="AH55" s="24">
        <f t="shared" si="0"/>
        <v>5886.4629999999997</v>
      </c>
      <c r="AI55" s="24">
        <f t="shared" si="0"/>
        <v>8190.4269999999997</v>
      </c>
      <c r="AJ55" s="24">
        <f t="shared" si="0"/>
        <v>8007.3649999999998</v>
      </c>
      <c r="AK55" s="24">
        <f t="shared" si="0"/>
        <v>8171.29</v>
      </c>
      <c r="AL55" s="24">
        <f t="shared" si="0"/>
        <v>8399.0589999999993</v>
      </c>
      <c r="AM55" s="24">
        <f t="shared" si="0"/>
        <v>8962.6620000000003</v>
      </c>
      <c r="AN55" s="24">
        <f t="shared" si="0"/>
        <v>9025.4030000000002</v>
      </c>
      <c r="AO55" s="24">
        <f t="shared" si="0"/>
        <v>9521.4549999999999</v>
      </c>
      <c r="AP55" s="24">
        <f t="shared" si="0"/>
        <v>9182.6810000000005</v>
      </c>
      <c r="AQ55" s="24">
        <f t="shared" si="0"/>
        <v>8730.0149999999994</v>
      </c>
      <c r="AR55" s="24">
        <f t="shared" si="0"/>
        <v>8817.0580000000009</v>
      </c>
      <c r="AS55" s="24">
        <f t="shared" si="0"/>
        <v>9259.02</v>
      </c>
      <c r="AT55" s="24">
        <f t="shared" si="0"/>
        <v>9021.6830000000009</v>
      </c>
      <c r="AU55" s="24">
        <f t="shared" si="0"/>
        <v>8782.1129999999994</v>
      </c>
      <c r="AV55" s="24">
        <f t="shared" si="0"/>
        <v>8925.5910000000003</v>
      </c>
      <c r="AW55" s="24">
        <f t="shared" si="0"/>
        <v>8939.643</v>
      </c>
      <c r="AX55" s="24">
        <f t="shared" si="0"/>
        <v>9491.1970000000001</v>
      </c>
      <c r="AY55" s="24">
        <f t="shared" si="0"/>
        <v>9963.8209999999999</v>
      </c>
      <c r="AZ55" s="24">
        <f t="shared" si="0"/>
        <v>9856.393</v>
      </c>
      <c r="BA55" s="24">
        <f t="shared" si="0"/>
        <v>13669.436</v>
      </c>
      <c r="BB55" s="24">
        <f t="shared" si="0"/>
        <v>13896.522000000001</v>
      </c>
      <c r="BC55" s="24">
        <f t="shared" si="0"/>
        <v>14123.075999999999</v>
      </c>
      <c r="BD55" s="24">
        <f t="shared" si="0"/>
        <v>16366.666999999999</v>
      </c>
      <c r="BE55" s="24">
        <f t="shared" si="0"/>
        <v>16608.12</v>
      </c>
      <c r="BF55" s="24">
        <f t="shared" si="0"/>
        <v>15868.124</v>
      </c>
      <c r="BG55" s="24">
        <f t="shared" si="0"/>
        <v>16035.932000000001</v>
      </c>
      <c r="BH55" s="24">
        <f t="shared" si="0"/>
        <v>17411.798999999999</v>
      </c>
      <c r="BI55" s="24">
        <f t="shared" si="0"/>
        <v>18297.292000000001</v>
      </c>
      <c r="BJ55" s="24">
        <f t="shared" si="0"/>
        <v>18208.892</v>
      </c>
      <c r="BK55" s="24">
        <f t="shared" si="0"/>
        <v>19329.788</v>
      </c>
      <c r="BL55" s="24">
        <f t="shared" si="0"/>
        <v>21072.535</v>
      </c>
      <c r="BM55" s="24">
        <f t="shared" si="0"/>
        <v>21515.938999999998</v>
      </c>
      <c r="BN55" s="24">
        <f t="shared" ref="BN55:BW55" si="1">BN48</f>
        <v>21311.85</v>
      </c>
      <c r="BO55" s="24">
        <f t="shared" si="1"/>
        <v>23855.670999999998</v>
      </c>
      <c r="BP55" s="36">
        <f t="shared" si="1"/>
        <v>0</v>
      </c>
      <c r="BQ55" s="24">
        <f t="shared" si="1"/>
        <v>0</v>
      </c>
      <c r="BR55" s="24">
        <f t="shared" si="1"/>
        <v>0</v>
      </c>
      <c r="BS55" s="24">
        <f t="shared" si="1"/>
        <v>0</v>
      </c>
      <c r="BT55" s="24">
        <f t="shared" si="1"/>
        <v>0</v>
      </c>
      <c r="BU55" s="24">
        <f t="shared" si="1"/>
        <v>0</v>
      </c>
      <c r="BV55" s="24">
        <f t="shared" si="1"/>
        <v>0</v>
      </c>
      <c r="BW55" s="24">
        <f t="shared" si="1"/>
        <v>0</v>
      </c>
    </row>
    <row r="56" spans="1:75" x14ac:dyDescent="0.2">
      <c r="A56" s="14" t="s">
        <v>146</v>
      </c>
      <c r="B56" s="24">
        <f t="shared" ref="B56:BM56" si="2">B32+B33</f>
        <v>0</v>
      </c>
      <c r="C56" s="24">
        <f t="shared" si="2"/>
        <v>12.702</v>
      </c>
      <c r="D56" s="24">
        <f t="shared" si="2"/>
        <v>28.617999999999999</v>
      </c>
      <c r="E56" s="24">
        <f t="shared" si="2"/>
        <v>226.57</v>
      </c>
      <c r="F56" s="24">
        <f t="shared" si="2"/>
        <v>193.45</v>
      </c>
      <c r="G56" s="24">
        <f t="shared" si="2"/>
        <v>699.1</v>
      </c>
      <c r="H56" s="24">
        <f t="shared" si="2"/>
        <v>455</v>
      </c>
      <c r="I56" s="24">
        <f t="shared" si="2"/>
        <v>0</v>
      </c>
      <c r="J56" s="24">
        <f t="shared" si="2"/>
        <v>0</v>
      </c>
      <c r="K56" s="24">
        <f t="shared" si="2"/>
        <v>0</v>
      </c>
      <c r="L56" s="24">
        <f t="shared" si="2"/>
        <v>458.517</v>
      </c>
      <c r="M56" s="24">
        <f t="shared" si="2"/>
        <v>672.02499999999998</v>
      </c>
      <c r="N56" s="24">
        <f t="shared" si="2"/>
        <v>910.49599999999998</v>
      </c>
      <c r="O56" s="24">
        <f t="shared" si="2"/>
        <v>1207.1010000000001</v>
      </c>
      <c r="P56" s="24">
        <f t="shared" si="2"/>
        <v>1115.1579999999999</v>
      </c>
      <c r="Q56" s="24">
        <f t="shared" si="2"/>
        <v>1080.277</v>
      </c>
      <c r="R56" s="24">
        <f t="shared" si="2"/>
        <v>1465.7529999999999</v>
      </c>
      <c r="S56" s="24">
        <f t="shared" si="2"/>
        <v>1274.5250000000001</v>
      </c>
      <c r="T56" s="24">
        <f t="shared" si="2"/>
        <v>1177.857</v>
      </c>
      <c r="U56" s="24">
        <f t="shared" si="2"/>
        <v>1057.873</v>
      </c>
      <c r="V56" s="24">
        <f t="shared" si="2"/>
        <v>791.84199999999998</v>
      </c>
      <c r="W56" s="24">
        <f t="shared" si="2"/>
        <v>1371.412</v>
      </c>
      <c r="X56" s="24">
        <f t="shared" si="2"/>
        <v>1424.5219999999999</v>
      </c>
      <c r="Y56" s="24">
        <f t="shared" si="2"/>
        <v>1668.163</v>
      </c>
      <c r="Z56" s="24">
        <f t="shared" si="2"/>
        <v>1836.3420000000001</v>
      </c>
      <c r="AA56" s="24">
        <f t="shared" si="2"/>
        <v>1815.481</v>
      </c>
      <c r="AB56" s="24">
        <f t="shared" si="2"/>
        <v>1774.117</v>
      </c>
      <c r="AC56" s="24">
        <f t="shared" si="2"/>
        <v>1661.8320000000001</v>
      </c>
      <c r="AD56" s="24">
        <f t="shared" si="2"/>
        <v>2112.904</v>
      </c>
      <c r="AE56" s="24">
        <f t="shared" si="2"/>
        <v>2000.098</v>
      </c>
      <c r="AF56" s="24">
        <f t="shared" si="2"/>
        <v>1741.3130000000001</v>
      </c>
      <c r="AG56" s="24">
        <f t="shared" si="2"/>
        <v>1549.779</v>
      </c>
      <c r="AH56" s="24">
        <f t="shared" si="2"/>
        <v>1166.6010000000001</v>
      </c>
      <c r="AI56" s="24">
        <f t="shared" si="2"/>
        <v>1586.18</v>
      </c>
      <c r="AJ56" s="24">
        <f t="shared" si="2"/>
        <v>1349.5360000000001</v>
      </c>
      <c r="AK56" s="24">
        <f t="shared" si="2"/>
        <v>2129.9110000000001</v>
      </c>
      <c r="AL56" s="24">
        <f t="shared" si="2"/>
        <v>2394.931</v>
      </c>
      <c r="AM56" s="24">
        <f t="shared" si="2"/>
        <v>1872.646</v>
      </c>
      <c r="AN56" s="24">
        <f t="shared" si="2"/>
        <v>1647.5070000000001</v>
      </c>
      <c r="AO56" s="24">
        <f t="shared" si="2"/>
        <v>1258.9960000000001</v>
      </c>
      <c r="AP56" s="24">
        <f t="shared" si="2"/>
        <v>1665.2280000000001</v>
      </c>
      <c r="AQ56" s="24">
        <f t="shared" si="2"/>
        <v>1609.3679999999999</v>
      </c>
      <c r="AR56" s="24">
        <f t="shared" si="2"/>
        <v>2075.8040000000001</v>
      </c>
      <c r="AS56" s="24">
        <f t="shared" si="2"/>
        <v>2747.0520000000001</v>
      </c>
      <c r="AT56" s="24">
        <f t="shared" si="2"/>
        <v>3115.0859999999998</v>
      </c>
      <c r="AU56" s="24">
        <f t="shared" si="2"/>
        <v>3269.1170000000002</v>
      </c>
      <c r="AV56" s="24">
        <f t="shared" si="2"/>
        <v>3203.0410000000002</v>
      </c>
      <c r="AW56" s="24">
        <f t="shared" si="2"/>
        <v>3569.8789999999999</v>
      </c>
      <c r="AX56" s="24">
        <f t="shared" si="2"/>
        <v>3715.7579999999998</v>
      </c>
      <c r="AY56" s="24">
        <f t="shared" si="2"/>
        <v>3867.6959999999999</v>
      </c>
      <c r="AZ56" s="24">
        <f t="shared" si="2"/>
        <v>3741.875</v>
      </c>
      <c r="BA56" s="24">
        <f t="shared" si="2"/>
        <v>3206.8690000000001</v>
      </c>
      <c r="BB56" s="24">
        <f t="shared" si="2"/>
        <v>2452.3449999999998</v>
      </c>
      <c r="BC56" s="24">
        <f t="shared" si="2"/>
        <v>2093.9639999999999</v>
      </c>
      <c r="BD56" s="24">
        <f t="shared" si="2"/>
        <v>1916.2619999999999</v>
      </c>
      <c r="BE56" s="24">
        <f t="shared" si="2"/>
        <v>2230.114</v>
      </c>
      <c r="BF56" s="24">
        <f t="shared" si="2"/>
        <v>1799.6189999999999</v>
      </c>
      <c r="BG56" s="24">
        <f t="shared" si="2"/>
        <v>1398.28</v>
      </c>
      <c r="BH56" s="24">
        <f t="shared" si="2"/>
        <v>1464.617</v>
      </c>
      <c r="BI56" s="24">
        <f t="shared" si="2"/>
        <v>1635.8739999999998</v>
      </c>
      <c r="BJ56" s="24">
        <f t="shared" si="2"/>
        <v>1482.019</v>
      </c>
      <c r="BK56" s="24">
        <f t="shared" si="2"/>
        <v>1712.8039999999999</v>
      </c>
      <c r="BL56" s="24">
        <f t="shared" si="2"/>
        <v>2916.21</v>
      </c>
      <c r="BM56" s="24">
        <f t="shared" si="2"/>
        <v>3206.9390000000003</v>
      </c>
      <c r="BN56" s="24">
        <f t="shared" ref="BN56:BW56" si="3">BN32+BN33</f>
        <v>2848.1779999999999</v>
      </c>
      <c r="BO56" s="24">
        <f t="shared" si="3"/>
        <v>2694.2309999999998</v>
      </c>
      <c r="BP56" s="36">
        <f t="shared" si="3"/>
        <v>0</v>
      </c>
      <c r="BQ56" s="24">
        <f t="shared" si="3"/>
        <v>0</v>
      </c>
      <c r="BR56" s="24">
        <f t="shared" si="3"/>
        <v>0</v>
      </c>
      <c r="BS56" s="24">
        <f t="shared" si="3"/>
        <v>0</v>
      </c>
      <c r="BT56" s="24">
        <f t="shared" si="3"/>
        <v>0</v>
      </c>
      <c r="BU56" s="24">
        <f t="shared" si="3"/>
        <v>0</v>
      </c>
      <c r="BV56" s="24">
        <f t="shared" si="3"/>
        <v>0</v>
      </c>
      <c r="BW56" s="24">
        <f t="shared" si="3"/>
        <v>0</v>
      </c>
    </row>
    <row r="57" spans="1:75" x14ac:dyDescent="0.2">
      <c r="A57" s="14" t="s">
        <v>147</v>
      </c>
      <c r="B57" s="24">
        <f t="shared" ref="B57:BM57" si="4">B26</f>
        <v>0</v>
      </c>
      <c r="C57" s="24">
        <f t="shared" si="4"/>
        <v>72.811000000000007</v>
      </c>
      <c r="D57" s="24">
        <f t="shared" si="4"/>
        <v>266.077</v>
      </c>
      <c r="E57" s="24">
        <f t="shared" si="4"/>
        <v>269.73399999999998</v>
      </c>
      <c r="F57" s="24">
        <f t="shared" si="4"/>
        <v>432.697</v>
      </c>
      <c r="G57" s="24">
        <f t="shared" si="4"/>
        <v>603.20500000000004</v>
      </c>
      <c r="H57" s="24">
        <f t="shared" si="4"/>
        <v>41.567</v>
      </c>
      <c r="I57" s="24">
        <f t="shared" si="4"/>
        <v>0</v>
      </c>
      <c r="J57" s="24">
        <f t="shared" si="4"/>
        <v>0</v>
      </c>
      <c r="K57" s="24">
        <f t="shared" si="4"/>
        <v>0</v>
      </c>
      <c r="L57" s="24">
        <f t="shared" si="4"/>
        <v>1473.213</v>
      </c>
      <c r="M57" s="24">
        <f t="shared" si="4"/>
        <v>1577.731</v>
      </c>
      <c r="N57" s="24">
        <f t="shared" si="4"/>
        <v>1385.7370000000001</v>
      </c>
      <c r="O57" s="24">
        <f t="shared" si="4"/>
        <v>1529.4690000000001</v>
      </c>
      <c r="P57" s="24">
        <f t="shared" si="4"/>
        <v>1577.002</v>
      </c>
      <c r="Q57" s="24">
        <f t="shared" si="4"/>
        <v>1369.529</v>
      </c>
      <c r="R57" s="24">
        <f t="shared" si="4"/>
        <v>1071.384</v>
      </c>
      <c r="S57" s="24">
        <f t="shared" si="4"/>
        <v>1346.5509999999999</v>
      </c>
      <c r="T57" s="24">
        <f t="shared" si="4"/>
        <v>1350.558</v>
      </c>
      <c r="U57" s="24">
        <f t="shared" si="4"/>
        <v>1518.2929999999999</v>
      </c>
      <c r="V57" s="24">
        <f t="shared" si="4"/>
        <v>1759.319</v>
      </c>
      <c r="W57" s="24">
        <f t="shared" si="4"/>
        <v>2056.2289999999998</v>
      </c>
      <c r="X57" s="24">
        <f t="shared" si="4"/>
        <v>2041.8030000000001</v>
      </c>
      <c r="Y57" s="24">
        <f t="shared" si="4"/>
        <v>1841.7170000000001</v>
      </c>
      <c r="Z57" s="24">
        <f t="shared" si="4"/>
        <v>2088.3649999999998</v>
      </c>
      <c r="AA57" s="24">
        <f t="shared" si="4"/>
        <v>2177.7829999999999</v>
      </c>
      <c r="AB57" s="24">
        <f t="shared" si="4"/>
        <v>2048.3530000000001</v>
      </c>
      <c r="AC57" s="24">
        <f t="shared" si="4"/>
        <v>1762.665</v>
      </c>
      <c r="AD57" s="24">
        <f t="shared" si="4"/>
        <v>2418.6410000000001</v>
      </c>
      <c r="AE57" s="24">
        <f t="shared" si="4"/>
        <v>3221.2080000000001</v>
      </c>
      <c r="AF57" s="24">
        <f t="shared" si="4"/>
        <v>3092.4940000000001</v>
      </c>
      <c r="AG57" s="24">
        <f t="shared" si="4"/>
        <v>3282.3319999999999</v>
      </c>
      <c r="AH57" s="24">
        <f t="shared" si="4"/>
        <v>3836.0970000000002</v>
      </c>
      <c r="AI57" s="24">
        <f t="shared" si="4"/>
        <v>2874.0309999999999</v>
      </c>
      <c r="AJ57" s="24">
        <f t="shared" si="4"/>
        <v>3614.21</v>
      </c>
      <c r="AK57" s="24">
        <f t="shared" si="4"/>
        <v>4058.1039999999998</v>
      </c>
      <c r="AL57" s="24">
        <f t="shared" si="4"/>
        <v>4999.9170000000004</v>
      </c>
      <c r="AM57" s="24">
        <f t="shared" si="4"/>
        <v>5373.076</v>
      </c>
      <c r="AN57" s="24">
        <f t="shared" si="4"/>
        <v>5426.0320000000002</v>
      </c>
      <c r="AO57" s="24">
        <f t="shared" si="4"/>
        <v>5929.8360000000002</v>
      </c>
      <c r="AP57" s="24">
        <f t="shared" si="4"/>
        <v>6209.7330000000002</v>
      </c>
      <c r="AQ57" s="24">
        <f t="shared" si="4"/>
        <v>6019.1940000000004</v>
      </c>
      <c r="AR57" s="24">
        <f t="shared" si="4"/>
        <v>5489.6319999999996</v>
      </c>
      <c r="AS57" s="24">
        <f t="shared" si="4"/>
        <v>6485.1080000000002</v>
      </c>
      <c r="AT57" s="24">
        <f t="shared" si="4"/>
        <v>6617.7650000000003</v>
      </c>
      <c r="AU57" s="24">
        <f t="shared" si="4"/>
        <v>6044.8109999999997</v>
      </c>
      <c r="AV57" s="24">
        <f t="shared" si="4"/>
        <v>5750.5119999999997</v>
      </c>
      <c r="AW57" s="24">
        <f t="shared" si="4"/>
        <v>5479.2259999999997</v>
      </c>
      <c r="AX57" s="24">
        <f t="shared" si="4"/>
        <v>4531.6660000000002</v>
      </c>
      <c r="AY57" s="24">
        <f t="shared" si="4"/>
        <v>3639.8440000000001</v>
      </c>
      <c r="AZ57" s="24">
        <f t="shared" si="4"/>
        <v>2508.0189999999998</v>
      </c>
      <c r="BA57" s="24">
        <f t="shared" si="4"/>
        <v>2547.7829999999999</v>
      </c>
      <c r="BB57" s="24">
        <f t="shared" si="4"/>
        <v>1751.9929999999999</v>
      </c>
      <c r="BC57" s="24">
        <f t="shared" si="4"/>
        <v>2398.357</v>
      </c>
      <c r="BD57" s="24">
        <f t="shared" si="4"/>
        <v>1602.116</v>
      </c>
      <c r="BE57" s="24">
        <f t="shared" si="4"/>
        <v>863.93799999999999</v>
      </c>
      <c r="BF57" s="24">
        <f t="shared" si="4"/>
        <v>1520.3230000000001</v>
      </c>
      <c r="BG57" s="24">
        <f t="shared" si="4"/>
        <v>1355.2739999999999</v>
      </c>
      <c r="BH57" s="24">
        <f t="shared" si="4"/>
        <v>739.14499999999998</v>
      </c>
      <c r="BI57" s="24">
        <f t="shared" si="4"/>
        <v>2278.56</v>
      </c>
      <c r="BJ57" s="24">
        <f t="shared" si="4"/>
        <v>1373.355</v>
      </c>
      <c r="BK57" s="24">
        <f t="shared" si="4"/>
        <v>1383.7170000000001</v>
      </c>
      <c r="BL57" s="24">
        <f t="shared" si="4"/>
        <v>2566.2049999999999</v>
      </c>
      <c r="BM57" s="24">
        <f t="shared" si="4"/>
        <v>1904.962</v>
      </c>
      <c r="BN57" s="24">
        <f t="shared" ref="BN57:BW57" si="5">BN26</f>
        <v>1385.0350000000001</v>
      </c>
      <c r="BO57" s="24">
        <f t="shared" si="5"/>
        <v>2904.346</v>
      </c>
      <c r="BP57" s="36">
        <f t="shared" si="5"/>
        <v>0</v>
      </c>
      <c r="BQ57" s="24">
        <f t="shared" si="5"/>
        <v>0</v>
      </c>
      <c r="BR57" s="24">
        <f t="shared" si="5"/>
        <v>0</v>
      </c>
      <c r="BS57" s="24">
        <f t="shared" si="5"/>
        <v>0</v>
      </c>
      <c r="BT57" s="24">
        <f t="shared" si="5"/>
        <v>0</v>
      </c>
      <c r="BU57" s="24">
        <f t="shared" si="5"/>
        <v>0</v>
      </c>
      <c r="BV57" s="24">
        <f t="shared" si="5"/>
        <v>0</v>
      </c>
      <c r="BW57" s="24">
        <f t="shared" si="5"/>
        <v>0</v>
      </c>
    </row>
    <row r="58" spans="1:75" x14ac:dyDescent="0.2">
      <c r="A58" s="14" t="s">
        <v>148</v>
      </c>
      <c r="B58" s="24">
        <f t="shared" ref="B58:BM58" si="6">B46</f>
        <v>7.3650000000000002</v>
      </c>
      <c r="C58" s="24">
        <f t="shared" si="6"/>
        <v>18.548999999999999</v>
      </c>
      <c r="D58" s="24">
        <f t="shared" si="6"/>
        <v>7.1529999999999996</v>
      </c>
      <c r="E58" s="24">
        <f t="shared" si="6"/>
        <v>7.98</v>
      </c>
      <c r="F58" s="24">
        <f t="shared" si="6"/>
        <v>9.6110000000000007</v>
      </c>
      <c r="G58" s="24">
        <f t="shared" si="6"/>
        <v>299.363</v>
      </c>
      <c r="H58" s="24">
        <f t="shared" si="6"/>
        <v>343.43</v>
      </c>
      <c r="I58" s="24">
        <f t="shared" si="6"/>
        <v>0</v>
      </c>
      <c r="J58" s="24">
        <f t="shared" si="6"/>
        <v>0</v>
      </c>
      <c r="K58" s="24">
        <f t="shared" si="6"/>
        <v>0</v>
      </c>
      <c r="L58" s="24">
        <f t="shared" si="6"/>
        <v>404.64299999999997</v>
      </c>
      <c r="M58" s="24">
        <f t="shared" si="6"/>
        <v>417.87299999999999</v>
      </c>
      <c r="N58" s="24">
        <f t="shared" si="6"/>
        <v>433.53300000000002</v>
      </c>
      <c r="O58" s="24">
        <f t="shared" si="6"/>
        <v>441.70699999999999</v>
      </c>
      <c r="P58" s="24">
        <f t="shared" si="6"/>
        <v>449.83100000000002</v>
      </c>
      <c r="Q58" s="24">
        <f t="shared" si="6"/>
        <v>457.94600000000003</v>
      </c>
      <c r="R58" s="24">
        <f t="shared" si="6"/>
        <v>454.45100000000002</v>
      </c>
      <c r="S58" s="24">
        <f t="shared" si="6"/>
        <v>464.714</v>
      </c>
      <c r="T58" s="24">
        <f t="shared" si="6"/>
        <v>472.88299999999998</v>
      </c>
      <c r="U58" s="24">
        <f t="shared" si="6"/>
        <v>482.67700000000002</v>
      </c>
      <c r="V58" s="24">
        <f t="shared" si="6"/>
        <v>495.38499999999999</v>
      </c>
      <c r="W58" s="24">
        <f t="shared" si="6"/>
        <v>503.61599999999999</v>
      </c>
      <c r="X58" s="24">
        <f t="shared" si="6"/>
        <v>518.07399999999996</v>
      </c>
      <c r="Y58" s="24">
        <f t="shared" si="6"/>
        <v>522.47400000000005</v>
      </c>
      <c r="Z58" s="24">
        <f t="shared" si="6"/>
        <v>532.38099999999997</v>
      </c>
      <c r="AA58" s="24">
        <f t="shared" si="6"/>
        <v>547.71199999999999</v>
      </c>
      <c r="AB58" s="24">
        <f t="shared" si="6"/>
        <v>570.21600000000001</v>
      </c>
      <c r="AC58" s="24">
        <f t="shared" si="6"/>
        <v>570.84199999999998</v>
      </c>
      <c r="AD58" s="24">
        <f t="shared" si="6"/>
        <v>577.78300000000002</v>
      </c>
      <c r="AE58" s="24">
        <f t="shared" si="6"/>
        <v>572.07899999999995</v>
      </c>
      <c r="AF58" s="24">
        <f t="shared" si="6"/>
        <v>579.125</v>
      </c>
      <c r="AG58" s="24">
        <f t="shared" si="6"/>
        <v>581.71100000000001</v>
      </c>
      <c r="AH58" s="24">
        <f t="shared" si="6"/>
        <v>600.66600000000005</v>
      </c>
      <c r="AI58" s="24">
        <f t="shared" si="6"/>
        <v>609.29</v>
      </c>
      <c r="AJ58" s="24">
        <f t="shared" si="6"/>
        <v>600.22500000000002</v>
      </c>
      <c r="AK58" s="24">
        <f t="shared" si="6"/>
        <v>628.32000000000005</v>
      </c>
      <c r="AL58" s="24">
        <f t="shared" si="6"/>
        <v>667.75400000000002</v>
      </c>
      <c r="AM58" s="24">
        <f t="shared" si="6"/>
        <v>726.49199999999996</v>
      </c>
      <c r="AN58" s="24">
        <f t="shared" si="6"/>
        <v>751.27300000000002</v>
      </c>
      <c r="AO58" s="24">
        <f t="shared" si="6"/>
        <v>809.47</v>
      </c>
      <c r="AP58" s="24">
        <f t="shared" si="6"/>
        <v>795.39099999999996</v>
      </c>
      <c r="AQ58" s="24">
        <f t="shared" si="6"/>
        <v>782.78700000000003</v>
      </c>
      <c r="AR58" s="24">
        <f t="shared" si="6"/>
        <v>798.36300000000006</v>
      </c>
      <c r="AS58" s="24">
        <f t="shared" si="6"/>
        <v>839.55600000000004</v>
      </c>
      <c r="AT58" s="24">
        <f t="shared" si="6"/>
        <v>803.13599999999997</v>
      </c>
      <c r="AU58" s="24">
        <f t="shared" si="6"/>
        <v>794.48299999999995</v>
      </c>
      <c r="AV58" s="24">
        <f t="shared" si="6"/>
        <v>832.53200000000004</v>
      </c>
      <c r="AW58" s="24">
        <f t="shared" si="6"/>
        <v>861.154</v>
      </c>
      <c r="AX58" s="24">
        <f t="shared" si="6"/>
        <v>1028.67</v>
      </c>
      <c r="AY58" s="24">
        <f t="shared" si="6"/>
        <v>1188.5940000000001</v>
      </c>
      <c r="AZ58" s="24">
        <f t="shared" si="6"/>
        <v>1159.0899999999999</v>
      </c>
      <c r="BA58" s="24">
        <f t="shared" si="6"/>
        <v>1209.23</v>
      </c>
      <c r="BB58" s="24">
        <f t="shared" si="6"/>
        <v>1249.8230000000001</v>
      </c>
      <c r="BC58" s="24">
        <f t="shared" si="6"/>
        <v>1349.229</v>
      </c>
      <c r="BD58" s="24">
        <f t="shared" si="6"/>
        <v>1440.431</v>
      </c>
      <c r="BE58" s="24">
        <f t="shared" si="6"/>
        <v>1501.634</v>
      </c>
      <c r="BF58" s="24">
        <f t="shared" si="6"/>
        <v>1438.527</v>
      </c>
      <c r="BG58" s="24">
        <f t="shared" si="6"/>
        <v>1431.8030000000001</v>
      </c>
      <c r="BH58" s="24">
        <f t="shared" si="6"/>
        <v>1486.085</v>
      </c>
      <c r="BI58" s="24">
        <f t="shared" si="6"/>
        <v>1524.942</v>
      </c>
      <c r="BJ58" s="24">
        <f t="shared" si="6"/>
        <v>1499.0940000000001</v>
      </c>
      <c r="BK58" s="24">
        <f t="shared" si="6"/>
        <v>1536.213</v>
      </c>
      <c r="BL58" s="24">
        <f t="shared" si="6"/>
        <v>1631.894</v>
      </c>
      <c r="BM58" s="24">
        <f t="shared" si="6"/>
        <v>1646.433</v>
      </c>
      <c r="BN58" s="24">
        <f t="shared" ref="BN58:BW58" si="7">BN46</f>
        <v>1629.8230000000001</v>
      </c>
      <c r="BO58" s="24">
        <f t="shared" si="7"/>
        <v>1885.2929999999999</v>
      </c>
      <c r="BP58" s="36">
        <f t="shared" si="7"/>
        <v>0</v>
      </c>
      <c r="BQ58" s="24">
        <f t="shared" si="7"/>
        <v>0</v>
      </c>
      <c r="BR58" s="24">
        <f t="shared" si="7"/>
        <v>0</v>
      </c>
      <c r="BS58" s="24">
        <f t="shared" si="7"/>
        <v>0</v>
      </c>
      <c r="BT58" s="24">
        <f t="shared" si="7"/>
        <v>0</v>
      </c>
      <c r="BU58" s="24">
        <f t="shared" si="7"/>
        <v>0</v>
      </c>
      <c r="BV58" s="24">
        <f t="shared" si="7"/>
        <v>0</v>
      </c>
      <c r="BW58" s="24">
        <f t="shared" si="7"/>
        <v>0</v>
      </c>
    </row>
    <row r="59" spans="1:75" x14ac:dyDescent="0.2">
      <c r="A59" s="14" t="s">
        <v>149</v>
      </c>
      <c r="B59" s="25">
        <f t="shared" ref="B59:BM59" si="8">B5</f>
        <v>149.81899999999999</v>
      </c>
      <c r="C59" s="25">
        <f t="shared" si="8"/>
        <v>62.642000000000003</v>
      </c>
      <c r="D59" s="25">
        <f t="shared" si="8"/>
        <v>85.350999999999999</v>
      </c>
      <c r="E59" s="25">
        <f t="shared" si="8"/>
        <v>90.418999999999997</v>
      </c>
      <c r="F59" s="25">
        <f t="shared" si="8"/>
        <v>217.476</v>
      </c>
      <c r="G59" s="25">
        <f t="shared" si="8"/>
        <v>248.62899999999999</v>
      </c>
      <c r="H59" s="25">
        <f t="shared" si="8"/>
        <v>343.39699999999999</v>
      </c>
      <c r="I59" s="25">
        <f t="shared" si="8"/>
        <v>0</v>
      </c>
      <c r="J59" s="25">
        <f t="shared" si="8"/>
        <v>0</v>
      </c>
      <c r="K59" s="25">
        <f t="shared" si="8"/>
        <v>0</v>
      </c>
      <c r="L59" s="25">
        <f t="shared" si="8"/>
        <v>299.64</v>
      </c>
      <c r="M59" s="25">
        <f t="shared" si="8"/>
        <v>618.04</v>
      </c>
      <c r="N59" s="25">
        <f t="shared" si="8"/>
        <v>746.93899999999996</v>
      </c>
      <c r="O59" s="25">
        <f t="shared" si="8"/>
        <v>557.70500000000004</v>
      </c>
      <c r="P59" s="25">
        <f t="shared" si="8"/>
        <v>637.73099999999999</v>
      </c>
      <c r="Q59" s="25">
        <f t="shared" si="8"/>
        <v>756.06500000000005</v>
      </c>
      <c r="R59" s="25">
        <f t="shared" si="8"/>
        <v>801.81100000000004</v>
      </c>
      <c r="S59" s="25">
        <f t="shared" si="8"/>
        <v>645.79899999999998</v>
      </c>
      <c r="T59" s="25">
        <f t="shared" si="8"/>
        <v>591.06100000000004</v>
      </c>
      <c r="U59" s="25">
        <f t="shared" si="8"/>
        <v>620.19600000000003</v>
      </c>
      <c r="V59" s="25">
        <f t="shared" si="8"/>
        <v>797.65700000000004</v>
      </c>
      <c r="W59" s="25">
        <f t="shared" si="8"/>
        <v>1059.635</v>
      </c>
      <c r="X59" s="25">
        <f t="shared" si="8"/>
        <v>885.57899999999995</v>
      </c>
      <c r="Y59" s="25">
        <f t="shared" si="8"/>
        <v>806.61300000000006</v>
      </c>
      <c r="Z59" s="25">
        <f t="shared" si="8"/>
        <v>1412.0029999999999</v>
      </c>
      <c r="AA59" s="25">
        <f t="shared" si="8"/>
        <v>988.90200000000004</v>
      </c>
      <c r="AB59" s="25">
        <f t="shared" si="8"/>
        <v>719.57500000000005</v>
      </c>
      <c r="AC59" s="25">
        <f t="shared" si="8"/>
        <v>810.31299999999999</v>
      </c>
      <c r="AD59" s="25">
        <f t="shared" si="8"/>
        <v>624.72</v>
      </c>
      <c r="AE59" s="25">
        <f t="shared" si="8"/>
        <v>770.279</v>
      </c>
      <c r="AF59" s="25">
        <f t="shared" si="8"/>
        <v>1022.845</v>
      </c>
      <c r="AG59" s="25">
        <f t="shared" si="8"/>
        <v>601.29999999999995</v>
      </c>
      <c r="AH59" s="25">
        <f t="shared" si="8"/>
        <v>829.95600000000002</v>
      </c>
      <c r="AI59" s="25">
        <f t="shared" si="8"/>
        <v>1137.673</v>
      </c>
      <c r="AJ59" s="25">
        <f t="shared" si="8"/>
        <v>1111.8340000000001</v>
      </c>
      <c r="AK59" s="25">
        <f t="shared" si="8"/>
        <v>1319.6369999999999</v>
      </c>
      <c r="AL59" s="25">
        <f t="shared" si="8"/>
        <v>1278.329</v>
      </c>
      <c r="AM59" s="25">
        <f t="shared" si="8"/>
        <v>1336.538</v>
      </c>
      <c r="AN59" s="25">
        <f t="shared" si="8"/>
        <v>1501.9549999999999</v>
      </c>
      <c r="AO59" s="25">
        <f t="shared" si="8"/>
        <v>1288.838</v>
      </c>
      <c r="AP59" s="25">
        <f t="shared" si="8"/>
        <v>1612.865</v>
      </c>
      <c r="AQ59" s="25">
        <f t="shared" si="8"/>
        <v>2057.23</v>
      </c>
      <c r="AR59" s="25">
        <f t="shared" si="8"/>
        <v>1896.087</v>
      </c>
      <c r="AS59" s="25">
        <f t="shared" si="8"/>
        <v>2074.3110000000001</v>
      </c>
      <c r="AT59" s="25">
        <f t="shared" si="8"/>
        <v>1612.636</v>
      </c>
      <c r="AU59" s="25">
        <f t="shared" si="8"/>
        <v>1537.1669999999999</v>
      </c>
      <c r="AV59" s="25">
        <f t="shared" si="8"/>
        <v>1803.625</v>
      </c>
      <c r="AW59" s="25">
        <f t="shared" si="8"/>
        <v>1800.643</v>
      </c>
      <c r="AX59" s="25">
        <f t="shared" si="8"/>
        <v>1869.82</v>
      </c>
      <c r="AY59" s="25">
        <f t="shared" si="8"/>
        <v>1935.4970000000001</v>
      </c>
      <c r="AZ59" s="25">
        <f t="shared" si="8"/>
        <v>2208.9560000000001</v>
      </c>
      <c r="BA59" s="25">
        <f t="shared" si="8"/>
        <v>4603.7380000000003</v>
      </c>
      <c r="BB59" s="25">
        <f t="shared" si="8"/>
        <v>3391.3110000000001</v>
      </c>
      <c r="BC59" s="25">
        <f t="shared" si="8"/>
        <v>5603.0370000000003</v>
      </c>
      <c r="BD59" s="25">
        <f t="shared" si="8"/>
        <v>7921.9219999999996</v>
      </c>
      <c r="BE59" s="25">
        <f t="shared" si="8"/>
        <v>6648.424</v>
      </c>
      <c r="BF59" s="25">
        <f t="shared" si="8"/>
        <v>6674.36</v>
      </c>
      <c r="BG59" s="25">
        <f t="shared" si="8"/>
        <v>6401.0339999999997</v>
      </c>
      <c r="BH59" s="25">
        <f t="shared" si="8"/>
        <v>7382.8850000000002</v>
      </c>
      <c r="BI59" s="25">
        <f t="shared" si="8"/>
        <v>8167.78</v>
      </c>
      <c r="BJ59" s="25">
        <f t="shared" si="8"/>
        <v>11144.645</v>
      </c>
      <c r="BK59" s="25">
        <f t="shared" si="8"/>
        <v>7640.5209999999997</v>
      </c>
      <c r="BL59" s="25">
        <f t="shared" si="8"/>
        <v>15278.901</v>
      </c>
      <c r="BM59" s="25">
        <f t="shared" si="8"/>
        <v>12052.562</v>
      </c>
      <c r="BN59" s="25">
        <f t="shared" ref="BN59:BW59" si="9">BN5</f>
        <v>7312.9560000000001</v>
      </c>
      <c r="BO59" s="25">
        <f t="shared" si="9"/>
        <v>9372.4390000000003</v>
      </c>
      <c r="BP59" s="37">
        <f t="shared" si="9"/>
        <v>0</v>
      </c>
      <c r="BQ59" s="25">
        <f t="shared" si="9"/>
        <v>0</v>
      </c>
      <c r="BR59" s="25">
        <f t="shared" si="9"/>
        <v>0</v>
      </c>
      <c r="BS59" s="25">
        <f t="shared" si="9"/>
        <v>0</v>
      </c>
      <c r="BT59" s="25">
        <f t="shared" si="9"/>
        <v>0</v>
      </c>
      <c r="BU59" s="25">
        <f t="shared" si="9"/>
        <v>0</v>
      </c>
      <c r="BV59" s="25">
        <f t="shared" si="9"/>
        <v>0</v>
      </c>
      <c r="BW59" s="25">
        <f t="shared" si="9"/>
        <v>0</v>
      </c>
    </row>
    <row r="60" spans="1:75" x14ac:dyDescent="0.2">
      <c r="A60" s="14" t="s">
        <v>150</v>
      </c>
      <c r="B60" s="14">
        <f t="shared" ref="B60:BM60" si="10">SUM(B55:B58)-B59</f>
        <v>175.55500000000004</v>
      </c>
      <c r="C60" s="14">
        <f t="shared" si="10"/>
        <v>452.185</v>
      </c>
      <c r="D60" s="14">
        <f t="shared" si="10"/>
        <v>690.96300000000008</v>
      </c>
      <c r="E60" s="14">
        <f t="shared" si="10"/>
        <v>908.54399999999998</v>
      </c>
      <c r="F60" s="14">
        <f t="shared" si="10"/>
        <v>1059.4970000000003</v>
      </c>
      <c r="G60" s="14">
        <f t="shared" si="10"/>
        <v>3298.9929999999999</v>
      </c>
      <c r="H60" s="14">
        <f t="shared" si="10"/>
        <v>3283.4369999999999</v>
      </c>
      <c r="I60" s="14">
        <f t="shared" si="10"/>
        <v>0</v>
      </c>
      <c r="J60" s="14">
        <f t="shared" si="10"/>
        <v>0</v>
      </c>
      <c r="K60" s="14">
        <f t="shared" si="10"/>
        <v>0</v>
      </c>
      <c r="L60" s="14">
        <f t="shared" si="10"/>
        <v>5217.4889999999996</v>
      </c>
      <c r="M60" s="14">
        <f t="shared" si="10"/>
        <v>5318.0659999999998</v>
      </c>
      <c r="N60" s="14">
        <f t="shared" si="10"/>
        <v>5518.4319999999998</v>
      </c>
      <c r="O60" s="14">
        <f t="shared" si="10"/>
        <v>6211.9800000000005</v>
      </c>
      <c r="P60" s="14">
        <f t="shared" si="10"/>
        <v>6281.73</v>
      </c>
      <c r="Q60" s="14">
        <f t="shared" si="10"/>
        <v>5961.0280000000002</v>
      </c>
      <c r="R60" s="14">
        <f t="shared" si="10"/>
        <v>5961.6900000000005</v>
      </c>
      <c r="S60" s="14">
        <f t="shared" si="10"/>
        <v>6251.9749999999995</v>
      </c>
      <c r="T60" s="14">
        <f t="shared" si="10"/>
        <v>6283.9970000000003</v>
      </c>
      <c r="U60" s="14">
        <f t="shared" si="10"/>
        <v>6353.5819999999994</v>
      </c>
      <c r="V60" s="14">
        <f t="shared" si="10"/>
        <v>6264.3249999999998</v>
      </c>
      <c r="W60" s="14">
        <f t="shared" si="10"/>
        <v>6907.7610000000004</v>
      </c>
      <c r="X60" s="14">
        <f t="shared" si="10"/>
        <v>7191.2239999999993</v>
      </c>
      <c r="Y60" s="14">
        <f t="shared" si="10"/>
        <v>7267.7779999999993</v>
      </c>
      <c r="Z60" s="14">
        <f t="shared" si="10"/>
        <v>7643.8489999999993</v>
      </c>
      <c r="AA60" s="14">
        <f t="shared" si="10"/>
        <v>8226.8799999999992</v>
      </c>
      <c r="AB60" s="14">
        <f t="shared" si="10"/>
        <v>8342.0889999999999</v>
      </c>
      <c r="AC60" s="14">
        <f t="shared" si="10"/>
        <v>7842.9979999999996</v>
      </c>
      <c r="AD60" s="14">
        <f t="shared" si="10"/>
        <v>9226.5389999999989</v>
      </c>
      <c r="AE60" s="14">
        <f t="shared" si="10"/>
        <v>10145.796999999999</v>
      </c>
      <c r="AF60" s="14">
        <f t="shared" si="10"/>
        <v>9976.7950000000001</v>
      </c>
      <c r="AG60" s="14">
        <f t="shared" si="10"/>
        <v>10484.527</v>
      </c>
      <c r="AH60" s="14">
        <f t="shared" si="10"/>
        <v>10659.870999999999</v>
      </c>
      <c r="AI60" s="14">
        <f t="shared" si="10"/>
        <v>12122.254999999999</v>
      </c>
      <c r="AJ60" s="14">
        <f t="shared" si="10"/>
        <v>12459.502</v>
      </c>
      <c r="AK60" s="14">
        <f t="shared" si="10"/>
        <v>13667.987999999999</v>
      </c>
      <c r="AL60" s="14">
        <f t="shared" si="10"/>
        <v>15183.332</v>
      </c>
      <c r="AM60" s="14">
        <f t="shared" si="10"/>
        <v>15598.338</v>
      </c>
      <c r="AN60" s="14">
        <f t="shared" si="10"/>
        <v>15348.26</v>
      </c>
      <c r="AO60" s="14">
        <f t="shared" si="10"/>
        <v>16230.919000000002</v>
      </c>
      <c r="AP60" s="14">
        <f t="shared" si="10"/>
        <v>16240.168</v>
      </c>
      <c r="AQ60" s="14">
        <f t="shared" si="10"/>
        <v>15084.134000000002</v>
      </c>
      <c r="AR60" s="14">
        <f t="shared" si="10"/>
        <v>15284.77</v>
      </c>
      <c r="AS60" s="14">
        <f t="shared" si="10"/>
        <v>17256.424999999999</v>
      </c>
      <c r="AT60" s="14">
        <f t="shared" si="10"/>
        <v>17945.034</v>
      </c>
      <c r="AU60" s="14">
        <f t="shared" si="10"/>
        <v>17353.356999999996</v>
      </c>
      <c r="AV60" s="14">
        <f t="shared" si="10"/>
        <v>16908.050999999999</v>
      </c>
      <c r="AW60" s="14">
        <f t="shared" si="10"/>
        <v>17049.258999999998</v>
      </c>
      <c r="AX60" s="14">
        <f t="shared" si="10"/>
        <v>16897.470999999998</v>
      </c>
      <c r="AY60" s="14">
        <f t="shared" si="10"/>
        <v>16724.458000000002</v>
      </c>
      <c r="AZ60" s="14">
        <f t="shared" si="10"/>
        <v>15056.421</v>
      </c>
      <c r="BA60" s="14">
        <f t="shared" si="10"/>
        <v>16029.579999999998</v>
      </c>
      <c r="BB60" s="14">
        <f t="shared" si="10"/>
        <v>15959.372000000001</v>
      </c>
      <c r="BC60" s="14">
        <f t="shared" si="10"/>
        <v>14361.588999999996</v>
      </c>
      <c r="BD60" s="14">
        <f t="shared" si="10"/>
        <v>13403.554</v>
      </c>
      <c r="BE60" s="14">
        <f t="shared" si="10"/>
        <v>14555.381999999998</v>
      </c>
      <c r="BF60" s="14">
        <f t="shared" si="10"/>
        <v>13952.233</v>
      </c>
      <c r="BG60" s="14">
        <f t="shared" si="10"/>
        <v>13820.255000000001</v>
      </c>
      <c r="BH60" s="14">
        <f t="shared" si="10"/>
        <v>13718.760999999997</v>
      </c>
      <c r="BI60" s="14">
        <f t="shared" si="10"/>
        <v>15568.888000000003</v>
      </c>
      <c r="BJ60" s="14">
        <f t="shared" si="10"/>
        <v>11418.715</v>
      </c>
      <c r="BK60" s="14">
        <f t="shared" si="10"/>
        <v>16322.001</v>
      </c>
      <c r="BL60" s="14">
        <f t="shared" si="10"/>
        <v>12907.942999999997</v>
      </c>
      <c r="BM60" s="14">
        <f t="shared" si="10"/>
        <v>16221.710999999998</v>
      </c>
      <c r="BN60" s="14">
        <f t="shared" ref="BN60:BW60" si="11">SUM(BN55:BN58)-BN59</f>
        <v>19861.93</v>
      </c>
      <c r="BO60" s="14">
        <f t="shared" si="11"/>
        <v>21967.101999999999</v>
      </c>
      <c r="BP60" s="32">
        <f t="shared" ref="BP60" si="12">SUM(BP55:BP58)-BP59</f>
        <v>0</v>
      </c>
      <c r="BQ60" s="14">
        <f t="shared" si="11"/>
        <v>0</v>
      </c>
      <c r="BR60" s="14">
        <f t="shared" si="11"/>
        <v>0</v>
      </c>
      <c r="BS60" s="14">
        <f t="shared" si="11"/>
        <v>0</v>
      </c>
      <c r="BT60" s="14">
        <f t="shared" si="11"/>
        <v>0</v>
      </c>
      <c r="BU60" s="14">
        <f t="shared" si="11"/>
        <v>0</v>
      </c>
      <c r="BV60" s="14">
        <f t="shared" si="11"/>
        <v>0</v>
      </c>
      <c r="BW60" s="14">
        <f t="shared" si="11"/>
        <v>0</v>
      </c>
    </row>
    <row r="61" spans="1:75" x14ac:dyDescent="0.2">
      <c r="A61" s="15"/>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row>
    <row r="62" spans="1:75" x14ac:dyDescent="0.2">
      <c r="A62" s="17" t="s">
        <v>151</v>
      </c>
      <c r="B62" s="18"/>
      <c r="C62" s="18"/>
      <c r="D62" s="18"/>
      <c r="E62" s="18"/>
      <c r="F62" s="18"/>
      <c r="G62" s="18"/>
      <c r="H62" s="18"/>
      <c r="I62" s="18"/>
      <c r="J62" s="18"/>
      <c r="K62" s="18"/>
      <c r="L62" s="18"/>
      <c r="M62" s="18"/>
      <c r="N62" s="18"/>
      <c r="O62" s="18"/>
      <c r="P62" s="18"/>
      <c r="Q62" s="18"/>
      <c r="R62" s="18"/>
      <c r="S62" s="18"/>
      <c r="T62" s="18"/>
      <c r="U62" s="18"/>
      <c r="V62" s="18"/>
      <c r="W62" s="18"/>
      <c r="X62" s="18"/>
    </row>
    <row r="63" spans="1:75" x14ac:dyDescent="0.2">
      <c r="A63" s="14"/>
      <c r="B63" s="14"/>
      <c r="C63" s="14"/>
      <c r="D63" s="14"/>
      <c r="E63" s="14"/>
      <c r="F63" s="14"/>
      <c r="G63" s="14"/>
      <c r="H63" s="14"/>
      <c r="I63" s="14"/>
      <c r="J63" s="14"/>
      <c r="K63" s="14"/>
      <c r="L63" s="14"/>
      <c r="M63" s="14"/>
      <c r="N63" s="14"/>
      <c r="O63" s="14"/>
      <c r="P63" s="14"/>
      <c r="Q63" s="14"/>
      <c r="R63" s="14"/>
      <c r="S63" s="14"/>
      <c r="T63" s="14"/>
      <c r="U63" s="14"/>
      <c r="V63" s="14"/>
      <c r="W63" s="14"/>
      <c r="X63" s="14"/>
    </row>
    <row r="64" spans="1:75" x14ac:dyDescent="0.2">
      <c r="A64" s="14"/>
      <c r="B64" s="19" t="s">
        <v>196</v>
      </c>
      <c r="C64" s="19" t="s">
        <v>197</v>
      </c>
      <c r="D64" s="19" t="s">
        <v>198</v>
      </c>
      <c r="E64" s="19" t="s">
        <v>199</v>
      </c>
      <c r="F64" s="19" t="s">
        <v>200</v>
      </c>
      <c r="G64" s="19" t="s">
        <v>38</v>
      </c>
      <c r="H64" s="19" t="s">
        <v>42</v>
      </c>
      <c r="I64" s="19" t="s">
        <v>46</v>
      </c>
      <c r="J64" s="19" t="s">
        <v>50</v>
      </c>
      <c r="K64" s="19" t="s">
        <v>54</v>
      </c>
      <c r="L64" s="19" t="s">
        <v>58</v>
      </c>
      <c r="M64" s="19" t="s">
        <v>62</v>
      </c>
      <c r="N64" s="19" t="s">
        <v>66</v>
      </c>
      <c r="O64" s="19" t="s">
        <v>70</v>
      </c>
      <c r="P64" s="19" t="s">
        <v>74</v>
      </c>
      <c r="Q64" s="19" t="s">
        <v>78</v>
      </c>
      <c r="R64" s="19" t="s">
        <v>82</v>
      </c>
      <c r="S64" s="19" t="s">
        <v>86</v>
      </c>
      <c r="T64" s="19" t="s">
        <v>90</v>
      </c>
      <c r="U64" s="19" t="s">
        <v>94</v>
      </c>
      <c r="V64" s="19" t="s">
        <v>98</v>
      </c>
      <c r="W64" s="19"/>
      <c r="X64" s="19"/>
    </row>
    <row r="65" spans="1:24" x14ac:dyDescent="0.2">
      <c r="A65" s="14"/>
      <c r="B65" s="21"/>
      <c r="C65" s="21"/>
      <c r="D65" s="21"/>
      <c r="E65" s="21"/>
      <c r="F65" s="21"/>
      <c r="G65" s="21"/>
      <c r="H65" s="21"/>
      <c r="I65" s="21"/>
      <c r="J65" s="21"/>
      <c r="K65" s="21"/>
      <c r="L65" s="21"/>
      <c r="M65" s="21"/>
      <c r="N65" s="21"/>
      <c r="O65" s="21"/>
      <c r="P65" s="21"/>
      <c r="Q65" s="21"/>
      <c r="R65" s="21"/>
      <c r="S65" s="21"/>
      <c r="T65" s="21"/>
      <c r="U65" s="21"/>
      <c r="V65" s="21"/>
      <c r="W65" s="21"/>
      <c r="X65" s="21"/>
    </row>
    <row r="66" spans="1:24" x14ac:dyDescent="0.2">
      <c r="A66" s="14" t="s">
        <v>152</v>
      </c>
      <c r="B66" s="14">
        <v>276.755</v>
      </c>
      <c r="C66" s="14">
        <v>492.45</v>
      </c>
      <c r="D66" s="14">
        <v>778.33299999999997</v>
      </c>
      <c r="E66" s="14">
        <v>808.49800000000005</v>
      </c>
      <c r="F66" s="14">
        <v>1674.559</v>
      </c>
      <c r="G66" s="14">
        <v>4045.4639999999999</v>
      </c>
      <c r="H66" s="14">
        <v>6021.8109999999997</v>
      </c>
      <c r="I66" s="14">
        <v>7285.8050000000003</v>
      </c>
      <c r="J66" s="14">
        <v>7700.0950000000003</v>
      </c>
      <c r="K66" s="14">
        <v>7517.2910000000002</v>
      </c>
      <c r="L66" s="14">
        <v>8703.4940000000006</v>
      </c>
      <c r="M66" s="14">
        <v>9403.723</v>
      </c>
      <c r="N66" s="14">
        <v>12406.222</v>
      </c>
      <c r="O66" s="14">
        <v>14952.744000000001</v>
      </c>
      <c r="P66" s="14">
        <v>16064.233</v>
      </c>
      <c r="Q66" s="14">
        <v>18893.14</v>
      </c>
      <c r="R66" s="14">
        <v>18212.716</v>
      </c>
      <c r="S66" s="14">
        <v>23947.164000000001</v>
      </c>
      <c r="T66" s="14">
        <v>33935.031000000003</v>
      </c>
      <c r="U66" s="14">
        <v>60826.002</v>
      </c>
      <c r="V66" s="14">
        <v>84355.53</v>
      </c>
      <c r="W66" s="14"/>
      <c r="X66" s="14"/>
    </row>
    <row r="67" spans="1:24" x14ac:dyDescent="0.2">
      <c r="A67" s="14" t="s">
        <v>153</v>
      </c>
      <c r="B67" s="22">
        <v>161.21</v>
      </c>
      <c r="C67" s="22">
        <v>331.44</v>
      </c>
      <c r="D67" s="22">
        <v>570.39400000000001</v>
      </c>
      <c r="E67" s="22">
        <v>624.57899999999995</v>
      </c>
      <c r="F67" s="22">
        <v>1304.124</v>
      </c>
      <c r="G67" s="22">
        <v>3214.5630000000001</v>
      </c>
      <c r="H67" s="22">
        <v>4610.7309999999998</v>
      </c>
      <c r="I67" s="22">
        <v>5891.0889999999999</v>
      </c>
      <c r="J67" s="22">
        <v>6538.8419999999996</v>
      </c>
      <c r="K67" s="22">
        <v>6442.2190000000001</v>
      </c>
      <c r="L67" s="22">
        <v>7366.9780000000001</v>
      </c>
      <c r="M67" s="22">
        <v>7941.0349999999999</v>
      </c>
      <c r="N67" s="22">
        <v>10313.619000000001</v>
      </c>
      <c r="O67" s="22">
        <v>11907.989</v>
      </c>
      <c r="P67" s="22">
        <v>13009.689</v>
      </c>
      <c r="Q67" s="22">
        <v>15794.608</v>
      </c>
      <c r="R67" s="22">
        <v>15245.062</v>
      </c>
      <c r="S67" s="22">
        <v>19306.559000000001</v>
      </c>
      <c r="T67" s="22">
        <v>29516.223999999998</v>
      </c>
      <c r="U67" s="22">
        <v>50463.4</v>
      </c>
      <c r="V67" s="22">
        <v>67303.206000000006</v>
      </c>
      <c r="W67" s="22"/>
      <c r="X67" s="22"/>
    </row>
    <row r="68" spans="1:24" x14ac:dyDescent="0.2">
      <c r="A68" s="14" t="s">
        <v>154</v>
      </c>
      <c r="B68" s="14">
        <v>115.545</v>
      </c>
      <c r="C68" s="14">
        <v>161.01</v>
      </c>
      <c r="D68" s="14">
        <v>207.93899999999999</v>
      </c>
      <c r="E68" s="14">
        <v>183.91900000000001</v>
      </c>
      <c r="F68" s="14">
        <v>370.435</v>
      </c>
      <c r="G68" s="14">
        <v>830.90099999999995</v>
      </c>
      <c r="H68" s="14">
        <v>1411.08</v>
      </c>
      <c r="I68" s="14">
        <v>1394.7159999999999</v>
      </c>
      <c r="J68" s="14">
        <v>1161.2529999999999</v>
      </c>
      <c r="K68" s="14">
        <v>1075.0719999999999</v>
      </c>
      <c r="L68" s="14">
        <v>1336.5160000000001</v>
      </c>
      <c r="M68" s="14">
        <v>1462.6880000000001</v>
      </c>
      <c r="N68" s="14">
        <v>2092.6030000000001</v>
      </c>
      <c r="O68" s="14">
        <v>3044.7550000000001</v>
      </c>
      <c r="P68" s="14">
        <v>3054.5439999999999</v>
      </c>
      <c r="Q68" s="14">
        <v>3098.5320000000002</v>
      </c>
      <c r="R68" s="14">
        <v>2967.654</v>
      </c>
      <c r="S68" s="14">
        <v>4640.6049999999996</v>
      </c>
      <c r="T68" s="14">
        <v>4418.8069999999998</v>
      </c>
      <c r="U68" s="14">
        <v>10362.602000000001</v>
      </c>
      <c r="V68" s="14">
        <v>17052.324000000001</v>
      </c>
      <c r="W68" s="14"/>
      <c r="X68" s="14"/>
    </row>
    <row r="69" spans="1:24" x14ac:dyDescent="0.2">
      <c r="A69" s="14"/>
      <c r="B69" s="14"/>
      <c r="C69" s="14"/>
      <c r="D69" s="14"/>
      <c r="E69" s="14"/>
      <c r="F69" s="14"/>
      <c r="G69" s="14"/>
      <c r="H69" s="14"/>
      <c r="I69" s="14"/>
      <c r="J69" s="14"/>
      <c r="K69" s="14"/>
      <c r="L69" s="14"/>
      <c r="M69" s="14"/>
      <c r="N69" s="14"/>
      <c r="O69" s="14"/>
      <c r="P69" s="14"/>
      <c r="Q69" s="14"/>
      <c r="R69" s="14"/>
      <c r="S69" s="14"/>
      <c r="T69" s="14"/>
      <c r="U69" s="14"/>
      <c r="V69" s="14"/>
      <c r="W69" s="14"/>
      <c r="X69" s="14"/>
    </row>
    <row r="70" spans="1:24" x14ac:dyDescent="0.2">
      <c r="A70" s="20" t="s">
        <v>155</v>
      </c>
      <c r="B70" s="14"/>
      <c r="C70" s="14"/>
      <c r="D70" s="14"/>
      <c r="E70" s="14"/>
      <c r="F70" s="14"/>
      <c r="G70" s="14"/>
      <c r="H70" s="14"/>
      <c r="I70" s="14"/>
      <c r="J70" s="14"/>
      <c r="K70" s="14"/>
      <c r="L70" s="14"/>
      <c r="M70" s="14"/>
      <c r="N70" s="14"/>
      <c r="O70" s="14"/>
      <c r="P70" s="14"/>
      <c r="Q70" s="14"/>
      <c r="R70" s="14"/>
      <c r="S70" s="14"/>
      <c r="T70" s="14"/>
      <c r="U70" s="14"/>
      <c r="V70" s="14"/>
      <c r="W70" s="14"/>
      <c r="X70" s="14"/>
    </row>
    <row r="71" spans="1:24" x14ac:dyDescent="0.2">
      <c r="A71" s="14" t="s">
        <v>156</v>
      </c>
      <c r="B71" s="14">
        <v>24.271000000000001</v>
      </c>
      <c r="C71" s="14">
        <v>54.58</v>
      </c>
      <c r="D71" s="14">
        <v>85.153999999999996</v>
      </c>
      <c r="E71" s="14">
        <v>109.959</v>
      </c>
      <c r="F71" s="14">
        <v>183.78200000000001</v>
      </c>
      <c r="G71" s="14">
        <v>145.333</v>
      </c>
      <c r="H71" s="14">
        <v>211.46199999999999</v>
      </c>
      <c r="I71" s="14">
        <v>308.07100000000003</v>
      </c>
      <c r="J71" s="14">
        <v>267.30599999999998</v>
      </c>
      <c r="K71" s="14">
        <v>237.929</v>
      </c>
      <c r="L71" s="14">
        <v>300.75799999999998</v>
      </c>
      <c r="M71" s="14">
        <v>330.62900000000002</v>
      </c>
      <c r="N71" s="14">
        <v>416.26900000000001</v>
      </c>
      <c r="O71" s="14">
        <v>552.197</v>
      </c>
      <c r="P71" s="14">
        <v>614.40599999999995</v>
      </c>
      <c r="Q71" s="14">
        <v>545.16300000000001</v>
      </c>
      <c r="R71" s="14">
        <v>443.947</v>
      </c>
      <c r="S71" s="14">
        <v>588.11099999999999</v>
      </c>
      <c r="T71" s="14">
        <v>683.14099999999996</v>
      </c>
      <c r="U71" s="14">
        <v>1606.8489999999999</v>
      </c>
      <c r="V71" s="14">
        <v>2634.308</v>
      </c>
      <c r="W71" s="14"/>
      <c r="X71" s="14"/>
    </row>
    <row r="72" spans="1:24" x14ac:dyDescent="0.2">
      <c r="A72" s="14" t="s">
        <v>157</v>
      </c>
      <c r="B72" s="14"/>
      <c r="C72" s="14"/>
      <c r="D72" s="14"/>
      <c r="E72" s="14"/>
      <c r="F72" s="14"/>
      <c r="G72" s="14">
        <v>169.69800000000001</v>
      </c>
      <c r="H72" s="14">
        <v>187.96299999999999</v>
      </c>
      <c r="I72" s="14">
        <v>211.05600000000001</v>
      </c>
      <c r="J72" s="14">
        <v>216.417</v>
      </c>
      <c r="K72" s="14">
        <v>184.57499999999999</v>
      </c>
      <c r="L72" s="14">
        <v>210.56200000000001</v>
      </c>
      <c r="M72" s="14">
        <v>301.31099999999998</v>
      </c>
      <c r="N72" s="14">
        <v>309.88799999999998</v>
      </c>
      <c r="O72" s="14">
        <v>458.351</v>
      </c>
      <c r="P72" s="14">
        <v>1134.348</v>
      </c>
      <c r="Q72" s="14">
        <v>724.80799999999999</v>
      </c>
      <c r="R72" s="14">
        <v>802.625</v>
      </c>
      <c r="S72" s="14">
        <v>1141.538</v>
      </c>
      <c r="T72" s="14">
        <v>1254.6079999999999</v>
      </c>
      <c r="U72" s="14">
        <v>2675.739</v>
      </c>
      <c r="V72" s="14">
        <v>5542.5540000000001</v>
      </c>
      <c r="W72" s="14"/>
      <c r="X72" s="14"/>
    </row>
    <row r="73" spans="1:24" x14ac:dyDescent="0.2">
      <c r="A73" s="14" t="s">
        <v>158</v>
      </c>
      <c r="B73" s="14"/>
      <c r="C73" s="14"/>
      <c r="D73" s="14"/>
      <c r="E73" s="14"/>
      <c r="F73" s="14"/>
      <c r="G73" s="14"/>
      <c r="H73" s="14"/>
      <c r="I73" s="14"/>
      <c r="J73" s="14"/>
      <c r="K73" s="14"/>
      <c r="L73" s="14"/>
      <c r="M73" s="14"/>
      <c r="N73" s="14"/>
      <c r="O73" s="14"/>
      <c r="P73" s="14"/>
      <c r="Q73" s="14"/>
      <c r="R73" s="14"/>
      <c r="S73" s="14"/>
      <c r="T73" s="14"/>
      <c r="U73" s="14"/>
      <c r="V73" s="14"/>
      <c r="W73" s="14"/>
      <c r="X73" s="14"/>
    </row>
    <row r="74" spans="1:24" x14ac:dyDescent="0.2">
      <c r="A74" s="14" t="s">
        <v>159</v>
      </c>
      <c r="B74" s="22">
        <v>0.249</v>
      </c>
      <c r="C74" s="22">
        <v>1.1639999999999999</v>
      </c>
      <c r="D74" s="22">
        <v>1.948</v>
      </c>
      <c r="E74" s="22">
        <v>3.8010000000000002</v>
      </c>
      <c r="F74" s="22">
        <v>20.369</v>
      </c>
      <c r="G74" s="22">
        <v>248.392</v>
      </c>
      <c r="H74" s="22">
        <v>323.43</v>
      </c>
      <c r="I74" s="22">
        <v>404.505</v>
      </c>
      <c r="J74" s="22">
        <v>496.86799999999999</v>
      </c>
      <c r="K74" s="22">
        <v>509.02100000000002</v>
      </c>
      <c r="L74" s="22">
        <v>563.80700000000002</v>
      </c>
      <c r="M74" s="22">
        <v>598.78499999999997</v>
      </c>
      <c r="N74" s="22">
        <v>754.72799999999995</v>
      </c>
      <c r="O74" s="22">
        <v>803.18799999999999</v>
      </c>
      <c r="P74" s="22">
        <v>39.802999999999997</v>
      </c>
      <c r="Q74" s="22">
        <v>661.61</v>
      </c>
      <c r="R74" s="22">
        <v>742.846</v>
      </c>
      <c r="S74" s="22">
        <v>916.07</v>
      </c>
      <c r="T74" s="22">
        <v>1288.277</v>
      </c>
      <c r="U74" s="22">
        <v>2784.335</v>
      </c>
      <c r="V74" s="22">
        <v>3495.6709999999998</v>
      </c>
      <c r="W74" s="22"/>
      <c r="X74" s="22"/>
    </row>
    <row r="75" spans="1:24" x14ac:dyDescent="0.2">
      <c r="A75" s="20" t="s">
        <v>160</v>
      </c>
      <c r="B75" s="14">
        <v>91.025000000000006</v>
      </c>
      <c r="C75" s="14">
        <v>105.26600000000001</v>
      </c>
      <c r="D75" s="14">
        <v>120.837</v>
      </c>
      <c r="E75" s="14">
        <v>70.159000000000006</v>
      </c>
      <c r="F75" s="14">
        <v>166.28399999999999</v>
      </c>
      <c r="G75" s="14">
        <v>267.47800000000001</v>
      </c>
      <c r="H75" s="14">
        <v>688.22500000000002</v>
      </c>
      <c r="I75" s="14">
        <v>471.084</v>
      </c>
      <c r="J75" s="14">
        <v>180.66200000000001</v>
      </c>
      <c r="K75" s="14">
        <v>143.547</v>
      </c>
      <c r="L75" s="14">
        <v>261.38900000000001</v>
      </c>
      <c r="M75" s="14">
        <v>231.96299999999999</v>
      </c>
      <c r="N75" s="14">
        <v>611.71799999999996</v>
      </c>
      <c r="O75" s="14">
        <v>1231.019</v>
      </c>
      <c r="P75" s="14">
        <v>1265.9870000000001</v>
      </c>
      <c r="Q75" s="14">
        <v>1166.951</v>
      </c>
      <c r="R75" s="14">
        <v>978.23599999999999</v>
      </c>
      <c r="S75" s="14">
        <v>1994.886</v>
      </c>
      <c r="T75" s="14">
        <v>1192.7809999999999</v>
      </c>
      <c r="U75" s="14">
        <v>3295.6790000000001</v>
      </c>
      <c r="V75" s="14">
        <v>5379.7910000000002</v>
      </c>
      <c r="W75" s="14"/>
      <c r="X75" s="14"/>
    </row>
    <row r="76" spans="1:24" x14ac:dyDescent="0.2">
      <c r="A76" s="14"/>
      <c r="B76" s="14"/>
      <c r="C76" s="14"/>
      <c r="D76" s="14"/>
      <c r="E76" s="14"/>
      <c r="F76" s="14"/>
      <c r="G76" s="14"/>
      <c r="H76" s="14"/>
      <c r="I76" s="14"/>
      <c r="J76" s="14"/>
      <c r="K76" s="14"/>
      <c r="L76" s="14"/>
      <c r="M76" s="14"/>
      <c r="N76" s="14"/>
      <c r="O76" s="14"/>
      <c r="P76" s="14"/>
      <c r="Q76" s="14"/>
      <c r="R76" s="14"/>
      <c r="S76" s="14"/>
      <c r="T76" s="14"/>
      <c r="U76" s="14"/>
      <c r="V76" s="14"/>
      <c r="W76" s="14"/>
      <c r="X76" s="14"/>
    </row>
    <row r="77" spans="1:24" x14ac:dyDescent="0.2">
      <c r="A77" s="14" t="s">
        <v>161</v>
      </c>
      <c r="B77" s="14">
        <v>-0.65400000000000003</v>
      </c>
      <c r="C77" s="14">
        <v>1.1950000000000001</v>
      </c>
      <c r="D77" s="14">
        <v>-5.2030000000000003</v>
      </c>
      <c r="E77" s="14">
        <v>-18.030999999999999</v>
      </c>
      <c r="F77" s="14">
        <v>-29.786000000000001</v>
      </c>
      <c r="G77" s="14">
        <v>-60.99</v>
      </c>
      <c r="H77" s="14">
        <v>-36.652000000000001</v>
      </c>
      <c r="I77" s="14">
        <v>-40.448</v>
      </c>
      <c r="J77" s="14">
        <v>-115.217</v>
      </c>
      <c r="K77" s="14">
        <v>62.713999999999999</v>
      </c>
      <c r="L77" s="14">
        <v>-162.154</v>
      </c>
      <c r="M77" s="14">
        <v>-214.45500000000001</v>
      </c>
      <c r="N77" s="14">
        <v>-204.64500000000001</v>
      </c>
      <c r="O77" s="14">
        <v>-208.744</v>
      </c>
      <c r="P77" s="14">
        <v>-319.48399999999998</v>
      </c>
      <c r="Q77" s="14">
        <v>-416.79700000000003</v>
      </c>
      <c r="R77" s="14">
        <v>-448.33600000000001</v>
      </c>
      <c r="S77" s="14">
        <v>-452.19900000000001</v>
      </c>
      <c r="T77" s="14">
        <v>-196.82</v>
      </c>
      <c r="U77" s="14">
        <v>57.594000000000001</v>
      </c>
      <c r="V77" s="14">
        <v>117.099</v>
      </c>
      <c r="W77" s="14"/>
      <c r="X77" s="14"/>
    </row>
    <row r="78" spans="1:24" x14ac:dyDescent="0.2">
      <c r="A78" s="14" t="s">
        <v>162</v>
      </c>
      <c r="B78" s="22">
        <v>1.849</v>
      </c>
      <c r="C78" s="22">
        <v>4.7030000000000003</v>
      </c>
      <c r="D78" s="22">
        <v>1.216</v>
      </c>
      <c r="E78" s="22">
        <v>4.6449999999999996</v>
      </c>
      <c r="F78" s="22">
        <v>0.80800000000000005</v>
      </c>
      <c r="G78" s="22">
        <v>-7.4809999999999999</v>
      </c>
      <c r="H78" s="22">
        <v>8.4710000000000001</v>
      </c>
      <c r="I78" s="22">
        <v>41.906999999999996</v>
      </c>
      <c r="J78" s="22">
        <v>206.67699999999999</v>
      </c>
      <c r="K78" s="22">
        <v>-159.61699999999999</v>
      </c>
      <c r="L78" s="22">
        <v>37.76</v>
      </c>
      <c r="M78" s="22">
        <v>123.712</v>
      </c>
      <c r="N78" s="22">
        <v>181.37899999999999</v>
      </c>
      <c r="O78" s="22">
        <v>-73.055000000000007</v>
      </c>
      <c r="P78" s="22">
        <v>-94.012</v>
      </c>
      <c r="Q78" s="22">
        <v>-113.04900000000001</v>
      </c>
      <c r="R78" s="22">
        <v>-183.274</v>
      </c>
      <c r="S78" s="22">
        <v>-490.19099999999997</v>
      </c>
      <c r="T78" s="22">
        <v>-286.62</v>
      </c>
      <c r="U78" s="22">
        <v>-329.65899999999999</v>
      </c>
      <c r="V78" s="22">
        <v>-277.339</v>
      </c>
      <c r="W78" s="22"/>
      <c r="X78" s="22"/>
    </row>
    <row r="79" spans="1:24" x14ac:dyDescent="0.2">
      <c r="A79" s="14" t="s">
        <v>163</v>
      </c>
      <c r="B79" s="20">
        <v>92.22</v>
      </c>
      <c r="C79" s="20">
        <v>111.164</v>
      </c>
      <c r="D79" s="20">
        <v>116.85</v>
      </c>
      <c r="E79" s="20">
        <v>56.773000000000003</v>
      </c>
      <c r="F79" s="20">
        <v>137.30600000000001</v>
      </c>
      <c r="G79" s="20">
        <v>199.00700000000001</v>
      </c>
      <c r="H79" s="20">
        <v>660.04399999999998</v>
      </c>
      <c r="I79" s="20">
        <v>472.54300000000001</v>
      </c>
      <c r="J79" s="20">
        <v>272.12200000000001</v>
      </c>
      <c r="K79" s="20">
        <v>46.643999999999998</v>
      </c>
      <c r="L79" s="20">
        <v>136.995</v>
      </c>
      <c r="M79" s="20">
        <v>141.22</v>
      </c>
      <c r="N79" s="20">
        <v>588.452</v>
      </c>
      <c r="O79" s="20">
        <v>949.22</v>
      </c>
      <c r="P79" s="20">
        <v>852.49099999999999</v>
      </c>
      <c r="Q79" s="20">
        <v>637.10500000000002</v>
      </c>
      <c r="R79" s="20">
        <v>346.62599999999998</v>
      </c>
      <c r="S79" s="20">
        <v>1052.4960000000001</v>
      </c>
      <c r="T79" s="20">
        <v>709.34100000000001</v>
      </c>
      <c r="U79" s="20">
        <v>3023.614</v>
      </c>
      <c r="V79" s="20">
        <v>5219.5510000000004</v>
      </c>
      <c r="W79" s="20"/>
      <c r="X79" s="20"/>
    </row>
    <row r="80" spans="1:24" x14ac:dyDescent="0.2">
      <c r="A80" s="14"/>
      <c r="B80" s="20"/>
      <c r="C80" s="20"/>
      <c r="D80" s="20"/>
      <c r="E80" s="20"/>
      <c r="F80" s="20"/>
      <c r="G80" s="20"/>
      <c r="H80" s="20"/>
      <c r="I80" s="20"/>
      <c r="J80" s="20"/>
      <c r="K80" s="20"/>
      <c r="L80" s="20"/>
      <c r="M80" s="20"/>
      <c r="N80" s="20"/>
      <c r="O80" s="20"/>
      <c r="P80" s="20"/>
      <c r="Q80" s="20"/>
      <c r="R80" s="20"/>
      <c r="S80" s="20"/>
      <c r="T80" s="20"/>
      <c r="U80" s="20"/>
      <c r="V80" s="20"/>
      <c r="W80" s="20"/>
      <c r="X80" s="20"/>
    </row>
    <row r="81" spans="1:27" x14ac:dyDescent="0.2">
      <c r="A81" s="14" t="s">
        <v>164</v>
      </c>
      <c r="B81" s="22">
        <v>-7.181</v>
      </c>
      <c r="C81" s="22">
        <v>-7.4379999999999997</v>
      </c>
      <c r="D81" s="22">
        <v>-7.7839999999999998</v>
      </c>
      <c r="E81" s="22">
        <v>-11.15</v>
      </c>
      <c r="F81" s="22">
        <v>-6.7850000000000001</v>
      </c>
      <c r="G81" s="22">
        <v>-12.887</v>
      </c>
      <c r="H81" s="22">
        <v>-62.689</v>
      </c>
      <c r="I81" s="22">
        <v>-33.637</v>
      </c>
      <c r="J81" s="22">
        <v>-20.858000000000001</v>
      </c>
      <c r="K81" s="22">
        <v>-12.488</v>
      </c>
      <c r="L81" s="22">
        <v>-9.2550000000000008</v>
      </c>
      <c r="M81" s="22">
        <v>-21.666</v>
      </c>
      <c r="N81" s="22">
        <v>-101.842</v>
      </c>
      <c r="O81" s="22">
        <v>-157.28700000000001</v>
      </c>
      <c r="P81" s="22">
        <v>-106.732</v>
      </c>
      <c r="Q81" s="22">
        <v>-120.494</v>
      </c>
      <c r="R81" s="22">
        <v>-44.523000000000003</v>
      </c>
      <c r="S81" s="22">
        <v>-132.83099999999999</v>
      </c>
      <c r="T81" s="22">
        <v>-86.466999999999999</v>
      </c>
      <c r="U81" s="22">
        <v>-482.899</v>
      </c>
      <c r="V81" s="22">
        <v>-829.74800000000005</v>
      </c>
      <c r="W81" s="22"/>
      <c r="X81" s="22"/>
    </row>
    <row r="82" spans="1:27" x14ac:dyDescent="0.2">
      <c r="A82" s="14" t="s">
        <v>165</v>
      </c>
      <c r="B82" s="20">
        <v>85.039000000000001</v>
      </c>
      <c r="C82" s="20">
        <v>103.726</v>
      </c>
      <c r="D82" s="20">
        <v>109.066</v>
      </c>
      <c r="E82" s="20">
        <v>45.622999999999998</v>
      </c>
      <c r="F82" s="20">
        <v>130.52099999999999</v>
      </c>
      <c r="G82" s="20">
        <v>186.12</v>
      </c>
      <c r="H82" s="20">
        <v>597.35500000000002</v>
      </c>
      <c r="I82" s="20">
        <v>438.90600000000001</v>
      </c>
      <c r="J82" s="20">
        <v>251.26400000000001</v>
      </c>
      <c r="K82" s="20">
        <v>34.155999999999999</v>
      </c>
      <c r="L82" s="20">
        <v>127.74</v>
      </c>
      <c r="M82" s="20">
        <v>119.554</v>
      </c>
      <c r="N82" s="20">
        <v>486.61</v>
      </c>
      <c r="O82" s="20">
        <v>791.93299999999999</v>
      </c>
      <c r="P82" s="20">
        <v>745.75900000000001</v>
      </c>
      <c r="Q82" s="20">
        <v>516.61099999999999</v>
      </c>
      <c r="R82" s="20">
        <v>302.10300000000001</v>
      </c>
      <c r="S82" s="20">
        <v>919.66499999999996</v>
      </c>
      <c r="T82" s="20">
        <v>622.87400000000002</v>
      </c>
      <c r="U82" s="20">
        <v>2540.7150000000001</v>
      </c>
      <c r="V82" s="20">
        <v>4389.8029999999999</v>
      </c>
      <c r="W82" s="20"/>
      <c r="X82" s="20"/>
    </row>
    <row r="83" spans="1:27" x14ac:dyDescent="0.2">
      <c r="A83" s="14"/>
      <c r="B83" s="20"/>
      <c r="C83" s="20"/>
      <c r="D83" s="20"/>
      <c r="E83" s="20"/>
      <c r="F83" s="20"/>
      <c r="G83" s="20"/>
      <c r="H83" s="20"/>
      <c r="I83" s="20"/>
      <c r="J83" s="20"/>
      <c r="K83" s="20"/>
      <c r="L83" s="20"/>
      <c r="M83" s="20"/>
      <c r="N83" s="20"/>
      <c r="O83" s="20"/>
      <c r="P83" s="20"/>
      <c r="Q83" s="20"/>
      <c r="R83" s="20"/>
      <c r="S83" s="20"/>
      <c r="T83" s="20"/>
      <c r="U83" s="20"/>
      <c r="V83" s="20"/>
      <c r="W83" s="20"/>
      <c r="X83" s="20"/>
    </row>
    <row r="84" spans="1:27" x14ac:dyDescent="0.2">
      <c r="A84" s="14" t="s">
        <v>166</v>
      </c>
      <c r="B84" s="14"/>
      <c r="C84" s="14"/>
      <c r="D84" s="14"/>
      <c r="E84" s="14"/>
      <c r="F84" s="14"/>
      <c r="G84" s="14"/>
      <c r="H84" s="14"/>
      <c r="I84" s="14"/>
      <c r="J84" s="14"/>
      <c r="K84" s="14"/>
      <c r="L84" s="14"/>
      <c r="M84" s="14"/>
      <c r="N84" s="14"/>
      <c r="O84" s="14"/>
      <c r="P84" s="14"/>
      <c r="Q84" s="14"/>
      <c r="R84" s="14"/>
      <c r="S84" s="14"/>
      <c r="T84" s="14"/>
      <c r="U84" s="14"/>
      <c r="V84" s="14"/>
      <c r="W84" s="14"/>
      <c r="X84" s="14"/>
    </row>
    <row r="85" spans="1:27" x14ac:dyDescent="0.2">
      <c r="A85" s="14" t="s">
        <v>139</v>
      </c>
      <c r="B85" s="14">
        <v>-5.5119999999999996</v>
      </c>
      <c r="C85" s="14">
        <v>-3.448</v>
      </c>
      <c r="D85" s="14">
        <v>-1.0369999999999999</v>
      </c>
      <c r="E85" s="14">
        <v>2.5999999999999999E-2</v>
      </c>
      <c r="F85" s="14">
        <v>-1.373</v>
      </c>
      <c r="G85" s="14">
        <v>-37.118000000000002</v>
      </c>
      <c r="H85" s="14">
        <v>-41.722999999999999</v>
      </c>
      <c r="I85" s="14">
        <v>-59.427999999999997</v>
      </c>
      <c r="J85" s="14">
        <v>-33.151000000000003</v>
      </c>
      <c r="K85" s="14">
        <v>-21.1</v>
      </c>
      <c r="L85" s="14">
        <v>-36.683</v>
      </c>
      <c r="M85" s="14">
        <v>-49.502000000000002</v>
      </c>
      <c r="N85" s="14">
        <v>-48.805999999999997</v>
      </c>
      <c r="O85" s="14">
        <v>-61.831000000000003</v>
      </c>
      <c r="P85" s="14">
        <v>-128.99</v>
      </c>
      <c r="Q85" s="14">
        <v>-112.73</v>
      </c>
      <c r="R85" s="14">
        <v>-71.917000000000002</v>
      </c>
      <c r="S85" s="14">
        <v>-272.154</v>
      </c>
      <c r="T85" s="14">
        <v>-144.76900000000001</v>
      </c>
      <c r="U85" s="14">
        <v>-156.44</v>
      </c>
      <c r="V85" s="14">
        <v>-182.524</v>
      </c>
      <c r="W85" s="14"/>
      <c r="X85" s="14"/>
    </row>
    <row r="86" spans="1:27" x14ac:dyDescent="0.2">
      <c r="A86" s="14" t="s">
        <v>167</v>
      </c>
      <c r="B86" s="14"/>
      <c r="C86" s="14"/>
      <c r="D86" s="14">
        <v>-9.9999999997634989E-4</v>
      </c>
      <c r="E86" s="14">
        <v>-7.1054273576010003E-15</v>
      </c>
      <c r="F86" s="14">
        <v>-2.8421709430404001E-14</v>
      </c>
      <c r="G86" s="14">
        <v>9.9999999997634989E-4</v>
      </c>
      <c r="H86" s="14">
        <v>-1.1368683772161999E-13</v>
      </c>
      <c r="I86" s="14"/>
      <c r="J86" s="14"/>
      <c r="K86" s="14">
        <v>1.7763568394003002E-15</v>
      </c>
      <c r="L86" s="14">
        <v>-1.4210854715202001E-14</v>
      </c>
      <c r="M86" s="14">
        <v>1.4210854715202001E-14</v>
      </c>
      <c r="N86" s="14">
        <v>-5.6843418860808002E-14</v>
      </c>
      <c r="O86" s="14">
        <v>-9.9999999997634989E-4</v>
      </c>
      <c r="P86" s="14">
        <v>-9.9999999997634989E-4</v>
      </c>
      <c r="Q86" s="14"/>
      <c r="R86" s="14">
        <v>-9.9999999994792991E-4</v>
      </c>
      <c r="S86" s="14">
        <v>-1.1368683772161999E-13</v>
      </c>
      <c r="T86" s="14">
        <v>-1.0000000000332E-3</v>
      </c>
      <c r="U86" s="14"/>
      <c r="V86" s="14">
        <v>9.0949470177293006E-13</v>
      </c>
      <c r="W86" s="14"/>
      <c r="X86" s="14"/>
    </row>
    <row r="87" spans="1:27" ht="17" thickBot="1" x14ac:dyDescent="0.25">
      <c r="A87" s="20" t="s">
        <v>168</v>
      </c>
      <c r="B87" s="26">
        <v>79.527000000000001</v>
      </c>
      <c r="C87" s="26">
        <v>100.27800000000001</v>
      </c>
      <c r="D87" s="26">
        <v>108.02800000000001</v>
      </c>
      <c r="E87" s="26">
        <v>45.649000000000001</v>
      </c>
      <c r="F87" s="26">
        <v>129.148</v>
      </c>
      <c r="G87" s="26">
        <v>149.00299999999999</v>
      </c>
      <c r="H87" s="26">
        <v>555.63199999999995</v>
      </c>
      <c r="I87" s="26">
        <v>379.47800000000001</v>
      </c>
      <c r="J87" s="26">
        <v>218.113</v>
      </c>
      <c r="K87" s="26">
        <v>13.055999999999999</v>
      </c>
      <c r="L87" s="26">
        <v>91.057000000000002</v>
      </c>
      <c r="M87" s="26">
        <v>70.052000000000007</v>
      </c>
      <c r="N87" s="26">
        <v>437.80399999999997</v>
      </c>
      <c r="O87" s="26">
        <v>730.101</v>
      </c>
      <c r="P87" s="26">
        <v>616.76800000000003</v>
      </c>
      <c r="Q87" s="26">
        <v>403.88099999999997</v>
      </c>
      <c r="R87" s="26">
        <v>230.185</v>
      </c>
      <c r="S87" s="26">
        <v>647.51099999999997</v>
      </c>
      <c r="T87" s="26">
        <v>478.10399999999998</v>
      </c>
      <c r="U87" s="26">
        <v>2384.2750000000001</v>
      </c>
      <c r="V87" s="26">
        <v>4207.2790000000005</v>
      </c>
      <c r="W87" s="26"/>
      <c r="X87" s="26"/>
    </row>
    <row r="88" spans="1:27" ht="17" thickTop="1" x14ac:dyDescent="0.2">
      <c r="A88" s="14"/>
      <c r="B88" s="20"/>
      <c r="C88" s="20"/>
      <c r="D88" s="20"/>
      <c r="E88" s="20"/>
      <c r="F88" s="20"/>
      <c r="G88" s="20"/>
      <c r="H88" s="20"/>
      <c r="I88" s="20"/>
      <c r="J88" s="20"/>
      <c r="K88" s="20"/>
      <c r="L88" s="20"/>
      <c r="M88" s="20"/>
      <c r="N88" s="20"/>
      <c r="O88" s="20"/>
      <c r="P88" s="20"/>
      <c r="Q88" s="20"/>
      <c r="R88" s="20"/>
      <c r="S88" s="20"/>
      <c r="T88" s="20"/>
      <c r="U88" s="20"/>
      <c r="V88" s="20"/>
      <c r="W88" s="20"/>
      <c r="X88" s="20"/>
    </row>
    <row r="89" spans="1:27" x14ac:dyDescent="0.2">
      <c r="A89" s="17" t="s">
        <v>169</v>
      </c>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4"/>
    </row>
    <row r="90" spans="1:27" x14ac:dyDescent="0.2">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row>
    <row r="91" spans="1:27" x14ac:dyDescent="0.2">
      <c r="A91" s="14"/>
      <c r="B91" s="19" t="s">
        <v>196</v>
      </c>
      <c r="C91" s="19" t="s">
        <v>197</v>
      </c>
      <c r="D91" s="19" t="s">
        <v>198</v>
      </c>
      <c r="E91" s="19" t="s">
        <v>199</v>
      </c>
      <c r="F91" s="19" t="s">
        <v>200</v>
      </c>
      <c r="G91" s="19" t="s">
        <v>38</v>
      </c>
      <c r="H91" s="19" t="s">
        <v>42</v>
      </c>
      <c r="I91" s="19" t="s">
        <v>46</v>
      </c>
      <c r="J91" s="19" t="s">
        <v>50</v>
      </c>
      <c r="K91" s="19" t="s">
        <v>54</v>
      </c>
      <c r="L91" s="19" t="s">
        <v>58</v>
      </c>
      <c r="M91" s="19" t="s">
        <v>62</v>
      </c>
      <c r="N91" s="19" t="s">
        <v>66</v>
      </c>
      <c r="O91" s="19" t="s">
        <v>70</v>
      </c>
      <c r="P91" s="19" t="s">
        <v>74</v>
      </c>
      <c r="Q91" s="19" t="s">
        <v>78</v>
      </c>
      <c r="R91" s="19" t="s">
        <v>82</v>
      </c>
      <c r="S91" s="19" t="s">
        <v>86</v>
      </c>
      <c r="T91" s="19" t="s">
        <v>90</v>
      </c>
      <c r="U91" s="19" t="s">
        <v>94</v>
      </c>
      <c r="V91" s="19" t="s">
        <v>98</v>
      </c>
      <c r="W91" s="19"/>
      <c r="X91" s="19"/>
      <c r="Y91" s="19"/>
      <c r="Z91" s="19"/>
      <c r="AA91" s="14"/>
    </row>
    <row r="92" spans="1:27" x14ac:dyDescent="0.2">
      <c r="A92" s="14"/>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14"/>
    </row>
    <row r="93" spans="1:27" x14ac:dyDescent="0.2">
      <c r="A93" s="20" t="s">
        <v>168</v>
      </c>
      <c r="B93" s="20">
        <v>84.272000000000006</v>
      </c>
      <c r="C93" s="20">
        <v>103.726</v>
      </c>
      <c r="D93" s="20">
        <v>109.066</v>
      </c>
      <c r="E93" s="20">
        <v>45.624000000000002</v>
      </c>
      <c r="F93" s="20">
        <v>130.52099999999999</v>
      </c>
      <c r="G93" s="20">
        <v>186.12</v>
      </c>
      <c r="H93" s="20">
        <v>597.35500000000002</v>
      </c>
      <c r="I93" s="20">
        <v>438.90600000000001</v>
      </c>
      <c r="J93" s="20">
        <v>251.26400000000001</v>
      </c>
      <c r="K93" s="20">
        <v>34.155999999999999</v>
      </c>
      <c r="L93" s="20">
        <v>127.74</v>
      </c>
      <c r="M93" s="20">
        <v>119.554</v>
      </c>
      <c r="N93" s="20">
        <v>486.61</v>
      </c>
      <c r="O93" s="20">
        <v>791.93200000000002</v>
      </c>
      <c r="P93" s="20">
        <v>745.75900000000001</v>
      </c>
      <c r="Q93" s="20">
        <v>516.61099999999999</v>
      </c>
      <c r="R93" s="20">
        <v>302.10300000000001</v>
      </c>
      <c r="S93" s="20">
        <v>919.66499999999996</v>
      </c>
      <c r="T93" s="20">
        <v>622.87300000000005</v>
      </c>
      <c r="U93" s="20">
        <v>2540.7150000000001</v>
      </c>
      <c r="V93" s="20">
        <v>4389.8029999999999</v>
      </c>
      <c r="W93" s="20"/>
      <c r="X93" s="20"/>
      <c r="Y93" s="20"/>
      <c r="Z93" s="20"/>
      <c r="AA93" s="14"/>
    </row>
    <row r="94" spans="1:27" x14ac:dyDescent="0.2">
      <c r="A94" s="14"/>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14"/>
    </row>
    <row r="95" spans="1:27" x14ac:dyDescent="0.2">
      <c r="A95" s="14" t="s">
        <v>170</v>
      </c>
      <c r="B95" s="14">
        <v>7.2480000000000002</v>
      </c>
      <c r="C95" s="14">
        <v>6.5049999999999999</v>
      </c>
      <c r="D95" s="14"/>
      <c r="E95" s="14">
        <v>43.545000000000002</v>
      </c>
      <c r="F95" s="14">
        <v>63.886000000000003</v>
      </c>
      <c r="G95" s="14">
        <v>198.48699999999999</v>
      </c>
      <c r="H95" s="14">
        <v>258.15899999999999</v>
      </c>
      <c r="I95" s="14">
        <v>338.25700000000001</v>
      </c>
      <c r="J95" s="14">
        <v>434.971</v>
      </c>
      <c r="K95" s="14">
        <v>538.976</v>
      </c>
      <c r="L95" s="14">
        <v>597.16</v>
      </c>
      <c r="M95" s="14">
        <v>697.22500000000002</v>
      </c>
      <c r="N95" s="14">
        <v>839.90300000000002</v>
      </c>
      <c r="O95" s="14">
        <v>1015.574</v>
      </c>
      <c r="P95" s="14">
        <v>1074.4459999999999</v>
      </c>
      <c r="Q95" s="14">
        <v>1365.625</v>
      </c>
      <c r="R95" s="14">
        <v>1396.9259999999999</v>
      </c>
      <c r="S95" s="14">
        <v>1909.662</v>
      </c>
      <c r="T95" s="14">
        <v>2210.777</v>
      </c>
      <c r="U95" s="14">
        <v>2910.1109999999999</v>
      </c>
      <c r="V95" s="14">
        <v>6061.8149999999996</v>
      </c>
      <c r="W95" s="14"/>
      <c r="X95" s="14"/>
      <c r="Y95" s="14"/>
      <c r="Z95" s="14"/>
      <c r="AA95" s="14"/>
    </row>
    <row r="96" spans="1:27" x14ac:dyDescent="0.2">
      <c r="A96" s="14" t="s">
        <v>171</v>
      </c>
      <c r="B96" s="14">
        <v>-48.707000000000001</v>
      </c>
      <c r="C96" s="14">
        <v>-37.951999999999998</v>
      </c>
      <c r="D96" s="14"/>
      <c r="E96" s="14">
        <v>12.473000000000001</v>
      </c>
      <c r="F96" s="14">
        <v>-150.37299999999999</v>
      </c>
      <c r="G96" s="14">
        <v>-5.8220000000000001</v>
      </c>
      <c r="H96" s="14">
        <v>-599.27</v>
      </c>
      <c r="I96" s="14">
        <v>171.86799999999999</v>
      </c>
      <c r="J96" s="14">
        <v>-390.21800000000002</v>
      </c>
      <c r="K96" s="14">
        <v>-73.98</v>
      </c>
      <c r="L96" s="14">
        <v>-463.61200000000002</v>
      </c>
      <c r="M96" s="14">
        <v>-1614.8050000000001</v>
      </c>
      <c r="N96" s="14">
        <v>-945.04499999999996</v>
      </c>
      <c r="O96" s="14">
        <v>-2863.0079999999998</v>
      </c>
      <c r="P96" s="14">
        <v>-2978.2620000000002</v>
      </c>
      <c r="Q96" s="14">
        <v>-637.09500000000003</v>
      </c>
      <c r="R96" s="14">
        <v>1150.3630000000001</v>
      </c>
      <c r="S96" s="14">
        <v>236.95500000000001</v>
      </c>
      <c r="T96" s="14">
        <v>217.08199999999999</v>
      </c>
      <c r="U96" s="14">
        <v>-2516.83</v>
      </c>
      <c r="V96" s="14">
        <v>-1770.425</v>
      </c>
      <c r="W96" s="14"/>
      <c r="X96" s="14"/>
      <c r="Y96" s="14"/>
      <c r="Z96" s="14"/>
      <c r="AA96" s="14"/>
    </row>
    <row r="97" spans="1:27" x14ac:dyDescent="0.2">
      <c r="A97" s="14" t="s">
        <v>172</v>
      </c>
      <c r="B97" s="14">
        <v>-23.86</v>
      </c>
      <c r="C97" s="14">
        <v>-31.213999999999999</v>
      </c>
      <c r="D97" s="14"/>
      <c r="E97" s="14">
        <v>-96.600999999999999</v>
      </c>
      <c r="F97" s="14">
        <v>-129.64699999999999</v>
      </c>
      <c r="G97" s="14">
        <v>-351.59199999999998</v>
      </c>
      <c r="H97" s="14">
        <v>333.73899999999998</v>
      </c>
      <c r="I97" s="14">
        <v>-326.976</v>
      </c>
      <c r="J97" s="14">
        <v>-38.555</v>
      </c>
      <c r="K97" s="14">
        <v>-155.04400000000001</v>
      </c>
      <c r="L97" s="14">
        <v>-162.352</v>
      </c>
      <c r="M97" s="14">
        <v>-309.84699999999998</v>
      </c>
      <c r="N97" s="14">
        <v>-965.02499999999998</v>
      </c>
      <c r="O97" s="14">
        <v>-286.84699999999998</v>
      </c>
      <c r="P97" s="14">
        <v>-413.55</v>
      </c>
      <c r="Q97" s="14">
        <v>-956.59699999999998</v>
      </c>
      <c r="R97" s="14">
        <v>40.485999999999997</v>
      </c>
      <c r="S97" s="14">
        <v>-1024.8440000000001</v>
      </c>
      <c r="T97" s="14">
        <v>-2024.2049999999999</v>
      </c>
      <c r="U97" s="14">
        <v>-5244.7039999999997</v>
      </c>
      <c r="V97" s="14">
        <v>-1064.69</v>
      </c>
      <c r="W97" s="14"/>
      <c r="X97" s="14"/>
      <c r="Y97" s="14"/>
      <c r="Z97" s="14"/>
      <c r="AA97" s="14"/>
    </row>
    <row r="98" spans="1:27" x14ac:dyDescent="0.2">
      <c r="A98" s="14" t="s">
        <v>173</v>
      </c>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row>
    <row r="99" spans="1:27" x14ac:dyDescent="0.2">
      <c r="A99" s="14" t="s">
        <v>174</v>
      </c>
      <c r="B99" s="22">
        <v>22.584</v>
      </c>
      <c r="C99" s="22">
        <v>49.981999999999999</v>
      </c>
      <c r="D99" s="22"/>
      <c r="E99" s="22">
        <v>133.28800000000001</v>
      </c>
      <c r="F99" s="22">
        <v>339.774</v>
      </c>
      <c r="G99" s="22">
        <v>189.62299999999999</v>
      </c>
      <c r="H99" s="22">
        <v>1125.7670000000001</v>
      </c>
      <c r="I99" s="22">
        <v>-185.25800000000001</v>
      </c>
      <c r="J99" s="22">
        <v>576.10299999999995</v>
      </c>
      <c r="K99" s="22">
        <v>372.13799999999998</v>
      </c>
      <c r="L99" s="22">
        <v>115.194</v>
      </c>
      <c r="M99" s="22">
        <v>928.51</v>
      </c>
      <c r="N99" s="22">
        <v>1068.1600000000001</v>
      </c>
      <c r="O99" s="22">
        <v>636.12</v>
      </c>
      <c r="P99" s="22">
        <v>2155.598</v>
      </c>
      <c r="Q99" s="22">
        <v>905.92200000000003</v>
      </c>
      <c r="R99" s="22">
        <v>-1436.223</v>
      </c>
      <c r="S99" s="22">
        <v>4060.288</v>
      </c>
      <c r="T99" s="22">
        <v>8728.3349999999991</v>
      </c>
      <c r="U99" s="22">
        <v>21796.717000000001</v>
      </c>
      <c r="V99" s="22">
        <v>15593.026</v>
      </c>
      <c r="W99" s="22"/>
      <c r="X99" s="22"/>
      <c r="Y99" s="22"/>
      <c r="Z99" s="22"/>
      <c r="AA99" s="14"/>
    </row>
    <row r="100" spans="1:27" x14ac:dyDescent="0.2">
      <c r="A100" s="14" t="s">
        <v>175</v>
      </c>
      <c r="B100" s="14">
        <v>-49.982999999999997</v>
      </c>
      <c r="C100" s="14">
        <v>-19.184000000000001</v>
      </c>
      <c r="D100" s="14"/>
      <c r="E100" s="14">
        <v>49.16</v>
      </c>
      <c r="F100" s="14">
        <v>59.753999999999998</v>
      </c>
      <c r="G100" s="14">
        <v>-167.791</v>
      </c>
      <c r="H100" s="14">
        <v>860.23599999999999</v>
      </c>
      <c r="I100" s="14">
        <v>-340.36599999999999</v>
      </c>
      <c r="J100" s="14">
        <v>147.33000000000001</v>
      </c>
      <c r="K100" s="14">
        <v>143.114</v>
      </c>
      <c r="L100" s="14">
        <v>-510.77</v>
      </c>
      <c r="M100" s="14">
        <v>-996.14200000000005</v>
      </c>
      <c r="N100" s="14">
        <v>-841.91</v>
      </c>
      <c r="O100" s="14">
        <v>-2513.7350000000001</v>
      </c>
      <c r="P100" s="14">
        <v>-1236.2139999999999</v>
      </c>
      <c r="Q100" s="14">
        <v>-687.77</v>
      </c>
      <c r="R100" s="14">
        <v>-245.374</v>
      </c>
      <c r="S100" s="14">
        <v>3272.3989999999999</v>
      </c>
      <c r="T100" s="14">
        <v>6921.2120000000004</v>
      </c>
      <c r="U100" s="14">
        <v>14035.183000000001</v>
      </c>
      <c r="V100" s="14">
        <v>12757.911</v>
      </c>
      <c r="W100" s="14"/>
      <c r="X100" s="14"/>
      <c r="Y100" s="14"/>
      <c r="Z100" s="14"/>
      <c r="AA100" s="14"/>
    </row>
    <row r="101" spans="1:27" x14ac:dyDescent="0.2">
      <c r="A101" s="14" t="s">
        <v>176</v>
      </c>
      <c r="B101" s="14"/>
      <c r="C101" s="14"/>
      <c r="D101" s="14"/>
      <c r="E101" s="14">
        <v>-3.8359999999999999</v>
      </c>
      <c r="F101" s="14">
        <v>3.6840000000000002</v>
      </c>
      <c r="G101" s="14"/>
      <c r="H101" s="14"/>
      <c r="I101" s="14"/>
      <c r="J101" s="14"/>
      <c r="K101" s="14"/>
      <c r="L101" s="14"/>
      <c r="M101" s="14"/>
      <c r="N101" s="14"/>
      <c r="O101" s="14"/>
      <c r="P101" s="14"/>
      <c r="Q101" s="14"/>
      <c r="R101" s="14"/>
      <c r="S101" s="14"/>
      <c r="T101" s="14"/>
      <c r="U101" s="14"/>
      <c r="V101" s="14"/>
      <c r="W101" s="14"/>
      <c r="X101" s="14"/>
      <c r="Y101" s="14"/>
      <c r="Z101" s="14"/>
      <c r="AA101" s="14"/>
    </row>
    <row r="102" spans="1:27" x14ac:dyDescent="0.2">
      <c r="A102" s="14" t="s">
        <v>177</v>
      </c>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row>
    <row r="103" spans="1:27" x14ac:dyDescent="0.2">
      <c r="A103" s="14" t="s">
        <v>178</v>
      </c>
      <c r="B103" s="22">
        <v>3.3159999999999998</v>
      </c>
      <c r="C103" s="22">
        <v>-52.210999999999999</v>
      </c>
      <c r="D103" s="22">
        <v>-58.756</v>
      </c>
      <c r="E103" s="22">
        <v>34.113999999999997</v>
      </c>
      <c r="F103" s="22">
        <v>61.996000000000002</v>
      </c>
      <c r="G103" s="22">
        <v>44.137</v>
      </c>
      <c r="H103" s="22">
        <v>39.125999999999998</v>
      </c>
      <c r="I103" s="22">
        <v>35.311999999999998</v>
      </c>
      <c r="J103" s="22">
        <v>109.14700000000001</v>
      </c>
      <c r="K103" s="22">
        <v>175.06</v>
      </c>
      <c r="L103" s="22">
        <v>186.965</v>
      </c>
      <c r="M103" s="22">
        <v>185.51400000000001</v>
      </c>
      <c r="N103" s="22">
        <v>111.154</v>
      </c>
      <c r="O103" s="22">
        <v>439.52</v>
      </c>
      <c r="P103" s="22">
        <v>413.82900000000001</v>
      </c>
      <c r="Q103" s="22">
        <v>624.74599999999998</v>
      </c>
      <c r="R103" s="22">
        <v>648.09</v>
      </c>
      <c r="S103" s="22">
        <v>839.79200000000003</v>
      </c>
      <c r="T103" s="22">
        <v>523.61199999999997</v>
      </c>
      <c r="U103" s="22">
        <v>715.327</v>
      </c>
      <c r="V103" s="22">
        <v>560.81700000000001</v>
      </c>
      <c r="W103" s="22"/>
      <c r="X103" s="22"/>
      <c r="Y103" s="22"/>
      <c r="Z103" s="22"/>
      <c r="AA103" s="14"/>
    </row>
    <row r="104" spans="1:27" x14ac:dyDescent="0.2">
      <c r="A104" s="20" t="s">
        <v>179</v>
      </c>
      <c r="B104" s="20">
        <v>44.853000000000002</v>
      </c>
      <c r="C104" s="20">
        <v>38.835999999999999</v>
      </c>
      <c r="D104" s="20">
        <v>50.31</v>
      </c>
      <c r="E104" s="20">
        <v>168.607</v>
      </c>
      <c r="F104" s="20">
        <v>319.84100000000001</v>
      </c>
      <c r="G104" s="20">
        <v>260.95299999999997</v>
      </c>
      <c r="H104" s="20">
        <v>1754.876</v>
      </c>
      <c r="I104" s="20">
        <v>472.10899999999998</v>
      </c>
      <c r="J104" s="20">
        <v>942.71199999999999</v>
      </c>
      <c r="K104" s="20">
        <v>891.30600000000004</v>
      </c>
      <c r="L104" s="20">
        <v>401.09500000000003</v>
      </c>
      <c r="M104" s="20">
        <v>6.1509999999999998</v>
      </c>
      <c r="N104" s="20">
        <v>595.75699999999995</v>
      </c>
      <c r="O104" s="20">
        <v>-266.709</v>
      </c>
      <c r="P104" s="20">
        <v>997.82</v>
      </c>
      <c r="Q104" s="20">
        <v>1819.212</v>
      </c>
      <c r="R104" s="20">
        <v>2101.7449999999999</v>
      </c>
      <c r="S104" s="20">
        <v>6941.518</v>
      </c>
      <c r="T104" s="20">
        <v>10278.474</v>
      </c>
      <c r="U104" s="20">
        <v>20201.335999999999</v>
      </c>
      <c r="V104" s="20">
        <v>23770.346000000001</v>
      </c>
      <c r="W104" s="20"/>
      <c r="X104" s="20"/>
      <c r="Y104" s="20"/>
      <c r="Z104" s="20"/>
      <c r="AA104" s="14"/>
    </row>
    <row r="105" spans="1:27" x14ac:dyDescent="0.2">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row>
    <row r="106" spans="1:27" x14ac:dyDescent="0.2">
      <c r="A106" s="14" t="s">
        <v>180</v>
      </c>
      <c r="B106" s="14">
        <v>-32.936</v>
      </c>
      <c r="C106" s="14">
        <v>-68.933999999999997</v>
      </c>
      <c r="D106" s="14">
        <v>-226.50700000000001</v>
      </c>
      <c r="E106" s="14">
        <v>-217.25399999999999</v>
      </c>
      <c r="F106" s="14">
        <v>-383.51400000000001</v>
      </c>
      <c r="G106" s="14">
        <v>-920.42</v>
      </c>
      <c r="H106" s="14">
        <v>-1065.021</v>
      </c>
      <c r="I106" s="14">
        <v>-1976.509</v>
      </c>
      <c r="J106" s="14">
        <v>-1469.2170000000001</v>
      </c>
      <c r="K106" s="14">
        <v>-676.47699999999998</v>
      </c>
      <c r="L106" s="14">
        <v>-904.16899999999998</v>
      </c>
      <c r="M106" s="14">
        <v>-1257.356</v>
      </c>
      <c r="N106" s="14">
        <v>-1625.2809999999999</v>
      </c>
      <c r="O106" s="14">
        <v>-1857.9739999999999</v>
      </c>
      <c r="P106" s="14">
        <v>-2208.752</v>
      </c>
      <c r="Q106" s="14">
        <v>-2020.181</v>
      </c>
      <c r="R106" s="14">
        <v>-2882.0790000000002</v>
      </c>
      <c r="S106" s="14">
        <v>-1760.91</v>
      </c>
      <c r="T106" s="14">
        <v>-5733.317</v>
      </c>
      <c r="U106" s="14">
        <v>-13940.449000000001</v>
      </c>
      <c r="V106" s="14">
        <v>-17033.516</v>
      </c>
      <c r="W106" s="14"/>
      <c r="X106" s="14"/>
      <c r="Y106" s="14"/>
      <c r="Z106" s="14"/>
      <c r="AA106" s="14"/>
    </row>
    <row r="107" spans="1:27" x14ac:dyDescent="0.2">
      <c r="A107" s="14" t="s">
        <v>181</v>
      </c>
      <c r="B107" s="14"/>
      <c r="C107" s="14"/>
      <c r="D107" s="14"/>
      <c r="E107" s="14"/>
      <c r="F107" s="14"/>
      <c r="G107" s="14">
        <v>-17.695</v>
      </c>
      <c r="H107" s="14">
        <v>-8.3490000000000002</v>
      </c>
      <c r="I107" s="14">
        <v>-5.42</v>
      </c>
      <c r="J107" s="14"/>
      <c r="K107" s="14"/>
      <c r="L107" s="14"/>
      <c r="M107" s="14">
        <v>29.989000000000001</v>
      </c>
      <c r="N107" s="14">
        <v>81.668000000000006</v>
      </c>
      <c r="O107" s="14">
        <v>2.3250000000000002</v>
      </c>
      <c r="P107" s="14">
        <v>0.121</v>
      </c>
      <c r="Q107" s="14">
        <v>64.429000000000002</v>
      </c>
      <c r="R107" s="14">
        <v>50.348999999999997</v>
      </c>
      <c r="S107" s="14">
        <v>14.967000000000001</v>
      </c>
      <c r="T107" s="14">
        <v>34.905999999999999</v>
      </c>
      <c r="U107" s="14">
        <v>13.741</v>
      </c>
      <c r="V107" s="14">
        <v>-1944.107</v>
      </c>
      <c r="W107" s="14"/>
      <c r="X107" s="14"/>
      <c r="Y107" s="14"/>
      <c r="Z107" s="14"/>
      <c r="AA107" s="14"/>
    </row>
    <row r="108" spans="1:27" x14ac:dyDescent="0.2">
      <c r="A108" s="14" t="s">
        <v>182</v>
      </c>
      <c r="B108" s="14">
        <v>0.314</v>
      </c>
      <c r="C108" s="14"/>
      <c r="D108" s="14"/>
      <c r="E108" s="14">
        <v>-2.5179999999999998</v>
      </c>
      <c r="F108" s="14"/>
      <c r="G108" s="14">
        <v>0.374</v>
      </c>
      <c r="H108" s="14"/>
      <c r="I108" s="14">
        <v>-31.704000000000001</v>
      </c>
      <c r="J108" s="14">
        <v>18.622</v>
      </c>
      <c r="K108" s="14">
        <v>-54.503999999999998</v>
      </c>
      <c r="L108" s="14">
        <v>-32.433999999999997</v>
      </c>
      <c r="M108" s="14">
        <v>-85.347999999999999</v>
      </c>
      <c r="N108" s="14">
        <v>-163.761</v>
      </c>
      <c r="O108" s="14">
        <v>-126.871</v>
      </c>
      <c r="P108" s="14">
        <v>-235.37200000000001</v>
      </c>
      <c r="Q108" s="14">
        <v>-106.223</v>
      </c>
      <c r="R108" s="14">
        <v>-145.50700000000001</v>
      </c>
      <c r="S108" s="14">
        <v>-243.381</v>
      </c>
      <c r="T108" s="14">
        <v>-521.71199999999999</v>
      </c>
      <c r="U108" s="14">
        <v>-1496.019</v>
      </c>
      <c r="V108" s="14">
        <v>-265.05500000000001</v>
      </c>
      <c r="W108" s="14"/>
      <c r="X108" s="14"/>
      <c r="Y108" s="14"/>
      <c r="Z108" s="14"/>
      <c r="AA108" s="14"/>
    </row>
    <row r="109" spans="1:27" x14ac:dyDescent="0.2">
      <c r="A109" s="14" t="s">
        <v>183</v>
      </c>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row>
    <row r="110" spans="1:27" x14ac:dyDescent="0.2">
      <c r="A110" s="14" t="s">
        <v>184</v>
      </c>
      <c r="B110" s="22"/>
      <c r="C110" s="22">
        <v>0.45500000000000002</v>
      </c>
      <c r="D110" s="22">
        <v>-17.013999999999999</v>
      </c>
      <c r="E110" s="22">
        <v>2.8421709430404001E-14</v>
      </c>
      <c r="F110" s="22"/>
      <c r="G110" s="22">
        <v>84.111000000000004</v>
      </c>
      <c r="H110" s="22">
        <v>27.151</v>
      </c>
      <c r="I110" s="22">
        <v>108.01</v>
      </c>
      <c r="J110" s="22">
        <v>45.043999999999997</v>
      </c>
      <c r="K110" s="22">
        <v>-8.5940000000001007</v>
      </c>
      <c r="L110" s="22">
        <v>6.149</v>
      </c>
      <c r="M110" s="22">
        <v>26.204000000000001</v>
      </c>
      <c r="N110" s="22">
        <v>62.734999999999999</v>
      </c>
      <c r="O110" s="22">
        <v>39.886000000000003</v>
      </c>
      <c r="P110" s="22">
        <v>-9.2860000000004987</v>
      </c>
      <c r="Q110" s="22">
        <v>-5.3380000000001999</v>
      </c>
      <c r="R110" s="22"/>
      <c r="S110" s="22">
        <v>-219.51300000000001</v>
      </c>
      <c r="T110" s="22">
        <v>-908.44600000000003</v>
      </c>
      <c r="U110" s="22">
        <v>-1875.2059999999999</v>
      </c>
      <c r="V110" s="22">
        <v>1643.221</v>
      </c>
      <c r="W110" s="22"/>
      <c r="X110" s="22"/>
      <c r="Y110" s="22"/>
      <c r="Z110" s="22"/>
      <c r="AA110" s="14"/>
    </row>
    <row r="111" spans="1:27" x14ac:dyDescent="0.2">
      <c r="A111" s="20" t="s">
        <v>185</v>
      </c>
      <c r="B111" s="20">
        <v>-32.622</v>
      </c>
      <c r="C111" s="20">
        <v>-68.478999999999999</v>
      </c>
      <c r="D111" s="20">
        <v>-243.52099999999999</v>
      </c>
      <c r="E111" s="20">
        <v>-219.77199999999999</v>
      </c>
      <c r="F111" s="20">
        <v>-383.51400000000001</v>
      </c>
      <c r="G111" s="20">
        <v>-853.63</v>
      </c>
      <c r="H111" s="20">
        <v>-1046.2190000000001</v>
      </c>
      <c r="I111" s="20">
        <v>-1905.623</v>
      </c>
      <c r="J111" s="20">
        <v>-1405.5509999999999</v>
      </c>
      <c r="K111" s="20">
        <v>-739.57500000000005</v>
      </c>
      <c r="L111" s="20">
        <v>-930.45399999999995</v>
      </c>
      <c r="M111" s="20">
        <v>-1286.511</v>
      </c>
      <c r="N111" s="20">
        <v>-1644.6389999999999</v>
      </c>
      <c r="O111" s="20">
        <v>-1942.634</v>
      </c>
      <c r="P111" s="20">
        <v>-2453.2890000000002</v>
      </c>
      <c r="Q111" s="20">
        <v>-2067.3130000000001</v>
      </c>
      <c r="R111" s="20">
        <v>-2977.2370000000001</v>
      </c>
      <c r="S111" s="20">
        <v>-2208.837</v>
      </c>
      <c r="T111" s="20">
        <v>-7128.5690000000004</v>
      </c>
      <c r="U111" s="20">
        <v>-17297.933000000001</v>
      </c>
      <c r="V111" s="20">
        <v>-17599.456999999999</v>
      </c>
      <c r="W111" s="20"/>
      <c r="X111" s="20"/>
      <c r="Y111" s="20"/>
      <c r="Z111" s="20"/>
      <c r="AA111" s="14"/>
    </row>
    <row r="112" spans="1:27" x14ac:dyDescent="0.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row>
    <row r="113" spans="1:27" x14ac:dyDescent="0.2">
      <c r="A113" s="14" t="s">
        <v>186</v>
      </c>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row>
    <row r="114" spans="1:27" x14ac:dyDescent="0.2">
      <c r="A114" s="14" t="s">
        <v>187</v>
      </c>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row>
    <row r="115" spans="1:27" x14ac:dyDescent="0.2">
      <c r="A115" s="14" t="s">
        <v>188</v>
      </c>
      <c r="B115" s="14">
        <v>-50.497</v>
      </c>
      <c r="C115" s="14">
        <v>-20.454000000000001</v>
      </c>
      <c r="D115" s="14">
        <v>238.31700000000001</v>
      </c>
      <c r="E115" s="14">
        <v>109.70699999999999</v>
      </c>
      <c r="F115" s="14">
        <v>218.89400000000001</v>
      </c>
      <c r="G115" s="14">
        <v>145.37899999999999</v>
      </c>
      <c r="H115" s="14">
        <v>-808.42200000000003</v>
      </c>
      <c r="I115" s="14">
        <v>1562.665</v>
      </c>
      <c r="J115" s="14">
        <v>745.63099999999997</v>
      </c>
      <c r="K115" s="14">
        <v>-13.637</v>
      </c>
      <c r="L115" s="14">
        <v>1026.0509999999999</v>
      </c>
      <c r="M115" s="14">
        <v>858.73800000000006</v>
      </c>
      <c r="N115" s="14">
        <v>1127.8389999999999</v>
      </c>
      <c r="O115" s="14">
        <v>654.95500000000004</v>
      </c>
      <c r="P115" s="14">
        <v>2166.3960000000002</v>
      </c>
      <c r="Q115" s="14">
        <v>1381.202</v>
      </c>
      <c r="R115" s="14">
        <v>1408.5840000000001</v>
      </c>
      <c r="S115" s="14">
        <v>-3745.0349999999999</v>
      </c>
      <c r="T115" s="14">
        <v>-2670.0619999999999</v>
      </c>
      <c r="U115" s="14">
        <v>-2354.2240000000002</v>
      </c>
      <c r="V115" s="14">
        <v>2531.1819999999998</v>
      </c>
      <c r="W115" s="14"/>
      <c r="X115" s="14"/>
      <c r="Y115" s="14"/>
      <c r="Z115" s="14"/>
      <c r="AA115" s="14"/>
    </row>
    <row r="116" spans="1:27" x14ac:dyDescent="0.2">
      <c r="A116" s="14" t="s">
        <v>189</v>
      </c>
      <c r="B116" s="14">
        <v>-17.765999999999998</v>
      </c>
      <c r="C116" s="14">
        <v>-18.510999999999999</v>
      </c>
      <c r="D116" s="14">
        <v>-33.374000000000002</v>
      </c>
      <c r="E116" s="14">
        <v>-55.567</v>
      </c>
      <c r="F116" s="14">
        <v>-31.073</v>
      </c>
      <c r="G116" s="14">
        <v>-180.227</v>
      </c>
      <c r="H116" s="14">
        <v>-44.222000000000001</v>
      </c>
      <c r="I116" s="14">
        <v>-173.886</v>
      </c>
      <c r="J116" s="14">
        <v>-166.31</v>
      </c>
      <c r="K116" s="14">
        <v>-188.136</v>
      </c>
      <c r="L116" s="14">
        <v>-204.488</v>
      </c>
      <c r="M116" s="14">
        <v>-285.59699999999998</v>
      </c>
      <c r="N116" s="14">
        <v>-273.32</v>
      </c>
      <c r="O116" s="14">
        <v>-456.21899999999999</v>
      </c>
      <c r="P116" s="14">
        <v>-477.47399999999999</v>
      </c>
      <c r="Q116" s="14">
        <v>-569.125</v>
      </c>
      <c r="R116" s="14">
        <v>-604.28300000000002</v>
      </c>
      <c r="S116" s="14">
        <v>-555.29700000000003</v>
      </c>
      <c r="T116" s="14">
        <v>-382.04700000000003</v>
      </c>
      <c r="U116" s="14">
        <v>-222.81299999999999</v>
      </c>
      <c r="V116" s="14">
        <v>-556.61199999999997</v>
      </c>
      <c r="W116" s="14"/>
      <c r="X116" s="14"/>
      <c r="Y116" s="14"/>
      <c r="Z116" s="14"/>
      <c r="AA116" s="14"/>
    </row>
    <row r="117" spans="1:27" x14ac:dyDescent="0.2">
      <c r="A117" s="14" t="s">
        <v>190</v>
      </c>
      <c r="B117" s="22">
        <v>201.953</v>
      </c>
      <c r="C117" s="22"/>
      <c r="D117" s="22"/>
      <c r="E117" s="22">
        <v>7.1054273576010003E-15</v>
      </c>
      <c r="F117" s="22"/>
      <c r="G117" s="22">
        <v>73.998999999999995</v>
      </c>
      <c r="H117" s="22">
        <v>230.86099999999999</v>
      </c>
      <c r="I117" s="22">
        <v>-8.5830000000001014</v>
      </c>
      <c r="J117" s="22">
        <v>166.72200000000001</v>
      </c>
      <c r="K117" s="22">
        <v>6.51</v>
      </c>
      <c r="L117" s="22">
        <v>-79.399000000000001</v>
      </c>
      <c r="M117" s="22">
        <v>601.75300000000004</v>
      </c>
      <c r="N117" s="22">
        <v>502.226</v>
      </c>
      <c r="O117" s="22">
        <v>2152.5189999999998</v>
      </c>
      <c r="P117" s="22">
        <v>4.9179999999996999</v>
      </c>
      <c r="Q117" s="22">
        <v>-243.12299999999999</v>
      </c>
      <c r="R117" s="22">
        <v>138.18899999999999</v>
      </c>
      <c r="S117" s="22">
        <v>-120.236</v>
      </c>
      <c r="T117" s="22">
        <v>5573.9740000000002</v>
      </c>
      <c r="U117" s="22">
        <v>-218.36199999999999</v>
      </c>
      <c r="V117" s="22">
        <v>-179.50399999999999</v>
      </c>
      <c r="W117" s="22"/>
      <c r="X117" s="22"/>
      <c r="Y117" s="22"/>
      <c r="Z117" s="22"/>
      <c r="AA117" s="14"/>
    </row>
    <row r="118" spans="1:27" x14ac:dyDescent="0.2">
      <c r="A118" s="20" t="s">
        <v>191</v>
      </c>
      <c r="B118" s="20">
        <v>133.69</v>
      </c>
      <c r="C118" s="20">
        <v>-38.965000000000003</v>
      </c>
      <c r="D118" s="20">
        <v>204.94300000000001</v>
      </c>
      <c r="E118" s="20">
        <v>54.14</v>
      </c>
      <c r="F118" s="20">
        <v>187.821</v>
      </c>
      <c r="G118" s="20">
        <v>39.151000000000003</v>
      </c>
      <c r="H118" s="20">
        <v>-621.78300000000002</v>
      </c>
      <c r="I118" s="20">
        <v>1380.1959999999999</v>
      </c>
      <c r="J118" s="20">
        <v>746.04300000000001</v>
      </c>
      <c r="K118" s="20">
        <v>-195.26300000000001</v>
      </c>
      <c r="L118" s="20">
        <v>742.16399999999999</v>
      </c>
      <c r="M118" s="20">
        <v>1174.894</v>
      </c>
      <c r="N118" s="20">
        <v>1356.7449999999999</v>
      </c>
      <c r="O118" s="20">
        <v>2351.2550000000001</v>
      </c>
      <c r="P118" s="20">
        <v>1693.84</v>
      </c>
      <c r="Q118" s="20">
        <v>568.95399999999995</v>
      </c>
      <c r="R118" s="20">
        <v>942.49</v>
      </c>
      <c r="S118" s="20">
        <v>-4420.5680000000002</v>
      </c>
      <c r="T118" s="20">
        <v>2521.8649999999998</v>
      </c>
      <c r="U118" s="20">
        <v>-2795.3989999999999</v>
      </c>
      <c r="V118" s="20">
        <v>1795.066</v>
      </c>
      <c r="W118" s="20"/>
      <c r="X118" s="20"/>
      <c r="Y118" s="20"/>
      <c r="Z118" s="20"/>
      <c r="AA118" s="14"/>
    </row>
    <row r="119" spans="1:27" x14ac:dyDescent="0.2">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row>
    <row r="120" spans="1:27" x14ac:dyDescent="0.2">
      <c r="A120" s="20" t="s">
        <v>192</v>
      </c>
      <c r="B120" s="14"/>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14"/>
    </row>
    <row r="121" spans="1:27" x14ac:dyDescent="0.2">
      <c r="A121" s="14" t="s">
        <v>193</v>
      </c>
      <c r="B121" s="24">
        <f t="shared" ref="B121:V121" si="13">B104</f>
        <v>44.853000000000002</v>
      </c>
      <c r="C121" s="24">
        <f t="shared" si="13"/>
        <v>38.835999999999999</v>
      </c>
      <c r="D121" s="24">
        <f t="shared" si="13"/>
        <v>50.31</v>
      </c>
      <c r="E121" s="24">
        <f t="shared" si="13"/>
        <v>168.607</v>
      </c>
      <c r="F121" s="24">
        <f t="shared" si="13"/>
        <v>319.84100000000001</v>
      </c>
      <c r="G121" s="24">
        <f t="shared" si="13"/>
        <v>260.95299999999997</v>
      </c>
      <c r="H121" s="24">
        <f t="shared" si="13"/>
        <v>1754.876</v>
      </c>
      <c r="I121" s="24">
        <f t="shared" si="13"/>
        <v>472.10899999999998</v>
      </c>
      <c r="J121" s="24">
        <f t="shared" si="13"/>
        <v>942.71199999999999</v>
      </c>
      <c r="K121" s="24">
        <f t="shared" si="13"/>
        <v>891.30600000000004</v>
      </c>
      <c r="L121" s="24">
        <f t="shared" si="13"/>
        <v>401.09500000000003</v>
      </c>
      <c r="M121" s="24">
        <f t="shared" si="13"/>
        <v>6.1509999999999998</v>
      </c>
      <c r="N121" s="24">
        <f t="shared" si="13"/>
        <v>595.75699999999995</v>
      </c>
      <c r="O121" s="24">
        <f t="shared" si="13"/>
        <v>-266.709</v>
      </c>
      <c r="P121" s="24">
        <f t="shared" si="13"/>
        <v>997.82</v>
      </c>
      <c r="Q121" s="24">
        <f t="shared" si="13"/>
        <v>1819.212</v>
      </c>
      <c r="R121" s="24">
        <f t="shared" si="13"/>
        <v>2101.7449999999999</v>
      </c>
      <c r="S121" s="24">
        <f t="shared" si="13"/>
        <v>6941.518</v>
      </c>
      <c r="T121" s="24">
        <f t="shared" si="13"/>
        <v>10278.474</v>
      </c>
      <c r="U121" s="24">
        <f t="shared" si="13"/>
        <v>20201.335999999999</v>
      </c>
      <c r="V121" s="24">
        <f t="shared" si="13"/>
        <v>23770.346000000001</v>
      </c>
      <c r="W121" s="24"/>
      <c r="X121" s="24"/>
      <c r="Y121" s="24"/>
      <c r="Z121" s="24"/>
      <c r="AA121" s="14"/>
    </row>
    <row r="122" spans="1:27" x14ac:dyDescent="0.2">
      <c r="A122" s="14" t="s">
        <v>194</v>
      </c>
      <c r="B122" s="25">
        <f t="shared" ref="B122:V122" si="14">B106</f>
        <v>-32.936</v>
      </c>
      <c r="C122" s="25">
        <f t="shared" si="14"/>
        <v>-68.933999999999997</v>
      </c>
      <c r="D122" s="25">
        <f t="shared" si="14"/>
        <v>-226.50700000000001</v>
      </c>
      <c r="E122" s="25">
        <f t="shared" si="14"/>
        <v>-217.25399999999999</v>
      </c>
      <c r="F122" s="25">
        <f t="shared" si="14"/>
        <v>-383.51400000000001</v>
      </c>
      <c r="G122" s="25">
        <f t="shared" si="14"/>
        <v>-920.42</v>
      </c>
      <c r="H122" s="25">
        <f t="shared" si="14"/>
        <v>-1065.021</v>
      </c>
      <c r="I122" s="25">
        <f t="shared" si="14"/>
        <v>-1976.509</v>
      </c>
      <c r="J122" s="25">
        <f t="shared" si="14"/>
        <v>-1469.2170000000001</v>
      </c>
      <c r="K122" s="25">
        <f t="shared" si="14"/>
        <v>-676.47699999999998</v>
      </c>
      <c r="L122" s="25">
        <f t="shared" si="14"/>
        <v>-904.16899999999998</v>
      </c>
      <c r="M122" s="25">
        <f t="shared" si="14"/>
        <v>-1257.356</v>
      </c>
      <c r="N122" s="25">
        <f t="shared" si="14"/>
        <v>-1625.2809999999999</v>
      </c>
      <c r="O122" s="25">
        <f t="shared" si="14"/>
        <v>-1857.9739999999999</v>
      </c>
      <c r="P122" s="25">
        <f t="shared" si="14"/>
        <v>-2208.752</v>
      </c>
      <c r="Q122" s="25">
        <f t="shared" si="14"/>
        <v>-2020.181</v>
      </c>
      <c r="R122" s="25">
        <f t="shared" si="14"/>
        <v>-2882.0790000000002</v>
      </c>
      <c r="S122" s="25">
        <f t="shared" si="14"/>
        <v>-1760.91</v>
      </c>
      <c r="T122" s="25">
        <f t="shared" si="14"/>
        <v>-5733.317</v>
      </c>
      <c r="U122" s="25">
        <f t="shared" si="14"/>
        <v>-13940.449000000001</v>
      </c>
      <c r="V122" s="25">
        <f t="shared" si="14"/>
        <v>-17033.516</v>
      </c>
      <c r="W122" s="25"/>
      <c r="X122" s="25"/>
      <c r="Y122" s="25"/>
      <c r="Z122" s="25"/>
      <c r="AA122" s="14"/>
    </row>
    <row r="123" spans="1:27" x14ac:dyDescent="0.2">
      <c r="A123" s="14" t="s">
        <v>195</v>
      </c>
      <c r="B123" s="14">
        <f t="shared" ref="B123:V123" si="15">B121+B122</f>
        <v>11.917000000000002</v>
      </c>
      <c r="C123" s="14">
        <f t="shared" si="15"/>
        <v>-30.097999999999999</v>
      </c>
      <c r="D123" s="14">
        <f t="shared" si="15"/>
        <v>-176.197</v>
      </c>
      <c r="E123" s="14">
        <f t="shared" si="15"/>
        <v>-48.646999999999991</v>
      </c>
      <c r="F123" s="14">
        <f t="shared" si="15"/>
        <v>-63.673000000000002</v>
      </c>
      <c r="G123" s="14">
        <f t="shared" si="15"/>
        <v>-659.46699999999998</v>
      </c>
      <c r="H123" s="14">
        <f t="shared" si="15"/>
        <v>689.85500000000002</v>
      </c>
      <c r="I123" s="14">
        <f t="shared" si="15"/>
        <v>-1504.4</v>
      </c>
      <c r="J123" s="14">
        <f t="shared" si="15"/>
        <v>-526.50500000000011</v>
      </c>
      <c r="K123" s="14">
        <f t="shared" si="15"/>
        <v>214.82900000000006</v>
      </c>
      <c r="L123" s="14">
        <f t="shared" si="15"/>
        <v>-503.07399999999996</v>
      </c>
      <c r="M123" s="14">
        <f t="shared" si="15"/>
        <v>-1251.2049999999999</v>
      </c>
      <c r="N123" s="14">
        <f t="shared" si="15"/>
        <v>-1029.5239999999999</v>
      </c>
      <c r="O123" s="14">
        <f t="shared" si="15"/>
        <v>-2124.683</v>
      </c>
      <c r="P123" s="14">
        <f t="shared" si="15"/>
        <v>-1210.9319999999998</v>
      </c>
      <c r="Q123" s="14">
        <f t="shared" si="15"/>
        <v>-200.96900000000005</v>
      </c>
      <c r="R123" s="14">
        <f t="shared" si="15"/>
        <v>-780.33400000000029</v>
      </c>
      <c r="S123" s="14">
        <f t="shared" si="15"/>
        <v>5180.6080000000002</v>
      </c>
      <c r="T123" s="14">
        <f t="shared" si="15"/>
        <v>4545.1570000000002</v>
      </c>
      <c r="U123" s="14">
        <f t="shared" si="15"/>
        <v>6260.8869999999988</v>
      </c>
      <c r="V123" s="14">
        <f t="shared" si="15"/>
        <v>6736.8300000000017</v>
      </c>
      <c r="W123" s="14"/>
      <c r="X123" s="14"/>
      <c r="Y123" s="14"/>
      <c r="Z123" s="14"/>
      <c r="AA123" s="14"/>
    </row>
    <row r="124" spans="1:27" x14ac:dyDescent="0.2">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row>
    <row r="125" spans="1:27" x14ac:dyDescent="0.2">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row>
    <row r="126" spans="1:27" x14ac:dyDescent="0.2">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row>
    <row r="127" spans="1:27" x14ac:dyDescent="0.2">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8</vt:i4>
      </vt:variant>
    </vt:vector>
  </HeadingPairs>
  <TitlesOfParts>
    <vt:vector size="8" baseType="lpstr">
      <vt:lpstr>Intro</vt:lpstr>
      <vt:lpstr>Monitor</vt:lpstr>
      <vt:lpstr>VW BS + IS &amp; CFS</vt:lpstr>
      <vt:lpstr>BMW BS + IS &amp; CFS</vt:lpstr>
      <vt:lpstr>Mercedes BS + IS &amp; CFS</vt:lpstr>
      <vt:lpstr>Ford BS + IS &amp; CFS</vt:lpstr>
      <vt:lpstr>Tesla BS + IS &amp; CFS</vt:lpstr>
      <vt:lpstr>BYD BS + IS &amp; CFS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Schüürmann</dc:creator>
  <cp:lastModifiedBy>Oliver Schüürmann</cp:lastModifiedBy>
  <dcterms:created xsi:type="dcterms:W3CDTF">2025-01-28T15:24:59Z</dcterms:created>
  <dcterms:modified xsi:type="dcterms:W3CDTF">2025-02-10T19:56:02Z</dcterms:modified>
</cp:coreProperties>
</file>