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are" sheetId="1" r:id="rId4"/>
  </sheets>
  <definedNames/>
  <calcPr/>
</workbook>
</file>

<file path=xl/sharedStrings.xml><?xml version="1.0" encoding="utf-8"?>
<sst xmlns="http://schemas.openxmlformats.org/spreadsheetml/2006/main" count="68" uniqueCount="39">
  <si>
    <t>Name</t>
  </si>
  <si>
    <t>Amount</t>
  </si>
  <si>
    <t>Price(AVG)</t>
  </si>
  <si>
    <t>Shop(AVG)</t>
  </si>
  <si>
    <t>Single</t>
  </si>
  <si>
    <t>SI.Red</t>
  </si>
  <si>
    <t>Lab</t>
  </si>
  <si>
    <t>EG.Red</t>
  </si>
  <si>
    <t>Store</t>
  </si>
  <si>
    <t>EG.Yellow</t>
  </si>
  <si>
    <t>Store Refresh</t>
  </si>
  <si>
    <t>Bait</t>
  </si>
  <si>
    <t>Poe</t>
  </si>
  <si>
    <t>Lab+Storre</t>
  </si>
  <si>
    <t>Twst.Essence</t>
  </si>
  <si>
    <t>Baracks Refresh</t>
  </si>
  <si>
    <t>TC</t>
  </si>
  <si>
    <t>Store+Deluxe</t>
  </si>
  <si>
    <t>SG</t>
  </si>
  <si>
    <t>Stargazer</t>
  </si>
  <si>
    <t>4F.Hero</t>
  </si>
  <si>
    <t>HCP</t>
  </si>
  <si>
    <t>2F.Hero</t>
  </si>
  <si>
    <t>avg. drop b.</t>
  </si>
  <si>
    <t>Awk.Hero</t>
  </si>
  <si>
    <t>M.Card</t>
  </si>
  <si>
    <t>24h Dust</t>
  </si>
  <si>
    <t>Shop</t>
  </si>
  <si>
    <t>24 Gold</t>
  </si>
  <si>
    <t>T4</t>
  </si>
  <si>
    <t>CONSIDIRATIONS</t>
  </si>
  <si>
    <t>EG.Yellow, Juice based on refresh shop cost, local price ommited from calculations since gold and fodder eventually became useless</t>
  </si>
  <si>
    <t>TC, POE costs avegare values of all income places</t>
  </si>
  <si>
    <t>Rift values of different prices same recources averaged</t>
  </si>
  <si>
    <t>Local Price</t>
  </si>
  <si>
    <t>DREAMSHOP</t>
  </si>
  <si>
    <t>RIFT SHOP</t>
  </si>
  <si>
    <t>NEW LAB STORE</t>
  </si>
  <si>
    <t>GLADIATOR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</si>
</sst>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Cop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" displayName="Table_1" id="1">
  <tableColumns count="5">
    <tableColumn name="Name" id="1"/>
    <tableColumn name="Amount" id="2"/>
    <tableColumn name="Price(AVG)" id="3"/>
    <tableColumn name="Shop(AVG)" id="4"/>
    <tableColumn name="Single" id="5"/>
  </tableColumns>
  <tableStyleInfo name="Cop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1584.0</v>
      </c>
      <c r="D2" s="1" t="s">
        <v>6</v>
      </c>
      <c r="E2" s="2">
        <f t="shared" ref="E2:E3" si="1">C2/B2</f>
        <v>158.4</v>
      </c>
    </row>
    <row r="3">
      <c r="A3" s="1" t="s">
        <v>7</v>
      </c>
      <c r="B3" s="1">
        <v>10.0</v>
      </c>
      <c r="C3" s="1">
        <v>200.0</v>
      </c>
      <c r="D3" s="1" t="s">
        <v>8</v>
      </c>
      <c r="E3" s="2">
        <f t="shared" si="1"/>
        <v>20</v>
      </c>
    </row>
    <row r="4">
      <c r="A4" s="1" t="s">
        <v>9</v>
      </c>
      <c r="B4" s="1">
        <f>20*3</f>
        <v>60</v>
      </c>
      <c r="C4" s="1">
        <f>100*2</f>
        <v>200</v>
      </c>
      <c r="D4" s="1" t="s">
        <v>10</v>
      </c>
      <c r="E4" s="2">
        <f>ROUNDUP(C4/B4, 2)</f>
        <v>3.34</v>
      </c>
    </row>
    <row r="5">
      <c r="A5" s="1" t="s">
        <v>11</v>
      </c>
      <c r="B5" s="1">
        <v>8.0</v>
      </c>
      <c r="C5" s="1">
        <v>320.0</v>
      </c>
      <c r="D5" s="1" t="s">
        <v>8</v>
      </c>
      <c r="E5" s="2">
        <f t="shared" ref="E5:E6" si="2">C5/B5</f>
        <v>40</v>
      </c>
    </row>
    <row r="6">
      <c r="A6" s="1" t="s">
        <v>12</v>
      </c>
      <c r="B6" s="1">
        <f>400+600</f>
        <v>1000</v>
      </c>
      <c r="C6" s="1">
        <f>360+480</f>
        <v>840</v>
      </c>
      <c r="D6" s="1" t="s">
        <v>13</v>
      </c>
      <c r="E6" s="2">
        <f t="shared" si="2"/>
        <v>0.84</v>
      </c>
    </row>
    <row r="7">
      <c r="A7" s="1" t="s">
        <v>14</v>
      </c>
      <c r="B7" s="1">
        <v>1600.0</v>
      </c>
      <c r="C7" s="1">
        <f>1000</f>
        <v>1000</v>
      </c>
      <c r="D7" s="1" t="s">
        <v>15</v>
      </c>
      <c r="E7" s="2">
        <f>C7/B7*10</f>
        <v>6.25</v>
      </c>
    </row>
    <row r="8">
      <c r="A8" s="1" t="s">
        <v>16</v>
      </c>
      <c r="B8" s="1">
        <v>2.0</v>
      </c>
      <c r="C8" s="1">
        <f>500+600</f>
        <v>1100</v>
      </c>
      <c r="D8" s="1" t="s">
        <v>17</v>
      </c>
      <c r="E8" s="2">
        <f t="shared" ref="E8:E10" si="3">C8/B8</f>
        <v>550</v>
      </c>
    </row>
    <row r="9">
      <c r="A9" s="1" t="s">
        <v>18</v>
      </c>
      <c r="B9" s="1">
        <v>1.0</v>
      </c>
      <c r="C9" s="1">
        <v>500.0</v>
      </c>
      <c r="D9" s="1" t="s">
        <v>19</v>
      </c>
      <c r="E9" s="2">
        <f t="shared" si="3"/>
        <v>500</v>
      </c>
    </row>
    <row r="10">
      <c r="A10" s="1" t="s">
        <v>20</v>
      </c>
      <c r="B10" s="1">
        <v>1.0</v>
      </c>
      <c r="C10" s="1">
        <v>9000.0</v>
      </c>
      <c r="D10" s="1" t="s">
        <v>21</v>
      </c>
      <c r="E10" s="2">
        <f t="shared" si="3"/>
        <v>9000</v>
      </c>
    </row>
    <row r="11">
      <c r="A11" s="1" t="s">
        <v>22</v>
      </c>
      <c r="B11" s="1">
        <v>1.0</v>
      </c>
      <c r="C11" s="2">
        <f>40.19*E9</f>
        <v>20095</v>
      </c>
      <c r="D11" s="1" t="s">
        <v>23</v>
      </c>
      <c r="E11" s="2">
        <f>Roundup(C11/B11, 2)</f>
        <v>20095</v>
      </c>
    </row>
    <row r="12">
      <c r="A12" s="1" t="s">
        <v>24</v>
      </c>
      <c r="B12" s="1">
        <v>1.0</v>
      </c>
      <c r="C12" s="2">
        <f>41.2*E8</f>
        <v>22660</v>
      </c>
      <c r="D12" s="1" t="s">
        <v>23</v>
      </c>
      <c r="E12" s="2">
        <f>roundup(C12/B12, 2)</f>
        <v>22660</v>
      </c>
    </row>
    <row r="13">
      <c r="A13" s="1" t="s">
        <v>25</v>
      </c>
      <c r="B13" s="1">
        <v>1.0</v>
      </c>
      <c r="C13" s="2">
        <f>(90*300*E6)/4</f>
        <v>5670</v>
      </c>
      <c r="D13" s="1" t="s">
        <v>23</v>
      </c>
      <c r="E13" s="2">
        <f t="shared" ref="E13:E15" si="4">C13/B13</f>
        <v>5670</v>
      </c>
    </row>
    <row r="14">
      <c r="A14" s="1" t="s">
        <v>26</v>
      </c>
      <c r="B14" s="1">
        <v>1.0</v>
      </c>
      <c r="C14" s="1">
        <v>300.0</v>
      </c>
      <c r="D14" s="1" t="s">
        <v>27</v>
      </c>
      <c r="E14" s="2">
        <f t="shared" si="4"/>
        <v>300</v>
      </c>
    </row>
    <row r="15">
      <c r="A15" s="1" t="s">
        <v>28</v>
      </c>
      <c r="B15" s="1">
        <v>1.0</v>
      </c>
      <c r="C15" s="1">
        <v>48.0</v>
      </c>
      <c r="D15" s="1" t="s">
        <v>27</v>
      </c>
      <c r="E15" s="2">
        <f t="shared" si="4"/>
        <v>48</v>
      </c>
    </row>
    <row r="16">
      <c r="A16" s="1" t="s">
        <v>29</v>
      </c>
      <c r="B16" s="2"/>
      <c r="C16" s="2"/>
      <c r="D16" s="2"/>
      <c r="E16" s="2"/>
    </row>
    <row r="18">
      <c r="A18" s="3" t="s">
        <v>30</v>
      </c>
    </row>
    <row r="19">
      <c r="A19" s="3" t="s">
        <v>31</v>
      </c>
    </row>
    <row r="20">
      <c r="A20" s="3" t="s">
        <v>32</v>
      </c>
    </row>
    <row r="21">
      <c r="A21" s="3" t="s">
        <v>33</v>
      </c>
    </row>
    <row r="27">
      <c r="B27" s="3" t="s">
        <v>1</v>
      </c>
      <c r="C27" s="3" t="s">
        <v>34</v>
      </c>
    </row>
    <row r="28">
      <c r="A28" s="4" t="s">
        <v>35</v>
      </c>
    </row>
    <row r="29">
      <c r="A29" s="3" t="s">
        <v>16</v>
      </c>
      <c r="B29" s="3">
        <v>10.0</v>
      </c>
      <c r="C29" s="3">
        <v>4000.0</v>
      </c>
      <c r="D29" s="5">
        <f t="shared" ref="D29:D35" si="5">IF(AND(ISTEXT(A29),ISNUMBER(B29),ISNUMBER(C29)), ROUNDUP(C29/B29/XLOOKUP(A29,$A$2:$A$22,$E$2:$E$22), 2),"")</f>
        <v>0.73</v>
      </c>
    </row>
    <row r="30">
      <c r="A30" s="3" t="s">
        <v>18</v>
      </c>
      <c r="B30" s="3">
        <v>10.0</v>
      </c>
      <c r="C30" s="3">
        <v>2500.0</v>
      </c>
      <c r="D30" s="5">
        <f t="shared" si="5"/>
        <v>0.5</v>
      </c>
    </row>
    <row r="31">
      <c r="A31" s="3" t="s">
        <v>11</v>
      </c>
      <c r="B31" s="3">
        <v>50.0</v>
      </c>
      <c r="C31" s="3">
        <v>2000.0</v>
      </c>
      <c r="D31" s="5">
        <f t="shared" si="5"/>
        <v>1</v>
      </c>
    </row>
    <row r="32">
      <c r="A32" s="3" t="s">
        <v>5</v>
      </c>
      <c r="B32" s="3">
        <v>10.0</v>
      </c>
      <c r="C32" s="3">
        <v>1500.0</v>
      </c>
      <c r="D32" s="5">
        <f t="shared" si="5"/>
        <v>0.95</v>
      </c>
    </row>
    <row r="33">
      <c r="A33" s="3" t="s">
        <v>14</v>
      </c>
      <c r="B33" s="3">
        <v>100.0</v>
      </c>
      <c r="C33" s="3">
        <v>500.0</v>
      </c>
      <c r="D33" s="5">
        <f t="shared" si="5"/>
        <v>0.8</v>
      </c>
    </row>
    <row r="34">
      <c r="A34" s="3" t="s">
        <v>22</v>
      </c>
      <c r="B34" s="3">
        <v>1.0</v>
      </c>
      <c r="C34" s="3">
        <v>10000.0</v>
      </c>
      <c r="D34" s="5">
        <f t="shared" si="5"/>
        <v>0.5</v>
      </c>
    </row>
    <row r="35">
      <c r="D35" s="5" t="str">
        <f t="shared" si="5"/>
        <v/>
      </c>
    </row>
    <row r="36">
      <c r="A36" s="4" t="s">
        <v>36</v>
      </c>
    </row>
    <row r="37">
      <c r="A37" s="3" t="s">
        <v>24</v>
      </c>
      <c r="B37" s="3">
        <v>1.0</v>
      </c>
      <c r="C37" s="3">
        <v>6000.0</v>
      </c>
      <c r="D37" s="5">
        <f t="shared" ref="D37:D44" si="6">IF(AND(ISTEXT(A37),ISNUMBER(B37),ISNUMBER(C37)), ROUNDUP(C37/B37/XLOOKUP(A37,$A$2:$A$22,$E$2:$E$22), 2),"")</f>
        <v>0.27</v>
      </c>
    </row>
    <row r="38">
      <c r="A38" s="3" t="s">
        <v>11</v>
      </c>
      <c r="B38" s="3">
        <v>20.0</v>
      </c>
      <c r="C38" s="3">
        <v>160.0</v>
      </c>
      <c r="D38" s="5">
        <f t="shared" si="6"/>
        <v>0.2</v>
      </c>
    </row>
    <row r="39">
      <c r="A39" s="3" t="s">
        <v>9</v>
      </c>
      <c r="B39" s="3">
        <v>50.0</v>
      </c>
      <c r="C39" s="3">
        <v>100.0</v>
      </c>
      <c r="D39" s="5">
        <f t="shared" si="6"/>
        <v>0.6</v>
      </c>
    </row>
    <row r="40">
      <c r="A40" s="3" t="s">
        <v>7</v>
      </c>
      <c r="B40" s="3">
        <v>100.0</v>
      </c>
      <c r="C40" s="5">
        <f>200+165</f>
        <v>365</v>
      </c>
      <c r="D40" s="5">
        <f t="shared" si="6"/>
        <v>0.19</v>
      </c>
    </row>
    <row r="41">
      <c r="A41" s="3" t="s">
        <v>16</v>
      </c>
      <c r="B41" s="3">
        <v>2.0</v>
      </c>
      <c r="C41" s="5">
        <f>350</f>
        <v>350</v>
      </c>
      <c r="D41" s="5">
        <f t="shared" si="6"/>
        <v>0.32</v>
      </c>
    </row>
    <row r="42">
      <c r="A42" s="3" t="s">
        <v>18</v>
      </c>
      <c r="B42" s="3">
        <v>3.0</v>
      </c>
      <c r="C42" s="5">
        <f>100+130+200</f>
        <v>430</v>
      </c>
      <c r="D42" s="5">
        <f t="shared" si="6"/>
        <v>0.29</v>
      </c>
    </row>
    <row r="43">
      <c r="D43" s="5" t="str">
        <f t="shared" si="6"/>
        <v/>
      </c>
    </row>
    <row r="44">
      <c r="D44" s="5" t="str">
        <f t="shared" si="6"/>
        <v/>
      </c>
    </row>
    <row r="45">
      <c r="A45" s="4" t="s">
        <v>37</v>
      </c>
    </row>
    <row r="46">
      <c r="A46" s="3" t="s">
        <v>5</v>
      </c>
      <c r="B46" s="3">
        <v>25.0</v>
      </c>
      <c r="C46" s="3">
        <v>37125.0</v>
      </c>
      <c r="D46" s="5">
        <f t="shared" ref="D46:D54" si="7">IF(AND(ISTEXT(A46),ISNUMBER(B46),ISNUMBER(C46)), ROUNDUP(C46/B46/XLOOKUP(A46,$A$2:$A$22,$E$2:$E$22), 2),"")</f>
        <v>9.38</v>
      </c>
    </row>
    <row r="47">
      <c r="A47" s="3" t="s">
        <v>9</v>
      </c>
      <c r="B47" s="3">
        <v>300.0</v>
      </c>
      <c r="C47" s="3">
        <v>30000.0</v>
      </c>
      <c r="D47" s="5">
        <f t="shared" si="7"/>
        <v>29.95</v>
      </c>
    </row>
    <row r="48">
      <c r="A48" s="3" t="s">
        <v>7</v>
      </c>
      <c r="B48" s="3">
        <v>150.0</v>
      </c>
      <c r="C48" s="3">
        <v>30000.0</v>
      </c>
      <c r="D48" s="5">
        <f t="shared" si="7"/>
        <v>10</v>
      </c>
    </row>
    <row r="49">
      <c r="A49" s="3" t="s">
        <v>12</v>
      </c>
      <c r="B49" s="3">
        <v>3000.0</v>
      </c>
      <c r="C49" s="3">
        <v>30000.0</v>
      </c>
      <c r="D49" s="5">
        <f t="shared" si="7"/>
        <v>11.91</v>
      </c>
    </row>
    <row r="50">
      <c r="A50" s="3" t="s">
        <v>14</v>
      </c>
      <c r="B50" s="3">
        <v>400.0</v>
      </c>
      <c r="C50" s="3">
        <v>40000.0</v>
      </c>
      <c r="D50" s="5">
        <f t="shared" si="7"/>
        <v>16</v>
      </c>
    </row>
    <row r="51">
      <c r="A51" s="3" t="s">
        <v>5</v>
      </c>
      <c r="B51" s="3">
        <v>50.0</v>
      </c>
      <c r="C51" s="3">
        <v>64000.0</v>
      </c>
      <c r="D51" s="5">
        <f t="shared" si="7"/>
        <v>8.09</v>
      </c>
    </row>
    <row r="52">
      <c r="A52" s="3" t="s">
        <v>20</v>
      </c>
      <c r="B52" s="3">
        <v>1.0</v>
      </c>
      <c r="C52" s="3">
        <v>45000.0</v>
      </c>
      <c r="D52" s="5">
        <f t="shared" si="7"/>
        <v>5</v>
      </c>
    </row>
    <row r="53">
      <c r="A53" s="3" t="s">
        <v>22</v>
      </c>
      <c r="B53" s="3">
        <v>1.0</v>
      </c>
      <c r="C53" s="3">
        <v>45000.0</v>
      </c>
      <c r="D53" s="5">
        <f t="shared" si="7"/>
        <v>2.24</v>
      </c>
    </row>
    <row r="54">
      <c r="D54" s="5" t="str">
        <f t="shared" si="7"/>
        <v/>
      </c>
    </row>
    <row r="55">
      <c r="A55" s="4" t="s">
        <v>38</v>
      </c>
    </row>
    <row r="56">
      <c r="A56" s="3" t="s">
        <v>5</v>
      </c>
      <c r="B56" s="3">
        <v>25.0</v>
      </c>
      <c r="C56" s="3">
        <v>165000.0</v>
      </c>
      <c r="D56" s="5">
        <f t="shared" ref="D56:D63" si="8">IF(AND(ISTEXT(A56),ISNUMBER(B56),ISNUMBER(C56)), ROUNDUP(C56/B56/XLOOKUP(A56,$A$2:$A$22,$E$2:$E$22), 2),"")</f>
        <v>41.67</v>
      </c>
    </row>
    <row r="57">
      <c r="A57" s="3" t="s">
        <v>9</v>
      </c>
      <c r="B57" s="3">
        <v>30.0</v>
      </c>
      <c r="C57" s="3">
        <v>10000.0</v>
      </c>
      <c r="D57" s="5">
        <f t="shared" si="8"/>
        <v>99.81</v>
      </c>
    </row>
    <row r="58">
      <c r="A58" s="3" t="s">
        <v>20</v>
      </c>
      <c r="B58" s="3">
        <v>1.0</v>
      </c>
      <c r="C58" s="3">
        <v>150000.0</v>
      </c>
      <c r="D58" s="5">
        <f t="shared" si="8"/>
        <v>16.67</v>
      </c>
    </row>
    <row r="59">
      <c r="A59" s="3" t="s">
        <v>22</v>
      </c>
      <c r="B59" s="3">
        <v>1.0</v>
      </c>
      <c r="C59" s="3">
        <v>250000.0</v>
      </c>
      <c r="D59" s="5">
        <f t="shared" si="8"/>
        <v>12.45</v>
      </c>
    </row>
    <row r="60">
      <c r="D60" s="5" t="str">
        <f t="shared" si="8"/>
        <v/>
      </c>
    </row>
    <row r="61">
      <c r="D61" s="5" t="str">
        <f t="shared" si="8"/>
        <v/>
      </c>
    </row>
    <row r="62">
      <c r="D62" s="5" t="str">
        <f t="shared" si="8"/>
        <v/>
      </c>
    </row>
    <row r="63">
      <c r="D63" s="5" t="str">
        <f t="shared" si="8"/>
        <v/>
      </c>
    </row>
  </sheetData>
  <mergeCells count="4">
    <mergeCell ref="A28:D28"/>
    <mergeCell ref="A36:D36"/>
    <mergeCell ref="A45:D45"/>
    <mergeCell ref="A55:D55"/>
  </mergeCells>
  <conditionalFormatting sqref="D29:D3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37:D42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46:D53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56:D59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ataValidations>
    <dataValidation type="list" allowBlank="1" showErrorMessage="1" sqref="A29:A34 A37:A42 A46:A53 A56:A59">
      <formula1>Copare!$A$2:$A$22</formula1>
    </dataValidation>
  </dataValidations>
  <drawing r:id="rId1"/>
  <tableParts count="1">
    <tablePart r:id="rId3"/>
  </tableParts>
</worksheet>
</file>