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checkCompatibility="1" autoCompressPictures="0"/>
  <bookViews>
    <workbookView xWindow="0" yWindow="0" windowWidth="28720" windowHeight="17560" tabRatio="500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" l="1"/>
  <c r="F7" i="2"/>
  <c r="F10" i="2"/>
  <c r="F2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3" i="2"/>
  <c r="F21" i="2"/>
  <c r="E21" i="2"/>
  <c r="D21" i="2"/>
  <c r="C21" i="2"/>
  <c r="B21" i="2"/>
  <c r="F20" i="2"/>
  <c r="F19" i="2"/>
  <c r="F18" i="2"/>
  <c r="F17" i="2"/>
  <c r="F16" i="2"/>
  <c r="F15" i="2"/>
  <c r="F14" i="2"/>
  <c r="F13" i="2"/>
  <c r="F12" i="2"/>
  <c r="F11" i="2"/>
  <c r="F9" i="2"/>
  <c r="F8" i="2"/>
  <c r="F6" i="2"/>
  <c r="F5" i="2"/>
  <c r="F4" i="2"/>
  <c r="F3" i="2"/>
  <c r="F2" i="2"/>
  <c r="F23" i="1"/>
  <c r="F34" i="1"/>
  <c r="F31" i="1"/>
  <c r="F30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1" i="1"/>
  <c r="D30" i="1"/>
  <c r="C31" i="1"/>
  <c r="B31" i="1"/>
  <c r="C30" i="1"/>
  <c r="B30" i="1"/>
  <c r="D34" i="1"/>
  <c r="C34" i="1"/>
  <c r="B34" i="1"/>
  <c r="E31" i="1"/>
  <c r="E30" i="1"/>
  <c r="E2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14" i="1"/>
  <c r="D14" i="1"/>
  <c r="D23" i="1"/>
  <c r="D21" i="1"/>
  <c r="D20" i="1"/>
  <c r="D19" i="1"/>
  <c r="D18" i="1"/>
  <c r="D17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D2" i="1"/>
  <c r="C2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3" i="1"/>
  <c r="B21" i="1"/>
  <c r="B20" i="1"/>
  <c r="B19" i="1"/>
  <c r="B18" i="1"/>
  <c r="B17" i="1"/>
  <c r="B16" i="1"/>
  <c r="B15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<sst xmlns="http://schemas.openxmlformats.org/spreadsheetml/2006/main" count="48" uniqueCount="13">
  <si>
    <t>Chrome 34</t>
  </si>
  <si>
    <t>Firefox 29</t>
  </si>
  <si>
    <t>Opera 19</t>
  </si>
  <si>
    <t>IE9</t>
  </si>
  <si>
    <t>Biggest Diff.</t>
  </si>
  <si>
    <t>http://www.fiat.co.uk/Resources/css/screen.css</t>
  </si>
  <si>
    <t>Full</t>
  </si>
  <si>
    <t>Half</t>
  </si>
  <si>
    <t>N/A</t>
  </si>
  <si>
    <t>Slowest</t>
  </si>
  <si>
    <t>Test</t>
  </si>
  <si>
    <t>Expensive Style</t>
  </si>
  <si>
    <t>Android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</si>
</sst>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E34" sqref="E34"/>
    </sheetView>
  </sheetViews>
  <sheetFormatPr baseColWidth="10" defaultRowHeight="15" x14ac:dyDescent="0"/>
  <sheetData>
    <row r="1" spans="1:6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12</v>
      </c>
    </row>
    <row r="2" spans="1:6">
      <c r="A2">
        <v>1</v>
      </c>
      <c r="B2">
        <f>(58+60+54+55+57)/5</f>
        <v>56.8</v>
      </c>
      <c r="C2">
        <f>(125+127+126+124+125)/5</f>
        <v>125.4</v>
      </c>
      <c r="D2">
        <f>(61+64+59+67+67)/5</f>
        <v>63.6</v>
      </c>
      <c r="E2">
        <f>(151+148+153+155+156)/5</f>
        <v>152.6</v>
      </c>
      <c r="F2">
        <f>(1554+1370+1459+1503+1390)/5</f>
        <v>1455.2</v>
      </c>
    </row>
    <row r="3" spans="1:6">
      <c r="A3">
        <v>2</v>
      </c>
      <c r="B3">
        <f>(55+52+59+56+55)/5</f>
        <v>55.4</v>
      </c>
      <c r="C3">
        <f>(131+130+128+125+128)/5</f>
        <v>128.4</v>
      </c>
      <c r="D3">
        <f>(64+59+62+63+59)/5</f>
        <v>61.4</v>
      </c>
      <c r="E3">
        <f>(120+145+151+148+141)/5</f>
        <v>141</v>
      </c>
      <c r="F3">
        <f>(1421+1349+1339+1334+1580)/5</f>
        <v>1404.6</v>
      </c>
    </row>
    <row r="4" spans="1:6">
      <c r="A4">
        <v>3</v>
      </c>
      <c r="B4">
        <f>(57+55+54+54+55)/5</f>
        <v>55</v>
      </c>
      <c r="C4">
        <f>(126+124+126+124+128)/5</f>
        <v>125.6</v>
      </c>
      <c r="D4">
        <f>(62+61+61+61+64)/5</f>
        <v>61.8</v>
      </c>
      <c r="E4">
        <f>(137+152+160+152+161)/5</f>
        <v>152.4</v>
      </c>
      <c r="F4">
        <f>(1383+1384+1340+1340+1370)/5</f>
        <v>1363.4</v>
      </c>
    </row>
    <row r="5" spans="1:6">
      <c r="A5">
        <v>4</v>
      </c>
      <c r="B5">
        <f>(60+52+55+54+53)/5</f>
        <v>54.8</v>
      </c>
      <c r="C5">
        <f>(124+126+144+122+129)/5</f>
        <v>129</v>
      </c>
      <c r="D5">
        <f>(62+66+64+64+60)/5</f>
        <v>63.2</v>
      </c>
      <c r="E5">
        <f>(125+147+157+152+156)/5</f>
        <v>147.4</v>
      </c>
      <c r="F5">
        <f>(1491+1352+1557+1370+1336)/5</f>
        <v>1421.2</v>
      </c>
    </row>
    <row r="6" spans="1:6">
      <c r="A6">
        <v>5</v>
      </c>
      <c r="B6">
        <f>(54+57+54+54+58)/5</f>
        <v>55.4</v>
      </c>
      <c r="C6">
        <f>(123+123+124+125+127)/5</f>
        <v>124.4</v>
      </c>
      <c r="D6">
        <f>(62+66+60+59+69)/5</f>
        <v>63.2</v>
      </c>
      <c r="E6">
        <f>(120+154+162+153+148)/5</f>
        <v>147.4</v>
      </c>
      <c r="F6">
        <f>(1499+1405+1328+1442+1382)/5</f>
        <v>1411.2</v>
      </c>
    </row>
    <row r="7" spans="1:6">
      <c r="A7">
        <v>6</v>
      </c>
      <c r="B7">
        <f>(60+60+64+59+60)/5</f>
        <v>60.6</v>
      </c>
      <c r="C7">
        <f>(137+135+143+135+140)/5</f>
        <v>138</v>
      </c>
      <c r="D7">
        <f>(55+57+60+57+63)/5</f>
        <v>58.4</v>
      </c>
      <c r="E7">
        <f>(156+164+162+162+166)/5</f>
        <v>162</v>
      </c>
      <c r="F7">
        <f>(1478+1499+1475+1502+1548)/5</f>
        <v>1500.4</v>
      </c>
    </row>
    <row r="8" spans="1:6">
      <c r="A8">
        <v>7</v>
      </c>
      <c r="B8">
        <f>(57+49+49+52+49)/5</f>
        <v>51.2</v>
      </c>
      <c r="C8">
        <f>(127+127+127+123+129)/5</f>
        <v>126.6</v>
      </c>
      <c r="D8">
        <f>(57+57+56+58+56)/5</f>
        <v>56.8</v>
      </c>
      <c r="E8">
        <f>(145+143+159+144+148)/5</f>
        <v>147.80000000000001</v>
      </c>
      <c r="F8">
        <f>(1557+1355+1484+1497+1376)/5</f>
        <v>1453.8</v>
      </c>
    </row>
    <row r="9" spans="1:6">
      <c r="A9">
        <v>8</v>
      </c>
      <c r="B9">
        <f>(50+47+50+48+49)/5</f>
        <v>48.8</v>
      </c>
      <c r="C9">
        <f>(130+127+125+130+125)/5</f>
        <v>127.4</v>
      </c>
      <c r="D9">
        <f>(62+54+54+55+56)/5</f>
        <v>56.2</v>
      </c>
      <c r="E9">
        <f>(149+152+148+156+146)/5</f>
        <v>150.19999999999999</v>
      </c>
      <c r="F9">
        <f>(1435+1394+1439+1387+1339)/5</f>
        <v>1398.8</v>
      </c>
    </row>
    <row r="10" spans="1:6">
      <c r="A10">
        <v>9</v>
      </c>
      <c r="B10">
        <f>(48+51+49+48+48)/5</f>
        <v>48.8</v>
      </c>
      <c r="C10">
        <f>(130+127+125+130+125)/5</f>
        <v>127.4</v>
      </c>
      <c r="D10">
        <f>(56+57+54+58+54)/5</f>
        <v>55.8</v>
      </c>
      <c r="E10">
        <f>(155+152+156+156+154)/5</f>
        <v>154.6</v>
      </c>
      <c r="F10">
        <f>(1385+1353+1307+1388+1309)/5</f>
        <v>1348.4</v>
      </c>
    </row>
    <row r="11" spans="1:6">
      <c r="A11">
        <v>10</v>
      </c>
      <c r="B11">
        <f>(51+53+53+52+52)/5</f>
        <v>52.2</v>
      </c>
      <c r="C11">
        <f>(134+133+125+128+127)/5</f>
        <v>129.4</v>
      </c>
      <c r="D11">
        <f>(57+57+58+59+59)/5</f>
        <v>58</v>
      </c>
      <c r="E11">
        <f>(164+169+177+176+174)/5</f>
        <v>172</v>
      </c>
      <c r="F11">
        <f>(1381+1383+1405+1381+1551)/5</f>
        <v>1420.2</v>
      </c>
    </row>
    <row r="12" spans="1:6">
      <c r="A12">
        <v>11</v>
      </c>
      <c r="B12">
        <f>(51+48+48+51+47)/5</f>
        <v>49</v>
      </c>
      <c r="C12">
        <f>(131+129+127+124+126)/5</f>
        <v>127.4</v>
      </c>
      <c r="D12">
        <f>(55+55+56+57+60)/5</f>
        <v>56.6</v>
      </c>
      <c r="E12">
        <f>(148+151+144+150+149)/5</f>
        <v>148.4</v>
      </c>
      <c r="F12">
        <f>(1374+1398+1334+1327+1327)/5</f>
        <v>1352</v>
      </c>
    </row>
    <row r="13" spans="1:6">
      <c r="A13">
        <v>12</v>
      </c>
      <c r="B13">
        <f>(52+49+53+48+51)/5</f>
        <v>50.6</v>
      </c>
      <c r="C13">
        <f>(127+126+126+130+127)/5</f>
        <v>127.2</v>
      </c>
      <c r="D13">
        <f>(56+60+61+59+56)/5</f>
        <v>58.4</v>
      </c>
      <c r="E13">
        <f>(132+154+149+149+147)/5</f>
        <v>146.19999999999999</v>
      </c>
      <c r="F13">
        <f>(1363+1334+1493+1379+1319)/5</f>
        <v>1377.6</v>
      </c>
    </row>
    <row r="14" spans="1:6">
      <c r="A14">
        <v>13</v>
      </c>
      <c r="B14">
        <f>(66+64+64+65+64)/5</f>
        <v>64.599999999999994</v>
      </c>
      <c r="C14">
        <f>(131+125+128+130+132)/5</f>
        <v>129.19999999999999</v>
      </c>
      <c r="D14">
        <f>(70+76+74+73+69)/5</f>
        <v>72.400000000000006</v>
      </c>
      <c r="E14">
        <f>(156+152+157+148+151)/5</f>
        <v>152.80000000000001</v>
      </c>
      <c r="F14">
        <f>(1471+1423+1526+1433+1453)/5</f>
        <v>1461.2</v>
      </c>
    </row>
    <row r="15" spans="1:6">
      <c r="A15">
        <v>14</v>
      </c>
      <c r="B15">
        <f>(51+50+50+49+51)/5</f>
        <v>50.2</v>
      </c>
      <c r="C15">
        <f>(135+131+129+127+127)/5</f>
        <v>129.80000000000001</v>
      </c>
      <c r="D15">
        <f>(55+55+54+55+55)/5</f>
        <v>54.8</v>
      </c>
      <c r="E15">
        <f>(154+156+157+151+155)/5</f>
        <v>154.6</v>
      </c>
      <c r="F15">
        <f>(1468+1431+1358+1333+1316)/5</f>
        <v>1381.2</v>
      </c>
    </row>
    <row r="16" spans="1:6">
      <c r="A16">
        <v>15</v>
      </c>
      <c r="B16">
        <f>(49+50+47+53+51)/5</f>
        <v>50</v>
      </c>
      <c r="C16">
        <f>(129+125+125+129+123)/5</f>
        <v>126.2</v>
      </c>
      <c r="D16">
        <f>(54+55+60+60+55)/5</f>
        <v>56.8</v>
      </c>
      <c r="E16">
        <f>(150+149+165+153+157)/5</f>
        <v>154.80000000000001</v>
      </c>
      <c r="F16">
        <f>(1362+1379+1324+1311+1382)/5</f>
        <v>1351.6</v>
      </c>
    </row>
    <row r="17" spans="1:6">
      <c r="A17">
        <v>16</v>
      </c>
      <c r="B17">
        <f>(48+49+51+49+49)/5</f>
        <v>49.2</v>
      </c>
      <c r="C17">
        <f>(128+127+129+127+127)/5</f>
        <v>127.6</v>
      </c>
      <c r="D17">
        <f>(57+54+54+59+56)/5</f>
        <v>56</v>
      </c>
      <c r="E17">
        <f>(146+151+144+156+149)/5</f>
        <v>149.19999999999999</v>
      </c>
      <c r="F17">
        <f>(1342+1435+1371+1334+1414)/5</f>
        <v>1379.2</v>
      </c>
    </row>
    <row r="18" spans="1:6">
      <c r="A18">
        <v>17</v>
      </c>
      <c r="B18">
        <f>(53+50+49+51+49)/5</f>
        <v>50.4</v>
      </c>
      <c r="C18">
        <f>(129+130+131+141+131)/5</f>
        <v>132.4</v>
      </c>
      <c r="D18">
        <f>(55+53+55+54+58)/5</f>
        <v>55</v>
      </c>
      <c r="E18">
        <f>(154+152+153+163+166)/5</f>
        <v>157.6</v>
      </c>
      <c r="F18">
        <f>(1371+1362+1395+1457+1345)/5</f>
        <v>1386</v>
      </c>
    </row>
    <row r="19" spans="1:6">
      <c r="A19">
        <v>18</v>
      </c>
      <c r="B19">
        <f>(52+47+48+50+49)/5</f>
        <v>49.2</v>
      </c>
      <c r="C19">
        <f>(132+126+131+130+125)/5</f>
        <v>128.80000000000001</v>
      </c>
      <c r="D19">
        <f>(58+61+59+59+56)/5</f>
        <v>58.6</v>
      </c>
      <c r="E19">
        <f>(150+162+152+158+149)/5</f>
        <v>154.19999999999999</v>
      </c>
      <c r="F19">
        <f>(1365+1310+1510+1382+1336)/5</f>
        <v>1380.6</v>
      </c>
    </row>
    <row r="20" spans="1:6">
      <c r="A20">
        <v>19</v>
      </c>
      <c r="B20">
        <f>(48+47+48+48+52)/5</f>
        <v>48.6</v>
      </c>
      <c r="C20">
        <f>(130+128+133+143+128)/5</f>
        <v>132.4</v>
      </c>
      <c r="D20">
        <f>(53+55+54+56+56)/5</f>
        <v>54.8</v>
      </c>
      <c r="E20">
        <f>(141+155+150+152+144)/5</f>
        <v>148.4</v>
      </c>
      <c r="F20">
        <f>(1329+1381+1397+1320+1321)/5</f>
        <v>1349.6</v>
      </c>
    </row>
    <row r="21" spans="1:6">
      <c r="A21">
        <v>20</v>
      </c>
      <c r="B21">
        <f>(52+50+49+50+51)/5</f>
        <v>50.4</v>
      </c>
      <c r="C21">
        <f>(128+126+130+130+126)/5</f>
        <v>128</v>
      </c>
      <c r="D21">
        <f>(54+53+55+60+53)/5</f>
        <v>55</v>
      </c>
      <c r="E21">
        <f>(146+153+153+152+145)/5</f>
        <v>149.80000000000001</v>
      </c>
      <c r="F21">
        <f>(1349+1454+1393+1392+1381)/5</f>
        <v>1393.8</v>
      </c>
    </row>
    <row r="23" spans="1:6">
      <c r="A23" t="s">
        <v>4</v>
      </c>
      <c r="B23">
        <f>MAX(B1:B20)-MIN(B1:B20)</f>
        <v>15.999999999999993</v>
      </c>
      <c r="C23">
        <f>MAX(C1:C20)-MIN(C1:C20)</f>
        <v>13.599999999999994</v>
      </c>
      <c r="D23">
        <f>MAX(D1:D20)-MIN(D1:D20)</f>
        <v>17.600000000000009</v>
      </c>
      <c r="E23">
        <f>MAX(E1:E20)-MIN(E1:E20)</f>
        <v>31</v>
      </c>
      <c r="F23">
        <f>F7-F10</f>
        <v>152</v>
      </c>
    </row>
    <row r="24" spans="1:6">
      <c r="A24" t="s">
        <v>9</v>
      </c>
      <c r="B24">
        <v>13</v>
      </c>
      <c r="C24">
        <v>6</v>
      </c>
      <c r="D24">
        <v>13</v>
      </c>
      <c r="E24">
        <v>10</v>
      </c>
      <c r="F24">
        <v>6</v>
      </c>
    </row>
    <row r="27" spans="1:6">
      <c r="A27" t="s">
        <v>5</v>
      </c>
    </row>
    <row r="29" spans="1:6">
      <c r="A29" t="s">
        <v>10</v>
      </c>
      <c r="B29" t="s">
        <v>0</v>
      </c>
      <c r="C29" t="s">
        <v>1</v>
      </c>
      <c r="D29" t="s">
        <v>2</v>
      </c>
      <c r="E29" t="s">
        <v>3</v>
      </c>
      <c r="F29" t="s">
        <v>12</v>
      </c>
    </row>
    <row r="30" spans="1:6">
      <c r="A30" t="s">
        <v>6</v>
      </c>
      <c r="B30">
        <f>(64+65+64+62+67)/5</f>
        <v>64.400000000000006</v>
      </c>
      <c r="C30">
        <f>(236+238+236+242+236)/5</f>
        <v>237.6</v>
      </c>
      <c r="D30">
        <f>(75+74+74+74+74)/5</f>
        <v>74.2</v>
      </c>
      <c r="E30">
        <f>(455+426+436+435+432)/5</f>
        <v>436.8</v>
      </c>
      <c r="F30">
        <f>(1675+1642+1677+1814+1765)/5</f>
        <v>1714.6</v>
      </c>
    </row>
    <row r="31" spans="1:6">
      <c r="A31" t="s">
        <v>7</v>
      </c>
      <c r="B31">
        <f>(49+50+54+51+54)/5</f>
        <v>51.6</v>
      </c>
      <c r="C31">
        <f>(144+143+141+141+145)/5</f>
        <v>142.80000000000001</v>
      </c>
      <c r="D31">
        <f>(65+66+64+65+67)/5</f>
        <v>65.400000000000006</v>
      </c>
      <c r="E31">
        <f>(365+351+359+364+354)/5</f>
        <v>358.6</v>
      </c>
      <c r="F31">
        <f>(1391+1436+1400+1378+1457)/5</f>
        <v>1412.4</v>
      </c>
    </row>
    <row r="33" spans="1:6">
      <c r="A33" t="s">
        <v>10</v>
      </c>
      <c r="B33" t="s">
        <v>0</v>
      </c>
      <c r="C33" t="s">
        <v>1</v>
      </c>
      <c r="D33" t="s">
        <v>2</v>
      </c>
      <c r="E33" t="s">
        <v>3</v>
      </c>
      <c r="F33" t="s">
        <v>12</v>
      </c>
    </row>
    <row r="34" spans="1:6">
      <c r="A34" t="s">
        <v>11</v>
      </c>
      <c r="B34">
        <f>(63+64+64+67+68)/5</f>
        <v>65.2</v>
      </c>
      <c r="C34">
        <f>(151+155+147+150+154)/5</f>
        <v>151.4</v>
      </c>
      <c r="D34">
        <f>(63+68+68+63+64)/5</f>
        <v>65.2</v>
      </c>
      <c r="E34">
        <f>(232+295+257+246+266)/5</f>
        <v>259.2</v>
      </c>
      <c r="F34">
        <f>(1938+1789+1822+2105+1961)/5</f>
        <v>1923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sqref="A1:F24"/>
    </sheetView>
  </sheetViews>
  <sheetFormatPr baseColWidth="10" defaultRowHeight="15" x14ac:dyDescent="0"/>
  <sheetData>
    <row r="1" spans="1:6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12</v>
      </c>
    </row>
    <row r="2" spans="1:6">
      <c r="A2">
        <v>1</v>
      </c>
      <c r="B2">
        <f>(58+60+54+55+57)/5</f>
        <v>56.8</v>
      </c>
      <c r="C2">
        <f>(125+127+126+124+125)/5</f>
        <v>125.4</v>
      </c>
      <c r="D2">
        <f>(61+64+59+67+67)/5</f>
        <v>63.6</v>
      </c>
      <c r="E2">
        <f>(151+148+153+155+156)/5</f>
        <v>152.6</v>
      </c>
      <c r="F2">
        <f>(1554+1370+1459+1503+1390)/5</f>
        <v>1455.2</v>
      </c>
    </row>
    <row r="3" spans="1:6">
      <c r="A3">
        <v>2</v>
      </c>
      <c r="B3">
        <f>(55+52+59+56+55)/5</f>
        <v>55.4</v>
      </c>
      <c r="C3">
        <f>(131+130+128+125+128)/5</f>
        <v>128.4</v>
      </c>
      <c r="D3">
        <f>(64+59+62+63+59)/5</f>
        <v>61.4</v>
      </c>
      <c r="E3">
        <f>(120+145+151+148+141)/5</f>
        <v>141</v>
      </c>
      <c r="F3">
        <f>(1421+1349+1339+1334+1580)/5</f>
        <v>1404.6</v>
      </c>
    </row>
    <row r="4" spans="1:6">
      <c r="A4">
        <v>3</v>
      </c>
      <c r="B4">
        <f>(57+55+54+54+55)/5</f>
        <v>55</v>
      </c>
      <c r="C4">
        <f>(126+124+126+124+128)/5</f>
        <v>125.6</v>
      </c>
      <c r="D4">
        <f>(62+61+61+61+64)/5</f>
        <v>61.8</v>
      </c>
      <c r="E4">
        <f>(137+152+160+152+161)/5</f>
        <v>152.4</v>
      </c>
      <c r="F4">
        <f>(1383+1384+1340+1340+1370)/5</f>
        <v>1363.4</v>
      </c>
    </row>
    <row r="5" spans="1:6">
      <c r="A5">
        <v>4</v>
      </c>
      <c r="B5">
        <f>(60+52+55+54+53)/5</f>
        <v>54.8</v>
      </c>
      <c r="C5">
        <f>(124+126+144+122+129)/5</f>
        <v>129</v>
      </c>
      <c r="D5">
        <f>(62+66+64+64+60)/5</f>
        <v>63.2</v>
      </c>
      <c r="E5">
        <f>(125+147+157+152+156)/5</f>
        <v>147.4</v>
      </c>
      <c r="F5">
        <f>(1491+1352+1557+1370+1336)/5</f>
        <v>1421.2</v>
      </c>
    </row>
    <row r="6" spans="1:6">
      <c r="A6">
        <v>5</v>
      </c>
      <c r="B6">
        <f>(54+57+54+54+58)/5</f>
        <v>55.4</v>
      </c>
      <c r="C6">
        <f>(123+123+124+125+127)/5</f>
        <v>124.4</v>
      </c>
      <c r="D6">
        <f>(62+66+60+59+69)/5</f>
        <v>63.2</v>
      </c>
      <c r="E6">
        <f>(120+154+162+153+148)/5</f>
        <v>147.4</v>
      </c>
      <c r="F6">
        <f>(1499+1405+1328+1442+1382)/5</f>
        <v>1411.2</v>
      </c>
    </row>
    <row r="7" spans="1:6">
      <c r="A7">
        <v>6</v>
      </c>
      <c r="B7">
        <f>(60+60+64+59+60)/5</f>
        <v>60.6</v>
      </c>
      <c r="C7">
        <f>(137+135+143+135+140)/5</f>
        <v>138</v>
      </c>
      <c r="D7">
        <f>(55+57+60+57+63)/5</f>
        <v>58.4</v>
      </c>
      <c r="E7">
        <f>(156+164+162+162+166)/5</f>
        <v>162</v>
      </c>
      <c r="F7">
        <f>(1478+1499+1475+1502+1548)/5</f>
        <v>1500.4</v>
      </c>
    </row>
    <row r="8" spans="1:6">
      <c r="A8">
        <v>7</v>
      </c>
      <c r="B8">
        <f>(57+49+49+52+49)/5</f>
        <v>51.2</v>
      </c>
      <c r="C8">
        <f>(127+127+127+123+129)/5</f>
        <v>126.6</v>
      </c>
      <c r="D8">
        <f>(57+57+56+58+56)/5</f>
        <v>56.8</v>
      </c>
      <c r="E8">
        <f>(145+143+159+144+148)/5</f>
        <v>147.80000000000001</v>
      </c>
      <c r="F8">
        <f>(1557+1355+1484+1497+1376)/5</f>
        <v>1453.8</v>
      </c>
    </row>
    <row r="9" spans="1:6">
      <c r="A9">
        <v>8</v>
      </c>
      <c r="B9">
        <f>(50+47+50+48+49)/5</f>
        <v>48.8</v>
      </c>
      <c r="C9">
        <f>(130+127+125+130+125)/5</f>
        <v>127.4</v>
      </c>
      <c r="D9">
        <f>(62+54+54+55+56)/5</f>
        <v>56.2</v>
      </c>
      <c r="E9">
        <f>(149+152+148+156+146)/5</f>
        <v>150.19999999999999</v>
      </c>
      <c r="F9">
        <f>(1435+1394+1439+1387+1339)/5</f>
        <v>1398.8</v>
      </c>
    </row>
    <row r="10" spans="1:6">
      <c r="A10">
        <v>9</v>
      </c>
      <c r="B10">
        <f>(48+51+49+48+48)/5</f>
        <v>48.8</v>
      </c>
      <c r="C10">
        <f>(130+127+125+130+125)/5</f>
        <v>127.4</v>
      </c>
      <c r="D10">
        <f>(56+57+54+58+54)/5</f>
        <v>55.8</v>
      </c>
      <c r="E10">
        <f>(155+152+156+156+154)/5</f>
        <v>154.6</v>
      </c>
      <c r="F10">
        <f>(1385+1353+1307+1388+1309)/5</f>
        <v>1348.4</v>
      </c>
    </row>
    <row r="11" spans="1:6">
      <c r="A11">
        <v>10</v>
      </c>
      <c r="B11">
        <f>(51+53+53+52+52)/5</f>
        <v>52.2</v>
      </c>
      <c r="C11">
        <f>(134+133+125+128+127)/5</f>
        <v>129.4</v>
      </c>
      <c r="D11">
        <f>(57+57+58+59+59)/5</f>
        <v>58</v>
      </c>
      <c r="E11">
        <f>(164+169+177+176+174)/5</f>
        <v>172</v>
      </c>
      <c r="F11">
        <f>(1381+1383+1405+1381+1551)/5</f>
        <v>1420.2</v>
      </c>
    </row>
    <row r="12" spans="1:6">
      <c r="A12">
        <v>11</v>
      </c>
      <c r="B12">
        <f>(51+48+48+51+47)/5</f>
        <v>49</v>
      </c>
      <c r="C12">
        <f>(131+129+127+124+126)/5</f>
        <v>127.4</v>
      </c>
      <c r="D12">
        <f>(55+55+56+57+60)/5</f>
        <v>56.6</v>
      </c>
      <c r="E12">
        <f>(148+151+144+150+149)/5</f>
        <v>148.4</v>
      </c>
      <c r="F12">
        <f>(1374+1398+1334+1327+1327)/5</f>
        <v>1352</v>
      </c>
    </row>
    <row r="13" spans="1:6">
      <c r="A13">
        <v>12</v>
      </c>
      <c r="B13">
        <f>(52+49+53+48+51)/5</f>
        <v>50.6</v>
      </c>
      <c r="C13">
        <f>(127+126+126+130+127)/5</f>
        <v>127.2</v>
      </c>
      <c r="D13">
        <f>(56+60+61+59+56)/5</f>
        <v>58.4</v>
      </c>
      <c r="E13">
        <f>(132+154+149+149+147)/5</f>
        <v>146.19999999999999</v>
      </c>
      <c r="F13">
        <f>(1363+1334+1493+1379+1319)/5</f>
        <v>1377.6</v>
      </c>
    </row>
    <row r="14" spans="1:6">
      <c r="A14">
        <v>13</v>
      </c>
      <c r="B14">
        <f>(66+64+64+65+64)/5</f>
        <v>64.599999999999994</v>
      </c>
      <c r="C14">
        <f>(131+125+128+130+132)/5</f>
        <v>129.19999999999999</v>
      </c>
      <c r="D14">
        <f>(70+76+74+73+69)/5</f>
        <v>72.400000000000006</v>
      </c>
      <c r="E14">
        <f>(156+152+157+148+151)/5</f>
        <v>152.80000000000001</v>
      </c>
      <c r="F14">
        <f>(1471+1423+1526+1433+1453)/5</f>
        <v>1461.2</v>
      </c>
    </row>
    <row r="15" spans="1:6">
      <c r="A15">
        <v>14</v>
      </c>
      <c r="B15">
        <f>(51+50+50+49+51)/5</f>
        <v>50.2</v>
      </c>
      <c r="C15">
        <f>(135+131+129+127+127)/5</f>
        <v>129.80000000000001</v>
      </c>
      <c r="D15">
        <f>(55+55+54+55+55)/5</f>
        <v>54.8</v>
      </c>
      <c r="E15">
        <f>(154+156+157+151+155)/5</f>
        <v>154.6</v>
      </c>
      <c r="F15">
        <f>(1468+1431+1358+1333+1316)/5</f>
        <v>1381.2</v>
      </c>
    </row>
    <row r="16" spans="1:6">
      <c r="A16">
        <v>15</v>
      </c>
      <c r="B16">
        <f>(49+50+47+53+51)/5</f>
        <v>50</v>
      </c>
      <c r="C16">
        <f>(129+125+125+129+123)/5</f>
        <v>126.2</v>
      </c>
      <c r="D16">
        <f>(54+55+60+60+55)/5</f>
        <v>56.8</v>
      </c>
      <c r="E16">
        <f>(150+149+165+153+157)/5</f>
        <v>154.80000000000001</v>
      </c>
      <c r="F16">
        <f>(1362+1379+1324+1311+1382)/5</f>
        <v>1351.6</v>
      </c>
    </row>
    <row r="17" spans="1:6">
      <c r="A17">
        <v>16</v>
      </c>
      <c r="B17">
        <f>(48+49+51+49+49)/5</f>
        <v>49.2</v>
      </c>
      <c r="C17">
        <f>(128+127+129+127+127)/5</f>
        <v>127.6</v>
      </c>
      <c r="D17">
        <f>(57+54+54+59+56)/5</f>
        <v>56</v>
      </c>
      <c r="E17">
        <f>(146+151+144+156+149)/5</f>
        <v>149.19999999999999</v>
      </c>
      <c r="F17">
        <f>(1342+1435+1371+1334+1414)/5</f>
        <v>1379.2</v>
      </c>
    </row>
    <row r="18" spans="1:6">
      <c r="A18">
        <v>17</v>
      </c>
      <c r="B18">
        <f>(53+50+49+51+49)/5</f>
        <v>50.4</v>
      </c>
      <c r="C18">
        <f>(129+130+131+141+131)/5</f>
        <v>132.4</v>
      </c>
      <c r="D18">
        <f>(55+53+55+54+58)/5</f>
        <v>55</v>
      </c>
      <c r="E18">
        <f>(154+152+153+163+166)/5</f>
        <v>157.6</v>
      </c>
      <c r="F18">
        <f>(1371+1362+1395+1457+1345)/5</f>
        <v>1386</v>
      </c>
    </row>
    <row r="19" spans="1:6">
      <c r="A19">
        <v>18</v>
      </c>
      <c r="B19">
        <f>(52+47+48+50+49)/5</f>
        <v>49.2</v>
      </c>
      <c r="C19">
        <f>(132+126+131+130+125)/5</f>
        <v>128.80000000000001</v>
      </c>
      <c r="D19">
        <f>(58+61+59+59+56)/5</f>
        <v>58.6</v>
      </c>
      <c r="E19">
        <f>(150+162+152+158+149)/5</f>
        <v>154.19999999999999</v>
      </c>
      <c r="F19">
        <f>(1365+1310+1510+1382+1336)/5</f>
        <v>1380.6</v>
      </c>
    </row>
    <row r="20" spans="1:6">
      <c r="A20">
        <v>19</v>
      </c>
      <c r="B20">
        <f>(48+47+48+48+52)/5</f>
        <v>48.6</v>
      </c>
      <c r="C20">
        <f>(130+128+133+143+128)/5</f>
        <v>132.4</v>
      </c>
      <c r="D20">
        <f>(53+55+54+56+56)/5</f>
        <v>54.8</v>
      </c>
      <c r="E20">
        <f>(141+155+150+152+144)/5</f>
        <v>148.4</v>
      </c>
      <c r="F20">
        <f>(1329+1381+1397+1320+1321)/5</f>
        <v>1349.6</v>
      </c>
    </row>
    <row r="21" spans="1:6">
      <c r="A21">
        <v>20</v>
      </c>
      <c r="B21">
        <f>(52+50+49+50+51)/5</f>
        <v>50.4</v>
      </c>
      <c r="C21">
        <f>(128+126+130+130+126)/5</f>
        <v>128</v>
      </c>
      <c r="D21">
        <f>(54+53+55+60+53)/5</f>
        <v>55</v>
      </c>
      <c r="E21">
        <f>(146+153+153+152+145)/5</f>
        <v>149.80000000000001</v>
      </c>
      <c r="F21">
        <f>(1349+1454+1393+1392+1381)/5</f>
        <v>1393.8</v>
      </c>
    </row>
    <row r="23" spans="1:6">
      <c r="A23" t="s">
        <v>4</v>
      </c>
      <c r="B23">
        <f>MAX(B1:B20)-MIN(B1:B20)</f>
        <v>15.999999999999993</v>
      </c>
      <c r="C23">
        <f>MAX(C1:C20)-MIN(C1:C20)</f>
        <v>13.599999999999994</v>
      </c>
      <c r="D23">
        <f>MAX(D1:D20)-MIN(D1:D20)</f>
        <v>17.600000000000009</v>
      </c>
      <c r="E23">
        <f>MAX(E1:E20)-MIN(E1:E20)</f>
        <v>31</v>
      </c>
      <c r="F23">
        <f>F7-F10</f>
        <v>152</v>
      </c>
    </row>
    <row r="24" spans="1:6">
      <c r="A24" t="s">
        <v>9</v>
      </c>
      <c r="B24">
        <v>13</v>
      </c>
      <c r="C24">
        <v>6</v>
      </c>
      <c r="D24">
        <v>13</v>
      </c>
      <c r="E24">
        <v>10</v>
      </c>
      <c r="F24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3"/>
    </sheetView>
  </sheetViews>
  <sheetFormatPr baseColWidth="10" defaultRowHeight="15" x14ac:dyDescent="0"/>
  <sheetData>
    <row r="1" spans="1:6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12</v>
      </c>
    </row>
    <row r="2" spans="1:6">
      <c r="A2" s="1" t="s">
        <v>6</v>
      </c>
      <c r="B2" s="1">
        <v>64.400000000000006</v>
      </c>
      <c r="C2" s="1">
        <v>237.6</v>
      </c>
      <c r="D2" s="1">
        <v>74.2</v>
      </c>
      <c r="E2" s="1">
        <v>436.8</v>
      </c>
      <c r="F2" s="1">
        <v>1714.6</v>
      </c>
    </row>
    <row r="3" spans="1:6">
      <c r="A3" s="1" t="s">
        <v>7</v>
      </c>
      <c r="B3" s="1">
        <v>51.6</v>
      </c>
      <c r="C3" s="1">
        <v>142.80000000000001</v>
      </c>
      <c r="D3" s="1">
        <v>65.400000000000006</v>
      </c>
      <c r="E3" s="1">
        <v>358.6</v>
      </c>
      <c r="F3" s="1">
        <v>1412.4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baseColWidth="10" defaultRowHeight="15" x14ac:dyDescent="0"/>
  <sheetData>
    <row r="1" spans="1:6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12</v>
      </c>
    </row>
    <row r="2" spans="1:6">
      <c r="A2" s="1" t="s">
        <v>11</v>
      </c>
      <c r="B2" s="1">
        <v>65.2</v>
      </c>
      <c r="C2" s="1">
        <v>151.4</v>
      </c>
      <c r="D2" s="1">
        <v>65.2</v>
      </c>
      <c r="E2" s="1" t="s">
        <v>8</v>
      </c>
      <c r="F2" s="1">
        <v>1923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benfrain.com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Frain</dc:creator>
  <cp:lastModifiedBy>Ben Frain</cp:lastModifiedBy>
  <dcterms:created xsi:type="dcterms:W3CDTF">2014-02-21T23:58:25Z</dcterms:created>
  <dcterms:modified xsi:type="dcterms:W3CDTF">2014-03-01T22:42:27Z</dcterms:modified>
</cp:coreProperties>
</file>