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macbook/Downloads/"/>
    </mc:Choice>
  </mc:AlternateContent>
  <xr:revisionPtr revIDLastSave="0" documentId="13_ncr:1_{D05E8978-4457-8A45-B416-77512BFF1276}" xr6:coauthVersionLast="47" xr6:coauthVersionMax="47" xr10:uidLastSave="{00000000-0000-0000-0000-000000000000}"/>
  <bookViews>
    <workbookView xWindow="0" yWindow="500" windowWidth="28800" windowHeight="15600" xr2:uid="{00000000-000D-0000-FFFF-FFFF00000000}"/>
  </bookViews>
  <sheets>
    <sheet name="Dashboard" sheetId="2" r:id="rId1"/>
    <sheet name="Budget" sheetId="3" r:id="rId2"/>
    <sheet name="Actual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iDTJtFOIziZcKIws818xk1Gf0JMQ=="/>
    </ext>
  </extLst>
</workbook>
</file>

<file path=xl/calcChain.xml><?xml version="1.0" encoding="utf-8"?>
<calcChain xmlns="http://schemas.openxmlformats.org/spreadsheetml/2006/main">
  <c r="C10" i="2" l="1"/>
  <c r="F10" i="2" s="1"/>
  <c r="D15" i="2"/>
  <c r="D16" i="2"/>
  <c r="D17" i="2"/>
  <c r="D18" i="2"/>
  <c r="D19" i="2"/>
  <c r="D14" i="2"/>
  <c r="D20" i="2" s="1"/>
  <c r="D10" i="2"/>
  <c r="D8" i="2"/>
  <c r="D9" i="2"/>
  <c r="G9" i="2" s="1"/>
  <c r="C20" i="2"/>
  <c r="C14" i="2"/>
  <c r="C15" i="2"/>
  <c r="G15" i="2" s="1"/>
  <c r="C16" i="2"/>
  <c r="C17" i="2"/>
  <c r="G17" i="2" s="1"/>
  <c r="C18" i="2"/>
  <c r="F18" i="2" s="1"/>
  <c r="C19" i="2"/>
  <c r="F19" i="2" s="1"/>
  <c r="C9" i="2"/>
  <c r="C8" i="2"/>
  <c r="F8" i="2" s="1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G18" i="3"/>
  <c r="N13" i="3"/>
  <c r="N18" i="3" s="1"/>
  <c r="M13" i="3"/>
  <c r="M18" i="3" s="1"/>
  <c r="L13" i="3"/>
  <c r="L18" i="3" s="1"/>
  <c r="K13" i="3"/>
  <c r="K18" i="3" s="1"/>
  <c r="J13" i="3"/>
  <c r="J18" i="3" s="1"/>
  <c r="I13" i="3"/>
  <c r="I18" i="3" s="1"/>
  <c r="H13" i="3"/>
  <c r="H18" i="3" s="1"/>
  <c r="G13" i="3"/>
  <c r="F13" i="3"/>
  <c r="F18" i="3" s="1"/>
  <c r="E13" i="3"/>
  <c r="D13" i="3"/>
  <c r="D18" i="3" s="1"/>
  <c r="C13" i="3"/>
  <c r="C18" i="3" s="1"/>
  <c r="C9" i="3"/>
  <c r="C20" i="3" s="1"/>
  <c r="C21" i="3" s="1"/>
  <c r="E8" i="3"/>
  <c r="F8" i="3" s="1"/>
  <c r="D8" i="3"/>
  <c r="D7" i="3"/>
  <c r="D9" i="3" s="1"/>
  <c r="G8" i="2" l="1"/>
  <c r="G14" i="2"/>
  <c r="F9" i="2"/>
  <c r="F16" i="2"/>
  <c r="F20" i="2"/>
  <c r="G10" i="2"/>
  <c r="F14" i="2"/>
  <c r="F17" i="2"/>
  <c r="G20" i="2"/>
  <c r="G16" i="2"/>
  <c r="G19" i="2"/>
  <c r="C11" i="2"/>
  <c r="F15" i="2"/>
  <c r="G18" i="2"/>
  <c r="D11" i="2"/>
  <c r="D22" i="2" s="1"/>
  <c r="F9" i="3"/>
  <c r="F20" i="3" s="1"/>
  <c r="G8" i="3"/>
  <c r="D20" i="3"/>
  <c r="D21" i="3" s="1"/>
  <c r="E18" i="3"/>
  <c r="E9" i="3"/>
  <c r="E20" i="3" s="1"/>
  <c r="E21" i="3" s="1"/>
  <c r="F11" i="2" l="1"/>
  <c r="C22" i="2"/>
  <c r="G11" i="2"/>
  <c r="G9" i="3"/>
  <c r="G20" i="3" s="1"/>
  <c r="H8" i="3"/>
  <c r="F21" i="3"/>
  <c r="G21" i="3" l="1"/>
  <c r="I8" i="3"/>
  <c r="H9" i="3"/>
  <c r="H20" i="3" s="1"/>
  <c r="H21" i="3" s="1"/>
  <c r="J8" i="3" l="1"/>
  <c r="I9" i="3"/>
  <c r="I20" i="3" s="1"/>
  <c r="I21" i="3" s="1"/>
  <c r="K8" i="3" l="1"/>
  <c r="J9" i="3"/>
  <c r="J20" i="3" s="1"/>
  <c r="J21" i="3" s="1"/>
  <c r="L8" i="3" l="1"/>
  <c r="K9" i="3"/>
  <c r="K20" i="3" s="1"/>
  <c r="K21" i="3" s="1"/>
  <c r="L9" i="3" l="1"/>
  <c r="L20" i="3" s="1"/>
  <c r="L21" i="3" s="1"/>
  <c r="M8" i="3"/>
  <c r="N8" i="3" l="1"/>
  <c r="N9" i="3" s="1"/>
  <c r="N20" i="3" s="1"/>
  <c r="M9" i="3"/>
  <c r="M20" i="3" s="1"/>
  <c r="M21" i="3" s="1"/>
  <c r="N21" i="3" l="1"/>
</calcChain>
</file>

<file path=xl/sharedStrings.xml><?xml version="1.0" encoding="utf-8"?>
<sst xmlns="http://schemas.openxmlformats.org/spreadsheetml/2006/main" count="177" uniqueCount="64">
  <si>
    <t>Budget vs. Actual Dashboard</t>
  </si>
  <si>
    <t>Figures in USD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</si>
  <si>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</si>
  <si>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</si>
  <si>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</si>
  <si>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</si>
  <si>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</si>
  <si>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</si>
  <si>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</si>
  <si>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</si>
  <si>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</si>
  <si>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</si>
  <si>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</si>
  <si>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</si>
  <si>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Income:</t>
  </si>
  <si>
    <t>Base Salary</t>
  </si>
  <si>
    <t>Bonus</t>
  </si>
  <si>
    <t>Side Hustle</t>
  </si>
  <si>
    <t>Total Income</t>
  </si>
  <si>
    <t>Expenses:</t>
  </si>
  <si>
    <t>Rent</t>
  </si>
  <si>
    <t>Utilities</t>
  </si>
  <si>
    <t>Transport</t>
  </si>
  <si>
    <t>Groceries</t>
  </si>
  <si>
    <t>Leisure</t>
  </si>
  <si>
    <t>Other</t>
  </si>
  <si>
    <t>Total Expenses</t>
  </si>
  <si>
    <t>Savings</t>
  </si>
  <si>
    <t>Cumulative Savings</t>
  </si>
  <si>
    <t>Actual Income &amp; Expenses 2022</t>
  </si>
  <si>
    <t>Date</t>
  </si>
  <si>
    <t>Month</t>
  </si>
  <si>
    <t>Category</t>
  </si>
  <si>
    <t>Description</t>
  </si>
  <si>
    <t>Amount</t>
  </si>
  <si>
    <t>Categories</t>
  </si>
  <si>
    <t>Apartment split with friend</t>
  </si>
  <si>
    <t>Higher month than usual</t>
  </si>
  <si>
    <t>Metro card</t>
  </si>
  <si>
    <t>Walmart shopping</t>
  </si>
  <si>
    <t>Hotel in NYC</t>
  </si>
  <si>
    <t>Dinner with friends (invited my partner)</t>
  </si>
  <si>
    <t>Drake concert</t>
  </si>
  <si>
    <t>Bought new clothes</t>
  </si>
  <si>
    <t>Commissions from each sale</t>
  </si>
  <si>
    <t>9-5 job</t>
  </si>
  <si>
    <t>Startup idea $</t>
  </si>
  <si>
    <t>Average month</t>
  </si>
  <si>
    <t>Drinks out</t>
  </si>
  <si>
    <t>Date night</t>
  </si>
  <si>
    <t>Tennis x2</t>
  </si>
  <si>
    <t>Snacks</t>
  </si>
  <si>
    <t>Lunch out x4</t>
  </si>
  <si>
    <t>Dinner with friends x2</t>
  </si>
  <si>
    <t>Exercise</t>
  </si>
  <si>
    <t>Travel back home</t>
  </si>
  <si>
    <t>Disco &amp; drinks</t>
  </si>
  <si>
    <t>NBA game</t>
  </si>
  <si>
    <t>Budget</t>
  </si>
  <si>
    <t>Actual</t>
  </si>
  <si>
    <t xml:space="preserve">Curren Month </t>
  </si>
  <si>
    <t>Budgeted Income &amp; Expenses 2023</t>
  </si>
  <si>
    <t>Var Abs.</t>
  </si>
  <si>
    <t>Var Abs.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</si>
</sst>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);\(#,##0\);\-\-_)"/>
    <numFmt numFmtId="165" formatCode="0.0%_);\(0.0%\);\-\-_)"/>
  </numFmts>
  <fonts count="17">
    <font>
      <sz val="12"/>
      <color theme="1"/>
      <name val="Calibri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6"/>
      <color rgb="FF293D68"/>
      <name val="Calibri"/>
      <family val="2"/>
    </font>
    <font>
      <b/>
      <sz val="12"/>
      <color theme="1"/>
      <name val="Calibri"/>
      <family val="2"/>
    </font>
    <font>
      <sz val="12"/>
      <color rgb="FF0432FF"/>
      <name val="Calibri"/>
      <family val="2"/>
    </font>
    <font>
      <i/>
      <sz val="12"/>
      <color theme="0"/>
      <name val="Calibri"/>
      <family val="2"/>
    </font>
    <font>
      <b/>
      <sz val="12"/>
      <color theme="0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Times Roman"/>
    </font>
    <font>
      <b/>
      <i/>
      <sz val="14"/>
      <color theme="1"/>
      <name val="Times Roman"/>
    </font>
    <font>
      <b/>
      <sz val="14"/>
      <color theme="1"/>
      <name val="Times Roman"/>
    </font>
    <font>
      <sz val="18"/>
      <color theme="4"/>
      <name val="Times Roman"/>
    </font>
    <font>
      <b/>
      <sz val="18"/>
      <color theme="4"/>
      <name val="Times Roman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293D68"/>
        <bgColor rgb="FF293D68"/>
      </patternFill>
    </fill>
    <fill>
      <patternFill patternType="solid">
        <fgColor rgb="FFFFFF99"/>
        <bgColor rgb="FFFFFF99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293D68"/>
      </patternFill>
    </fill>
    <fill>
      <patternFill patternType="solid">
        <fgColor theme="4"/>
        <bgColor rgb="FF293D68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0" fontId="3" fillId="0" borderId="2" xfId="0" applyFont="1" applyBorder="1"/>
    <xf numFmtId="0" fontId="1" fillId="0" borderId="2" xfId="0" applyFont="1" applyBorder="1"/>
    <xf numFmtId="0" fontId="1" fillId="0" borderId="0" xfId="0" applyFont="1" applyAlignment="1">
      <alignment horizontal="left"/>
    </xf>
    <xf numFmtId="164" fontId="1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left"/>
    </xf>
    <xf numFmtId="0" fontId="6" fillId="2" borderId="1" xfId="0" applyFont="1" applyFill="1" applyBorder="1"/>
    <xf numFmtId="17" fontId="7" fillId="2" borderId="1" xfId="0" applyNumberFormat="1" applyFont="1" applyFill="1" applyBorder="1"/>
    <xf numFmtId="17" fontId="1" fillId="0" borderId="0" xfId="0" applyNumberFormat="1" applyFont="1"/>
    <xf numFmtId="164" fontId="5" fillId="0" borderId="0" xfId="0" applyNumberFormat="1" applyFont="1"/>
    <xf numFmtId="0" fontId="4" fillId="0" borderId="3" xfId="0" applyFont="1" applyBorder="1" applyAlignment="1">
      <alignment horizontal="left"/>
    </xf>
    <xf numFmtId="164" fontId="4" fillId="0" borderId="3" xfId="0" applyNumberFormat="1" applyFont="1" applyBorder="1"/>
    <xf numFmtId="0" fontId="4" fillId="3" borderId="4" xfId="0" applyFont="1" applyFill="1" applyBorder="1" applyAlignment="1">
      <alignment horizontal="left"/>
    </xf>
    <xf numFmtId="164" fontId="4" fillId="3" borderId="4" xfId="0" applyNumberFormat="1" applyFont="1" applyFill="1" applyBorder="1"/>
    <xf numFmtId="0" fontId="4" fillId="3" borderId="5" xfId="0" applyFont="1" applyFill="1" applyBorder="1"/>
    <xf numFmtId="164" fontId="4" fillId="3" borderId="5" xfId="0" applyNumberFormat="1" applyFont="1" applyFill="1" applyBorder="1"/>
    <xf numFmtId="0" fontId="7" fillId="2" borderId="1" xfId="0" applyFont="1" applyFill="1" applyBorder="1"/>
    <xf numFmtId="16" fontId="1" fillId="0" borderId="0" xfId="0" applyNumberFormat="1" applyFont="1" applyAlignment="1">
      <alignment horizontal="left"/>
    </xf>
    <xf numFmtId="0" fontId="9" fillId="0" borderId="0" xfId="0" applyFont="1"/>
    <xf numFmtId="0" fontId="10" fillId="0" borderId="0" xfId="0" applyFont="1" applyAlignment="1">
      <alignment horizontal="right"/>
    </xf>
    <xf numFmtId="0" fontId="1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11" fillId="0" borderId="0" xfId="0" applyFont="1"/>
    <xf numFmtId="0" fontId="12" fillId="0" borderId="0" xfId="0" applyFont="1"/>
    <xf numFmtId="0" fontId="13" fillId="0" borderId="2" xfId="0" applyFont="1" applyBorder="1"/>
    <xf numFmtId="0" fontId="12" fillId="0" borderId="2" xfId="0" applyFont="1" applyBorder="1"/>
    <xf numFmtId="0" fontId="9" fillId="0" borderId="0" xfId="0" applyFont="1" applyAlignment="1">
      <alignment horizontal="center"/>
    </xf>
    <xf numFmtId="0" fontId="11" fillId="5" borderId="6" xfId="0" applyFont="1" applyFill="1" applyBorder="1" applyAlignment="1">
      <alignment horizontal="center"/>
    </xf>
    <xf numFmtId="0" fontId="11" fillId="4" borderId="7" xfId="0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" fontId="9" fillId="0" borderId="0" xfId="0" applyNumberFormat="1" applyFont="1"/>
    <xf numFmtId="1" fontId="13" fillId="0" borderId="2" xfId="0" applyNumberFormat="1" applyFont="1" applyBorder="1"/>
    <xf numFmtId="0" fontId="14" fillId="0" borderId="0" xfId="0" applyFont="1"/>
    <xf numFmtId="164" fontId="14" fillId="0" borderId="0" xfId="0" applyNumberFormat="1" applyFont="1"/>
    <xf numFmtId="164" fontId="15" fillId="0" borderId="8" xfId="0" applyNumberFormat="1" applyFont="1" applyBorder="1"/>
    <xf numFmtId="164" fontId="15" fillId="0" borderId="0" xfId="0" applyNumberFormat="1" applyFont="1"/>
    <xf numFmtId="164" fontId="14" fillId="0" borderId="8" xfId="0" applyNumberFormat="1" applyFont="1" applyBorder="1"/>
    <xf numFmtId="1" fontId="15" fillId="0" borderId="0" xfId="0" applyNumberFormat="1" applyFont="1"/>
    <xf numFmtId="0" fontId="15" fillId="0" borderId="0" xfId="0" applyFont="1"/>
    <xf numFmtId="1" fontId="14" fillId="0" borderId="0" xfId="0" applyNumberFormat="1" applyFont="1"/>
    <xf numFmtId="165" fontId="14" fillId="0" borderId="0" xfId="1" applyNumberFormat="1" applyFont="1"/>
    <xf numFmtId="165" fontId="14" fillId="0" borderId="8" xfId="1" applyNumberFormat="1" applyFont="1" applyBorder="1"/>
    <xf numFmtId="0" fontId="15" fillId="0" borderId="0" xfId="0" applyFont="1" applyAlignment="1">
      <alignment horizontal="left"/>
    </xf>
    <xf numFmtId="0" fontId="16" fillId="7" borderId="9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15" fillId="0" borderId="8" xfId="0" applyFont="1" applyBorder="1" applyAlignment="1">
      <alignment horizontal="left"/>
    </xf>
  </cellXfs>
  <cellStyles count="2">
    <cellStyle name="Normal" xfId="0" builtinId="0"/>
    <cellStyle name="Per cent" xfId="1" builtinId="5"/>
  </cellStyles>
  <dxfs count="4">
    <dxf>
      <font>
        <color rgb="FFFF0000"/>
      </font>
    </dxf>
    <dxf>
      <font>
        <u val="none"/>
        <color rgb="FF00B05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u val="none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>
                <a:solidFill>
                  <a:schemeClr val="accent1"/>
                </a:solidFill>
              </a:rPr>
              <a:t> Budget vs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Dashboard!$B$8:$B$10</c:f>
              <c:strCache>
                <c:ptCount val="3"/>
                <c:pt idx="0">
                  <c:v>Base Salary</c:v>
                </c:pt>
                <c:pt idx="1">
                  <c:v>Bonus</c:v>
                </c:pt>
                <c:pt idx="2">
                  <c:v>Side Hustle</c:v>
                </c:pt>
              </c:strCache>
            </c:strRef>
          </c:cat>
          <c:val>
            <c:numRef>
              <c:f>Dashboard!$C$8:$C$10</c:f>
              <c:numCache>
                <c:formatCode>#,##0_);\(#,##0\);\-\-_)</c:formatCode>
                <c:ptCount val="3"/>
                <c:pt idx="0">
                  <c:v>2200</c:v>
                </c:pt>
                <c:pt idx="1">
                  <c:v>550</c:v>
                </c:pt>
                <c:pt idx="2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54-2545-A21B-97CED3F5548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Dashboard!$B$8:$B$10</c:f>
              <c:strCache>
                <c:ptCount val="3"/>
                <c:pt idx="0">
                  <c:v>Base Salary</c:v>
                </c:pt>
                <c:pt idx="1">
                  <c:v>Bonus</c:v>
                </c:pt>
                <c:pt idx="2">
                  <c:v>Side Hustle</c:v>
                </c:pt>
              </c:strCache>
            </c:strRef>
          </c:cat>
          <c:val>
            <c:numRef>
              <c:f>Dashboard!$D$8:$D$10</c:f>
              <c:numCache>
                <c:formatCode>#,##0_);\(#,##0\);\-\-_)</c:formatCode>
                <c:ptCount val="3"/>
                <c:pt idx="0">
                  <c:v>3000</c:v>
                </c:pt>
                <c:pt idx="1">
                  <c:v>598</c:v>
                </c:pt>
                <c:pt idx="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54-2545-A21B-97CED3F55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5936751"/>
        <c:axId val="211897791"/>
      </c:barChart>
      <c:catAx>
        <c:axId val="21593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211897791"/>
        <c:crossesAt val="0"/>
        <c:auto val="1"/>
        <c:lblAlgn val="ctr"/>
        <c:lblOffset val="100"/>
        <c:noMultiLvlLbl val="0"/>
      </c:catAx>
      <c:valAx>
        <c:axId val="211897791"/>
        <c:scaling>
          <c:orientation val="minMax"/>
          <c:min val="-500"/>
        </c:scaling>
        <c:delete val="0"/>
        <c:axPos val="l"/>
        <c:numFmt formatCode="#,##0_);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215936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>
                <a:solidFill>
                  <a:schemeClr val="accent1"/>
                </a:solidFill>
              </a:rPr>
              <a:t>Proportion of Actual Expense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FF3-F548-AFC9-78DDF62B0C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FF3-F548-AFC9-78DDF62B0C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F3-F548-AFC9-78DDF62B0C2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FF3-F548-AFC9-78DDF62B0C2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FF3-F548-AFC9-78DDF62B0C20}"/>
              </c:ext>
            </c:extLst>
          </c:dPt>
          <c:dLbls>
            <c:dLbl>
              <c:idx val="0"/>
              <c:layout>
                <c:manualLayout>
                  <c:x val="3.1096048962699178E-2"/>
                  <c:y val="-3.3717585301837272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FF3-F548-AFC9-78DDF62B0C20}"/>
                </c:ext>
              </c:extLst>
            </c:dLbl>
            <c:dLbl>
              <c:idx val="1"/>
              <c:layout>
                <c:manualLayout>
                  <c:x val="3.5966539817266718E-2"/>
                  <c:y val="1.3053168353955756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FF3-F548-AFC9-78DDF62B0C20}"/>
                </c:ext>
              </c:extLst>
            </c:dLbl>
            <c:dLbl>
              <c:idx val="3"/>
              <c:layout>
                <c:manualLayout>
                  <c:x val="-6.01352962839556E-2"/>
                  <c:y val="-2.672215973003374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FF3-F548-AFC9-78DDF62B0C20}"/>
                </c:ext>
              </c:extLst>
            </c:dLbl>
            <c:dLbl>
              <c:idx val="4"/>
              <c:layout>
                <c:manualLayout>
                  <c:x val="-4.2033390035599673E-2"/>
                  <c:y val="3.617727784026996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FF3-F548-AFC9-78DDF62B0C20}"/>
                </c:ext>
              </c:extLst>
            </c:dLbl>
            <c:dLbl>
              <c:idx val="5"/>
              <c:layout>
                <c:manualLayout>
                  <c:x val="-2.8131192676639251E-2"/>
                  <c:y val="1.8372703412073666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FF3-F548-AFC9-78DDF62B0C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Dashboard!$B$14:$B$19</c:f>
              <c:strCache>
                <c:ptCount val="6"/>
                <c:pt idx="0">
                  <c:v>Rent</c:v>
                </c:pt>
                <c:pt idx="1">
                  <c:v>Utilities</c:v>
                </c:pt>
                <c:pt idx="2">
                  <c:v>Transport</c:v>
                </c:pt>
                <c:pt idx="3">
                  <c:v>Groceries</c:v>
                </c:pt>
                <c:pt idx="4">
                  <c:v>Leisure</c:v>
                </c:pt>
                <c:pt idx="5">
                  <c:v>Other</c:v>
                </c:pt>
              </c:strCache>
            </c:strRef>
          </c:cat>
          <c:val>
            <c:numRef>
              <c:f>Dashboard!$D$14:$D$19</c:f>
              <c:numCache>
                <c:formatCode>#,##0_);\(#,##0\);\-\-_)</c:formatCode>
                <c:ptCount val="6"/>
                <c:pt idx="0">
                  <c:v>1120</c:v>
                </c:pt>
                <c:pt idx="1">
                  <c:v>110</c:v>
                </c:pt>
                <c:pt idx="2">
                  <c:v>55</c:v>
                </c:pt>
                <c:pt idx="3">
                  <c:v>208</c:v>
                </c:pt>
                <c:pt idx="4">
                  <c:v>405</c:v>
                </c:pt>
                <c:pt idx="5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F3-F548-AFC9-78DDF62B0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387350</xdr:colOff>
      <xdr:row>4</xdr:row>
      <xdr:rowOff>158750</xdr:rowOff>
    </xdr:from>
    <xdr:to>
      <xdr:col>13</xdr:col>
      <xdr:colOff>38100</xdr:colOff>
      <xdr:row>16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5B7C49-C901-9BB8-C765-9A7E8396D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381000</xdr:colOff>
      <xdr:row>18</xdr:row>
      <xdr:rowOff>44450</xdr:rowOff>
    </xdr:from>
    <xdr:to>
      <xdr:col>14</xdr:col>
      <xdr:colOff>304800</xdr:colOff>
      <xdr:row>32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F78067-D5EA-119E-62A0-36ECE7AB0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showGridLines="0" tabSelected="1" workbookViewId="0">
      <selection activeCell="G27" sqref="G27"/>
    </sheetView>
  </sheetViews>
  <sheetFormatPr baseColWidth="10" defaultColWidth="11.1640625" defaultRowHeight="15" customHeight="1"/>
  <cols>
    <col min="1" max="1" width="10.5" style="20" customWidth="1"/>
    <col min="2" max="2" width="25.83203125" style="20" customWidth="1"/>
    <col min="3" max="3" width="13.33203125" style="20" customWidth="1"/>
    <col min="4" max="4" width="23.6640625" style="20" customWidth="1"/>
    <col min="5" max="5" width="7.6640625" style="20" customWidth="1"/>
    <col min="6" max="6" width="11.33203125" style="34" customWidth="1"/>
    <col min="7" max="7" width="13.83203125" style="20" customWidth="1"/>
    <col min="8" max="11" width="8.6640625" style="20" customWidth="1"/>
    <col min="12" max="25" width="10.5" style="20" customWidth="1"/>
    <col min="26" max="16384" width="11.1640625" style="20"/>
  </cols>
  <sheetData>
    <row r="1" spans="1:25" ht="15.75" customHeight="1"/>
    <row r="2" spans="1:25" s="26" customFormat="1" ht="32" customHeight="1">
      <c r="B2" s="27" t="s">
        <v>0</v>
      </c>
      <c r="C2" s="27"/>
      <c r="D2" s="27"/>
      <c r="E2" s="27"/>
      <c r="F2" s="35"/>
      <c r="G2" s="28"/>
      <c r="H2" s="28"/>
      <c r="I2" s="28"/>
      <c r="J2" s="28"/>
      <c r="K2" s="28"/>
    </row>
    <row r="3" spans="1:25" ht="11" customHeight="1"/>
    <row r="4" spans="1:25" ht="15.75" customHeight="1">
      <c r="B4" s="21" t="s">
        <v>60</v>
      </c>
      <c r="C4" s="31" t="s">
        <v>4</v>
      </c>
      <c r="D4" s="22"/>
      <c r="J4" s="23"/>
      <c r="K4" s="24"/>
      <c r="L4" s="24"/>
      <c r="M4" s="24"/>
      <c r="N4" s="24"/>
      <c r="O4" s="24"/>
      <c r="P4" s="24"/>
    </row>
    <row r="5" spans="1:25" ht="15.75" customHeight="1">
      <c r="B5" s="21"/>
      <c r="C5" s="30"/>
      <c r="D5" s="22"/>
      <c r="J5" s="29"/>
    </row>
    <row r="6" spans="1:25" s="32" customFormat="1" ht="18" customHeight="1">
      <c r="B6" s="47" t="s">
        <v>1</v>
      </c>
      <c r="C6" s="47" t="s">
        <v>58</v>
      </c>
      <c r="D6" s="47" t="s">
        <v>59</v>
      </c>
      <c r="E6" s="47"/>
      <c r="F6" s="47" t="s">
        <v>62</v>
      </c>
      <c r="G6" s="47" t="s">
        <v>63</v>
      </c>
      <c r="H6" s="33"/>
      <c r="I6" s="33"/>
      <c r="J6" s="33"/>
      <c r="K6" s="33"/>
    </row>
    <row r="7" spans="1:25" ht="15.75" customHeight="1">
      <c r="B7" s="36" t="s">
        <v>14</v>
      </c>
      <c r="C7" s="36"/>
      <c r="D7" s="36"/>
      <c r="E7" s="48"/>
      <c r="F7" s="48"/>
      <c r="G7" s="48"/>
    </row>
    <row r="8" spans="1:25" ht="17" customHeight="1">
      <c r="B8" s="49" t="s">
        <v>15</v>
      </c>
      <c r="C8" s="37">
        <f>INDEX(Budget!$B$4:$N$18, MATCH(Dashboard!B8,Budget!$B$4:$B$18,0), MATCH(Dashboard!$C$4,Budget!$C$4:$N$4,0))</f>
        <v>2200</v>
      </c>
      <c r="D8" s="37">
        <f>SUMIFS(Actual!F:F,Actual!C:C,Dashboard!$C$4,Actual!D:D,Dashboard!B8)</f>
        <v>3000</v>
      </c>
      <c r="E8" s="37"/>
      <c r="F8" s="37">
        <f>C8-D8</f>
        <v>-800</v>
      </c>
      <c r="G8" s="44">
        <f>D8/C8-1</f>
        <v>0.36363636363636354</v>
      </c>
    </row>
    <row r="9" spans="1:25" ht="15.75" customHeight="1">
      <c r="B9" s="49" t="s">
        <v>16</v>
      </c>
      <c r="C9" s="37">
        <f>INDEX(Budget!$B$4:$N$18, MATCH(Dashboard!B9,Budget!$B$4:$B$18,0), MATCH(Dashboard!$C$4,Budget!$C$4:$N$4,0))</f>
        <v>550</v>
      </c>
      <c r="D9" s="37">
        <f>SUMIFS(Actual!F:F,Actual!C:C,Dashboard!$C$4,Actual!D:D,Dashboard!B9)</f>
        <v>598</v>
      </c>
      <c r="E9" s="37"/>
      <c r="F9" s="37">
        <f t="shared" ref="F9:F11" si="0">C9-D9</f>
        <v>-48</v>
      </c>
      <c r="G9" s="44">
        <f t="shared" ref="G9:G11" si="1">D9/C9-1</f>
        <v>8.7272727272727169E-2</v>
      </c>
    </row>
    <row r="10" spans="1:25" ht="15.75" customHeight="1">
      <c r="B10" s="49" t="s">
        <v>17</v>
      </c>
      <c r="C10" s="37">
        <f>INDEX(Budget!$B$4:$N$18, MATCH(Dashboard!B10,Budget!$B$4:$B$18,0), MATCH(Dashboard!$C$4,Budget!$C$4:$N$4,0))</f>
        <v>130</v>
      </c>
      <c r="D10" s="37">
        <f>SUMIFS(Actual!F:F,Actual!C:C,Dashboard!$C$4,Actual!D:D,Dashboard!B10)</f>
        <v>59</v>
      </c>
      <c r="E10" s="37"/>
      <c r="F10" s="37">
        <f t="shared" si="0"/>
        <v>71</v>
      </c>
      <c r="G10" s="44">
        <f t="shared" si="1"/>
        <v>-0.54615384615384621</v>
      </c>
    </row>
    <row r="11" spans="1:25" s="25" customFormat="1" ht="25" customHeight="1">
      <c r="B11" s="50" t="s">
        <v>18</v>
      </c>
      <c r="C11" s="38">
        <f>SUM(C8:C10)</f>
        <v>2880</v>
      </c>
      <c r="D11" s="38">
        <f>SUM(D8:D10)</f>
        <v>3657</v>
      </c>
      <c r="E11" s="39"/>
      <c r="F11" s="40">
        <f t="shared" si="0"/>
        <v>-777</v>
      </c>
      <c r="G11" s="45">
        <f t="shared" si="1"/>
        <v>0.26979166666666665</v>
      </c>
    </row>
    <row r="12" spans="1:25" ht="15.75" customHeight="1">
      <c r="A12" s="25"/>
      <c r="B12" s="46"/>
      <c r="C12" s="37"/>
      <c r="D12" s="39"/>
      <c r="E12" s="39"/>
      <c r="F12" s="41"/>
      <c r="G12" s="42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</row>
    <row r="13" spans="1:25" ht="15.75" customHeight="1">
      <c r="B13" s="36" t="s">
        <v>19</v>
      </c>
      <c r="C13" s="37"/>
      <c r="D13" s="37"/>
      <c r="E13" s="37"/>
      <c r="F13" s="43"/>
      <c r="G13" s="36"/>
    </row>
    <row r="14" spans="1:25" ht="15.75" customHeight="1">
      <c r="B14" s="49" t="s">
        <v>20</v>
      </c>
      <c r="C14" s="37">
        <f>INDEX(Budget!$B$4:$N$18, MATCH(Dashboard!B14,Budget!$B$4:$B$18,0), MATCH(Dashboard!$C$4,Budget!$C$4:$N$4,0))</f>
        <v>1120</v>
      </c>
      <c r="D14" s="37">
        <f>SUMIFS(Actual!F:F,Actual!C:C,Dashboard!$C$4,Actual!D:D,Dashboard!B14)</f>
        <v>1120</v>
      </c>
      <c r="E14" s="37"/>
      <c r="F14" s="37">
        <f>C14-D14</f>
        <v>0</v>
      </c>
      <c r="G14" s="44">
        <f>C14/D14-1</f>
        <v>0</v>
      </c>
    </row>
    <row r="15" spans="1:25" ht="15.75" customHeight="1">
      <c r="B15" s="49" t="s">
        <v>21</v>
      </c>
      <c r="C15" s="37">
        <f>INDEX(Budget!$B$4:$N$18, MATCH(Dashboard!B15,Budget!$B$4:$B$18,0), MATCH(Dashboard!$C$4,Budget!$C$4:$N$4,0))</f>
        <v>112</v>
      </c>
      <c r="D15" s="37">
        <f>SUMIFS(Actual!F:F,Actual!C:C,Dashboard!$C$4,Actual!D:D,Dashboard!B15)</f>
        <v>110</v>
      </c>
      <c r="E15" s="37"/>
      <c r="F15" s="37">
        <f t="shared" ref="F15:F20" si="2">C15-D15</f>
        <v>2</v>
      </c>
      <c r="G15" s="44">
        <f>C15/D15-1</f>
        <v>1.8181818181818077E-2</v>
      </c>
    </row>
    <row r="16" spans="1:25" ht="15.75" customHeight="1">
      <c r="B16" s="49" t="s">
        <v>22</v>
      </c>
      <c r="C16" s="37">
        <f>INDEX(Budget!$B$4:$N$18, MATCH(Dashboard!B16,Budget!$B$4:$B$18,0), MATCH(Dashboard!$C$4,Budget!$C$4:$N$4,0))</f>
        <v>55</v>
      </c>
      <c r="D16" s="37">
        <f>SUMIFS(Actual!F:F,Actual!C:C,Dashboard!$C$4,Actual!D:D,Dashboard!B16)</f>
        <v>55</v>
      </c>
      <c r="E16" s="37"/>
      <c r="F16" s="37">
        <f t="shared" si="2"/>
        <v>0</v>
      </c>
      <c r="G16" s="44">
        <f t="shared" ref="G15:G20" si="3">C16/D16-1</f>
        <v>0</v>
      </c>
      <c r="H16" s="23"/>
      <c r="I16" s="24"/>
      <c r="J16" s="24"/>
      <c r="K16" s="24"/>
    </row>
    <row r="17" spans="2:7" ht="15.75" customHeight="1">
      <c r="B17" s="49" t="s">
        <v>23</v>
      </c>
      <c r="C17" s="37">
        <f>INDEX(Budget!$B$4:$N$18, MATCH(Dashboard!B17,Budget!$B$4:$B$18,0), MATCH(Dashboard!$C$4,Budget!$C$4:$N$4,0))</f>
        <v>550</v>
      </c>
      <c r="D17" s="37">
        <f>SUMIFS(Actual!F:F,Actual!C:C,Dashboard!$C$4,Actual!D:D,Dashboard!B17)</f>
        <v>208</v>
      </c>
      <c r="E17" s="37"/>
      <c r="F17" s="37">
        <f t="shared" si="2"/>
        <v>342</v>
      </c>
      <c r="G17" s="44">
        <f t="shared" si="3"/>
        <v>1.6442307692307692</v>
      </c>
    </row>
    <row r="18" spans="2:7" ht="15.75" customHeight="1">
      <c r="B18" s="49" t="s">
        <v>24</v>
      </c>
      <c r="C18" s="37">
        <f>INDEX(Budget!$B$4:$N$18, MATCH(Dashboard!B18,Budget!$B$4:$B$18,0), MATCH(Dashboard!$C$4,Budget!$C$4:$N$4,0))</f>
        <v>400</v>
      </c>
      <c r="D18" s="37">
        <f>SUMIFS(Actual!F:F,Actual!C:C,Dashboard!$C$4,Actual!D:D,Dashboard!B18)</f>
        <v>405</v>
      </c>
      <c r="E18" s="37"/>
      <c r="F18" s="37">
        <f t="shared" si="2"/>
        <v>-5</v>
      </c>
      <c r="G18" s="44">
        <f t="shared" si="3"/>
        <v>-1.2345679012345734E-2</v>
      </c>
    </row>
    <row r="19" spans="2:7" ht="15.75" customHeight="1">
      <c r="B19" s="49" t="s">
        <v>25</v>
      </c>
      <c r="C19" s="37">
        <f>INDEX(Budget!$B$4:$N$18, MATCH(Dashboard!B19,Budget!$B$4:$B$18,0), MATCH(Dashboard!$C$4,Budget!$C$4:$N$4,0))</f>
        <v>100</v>
      </c>
      <c r="D19" s="37">
        <f>SUMIFS(Actual!F:F,Actual!C:C,Dashboard!$C$4,Actual!D:D,Dashboard!B19)</f>
        <v>199</v>
      </c>
      <c r="E19" s="37"/>
      <c r="F19" s="37">
        <f t="shared" si="2"/>
        <v>-99</v>
      </c>
      <c r="G19" s="44">
        <f t="shared" si="3"/>
        <v>-0.49748743718592969</v>
      </c>
    </row>
    <row r="20" spans="2:7" s="25" customFormat="1" ht="20" customHeight="1">
      <c r="B20" s="50" t="s">
        <v>26</v>
      </c>
      <c r="C20" s="38">
        <f>INDEX(Budget!$B$4:$N$18, MATCH(Dashboard!B20,Budget!$B$4:$B$18,0), MATCH(Dashboard!$C$4,Budget!$C$4:$N$4,0))</f>
        <v>2337</v>
      </c>
      <c r="D20" s="38">
        <f>SUM(D14:D19)</f>
        <v>2097</v>
      </c>
      <c r="E20" s="39"/>
      <c r="F20" s="40">
        <f t="shared" si="2"/>
        <v>240</v>
      </c>
      <c r="G20" s="45">
        <f t="shared" si="3"/>
        <v>0.11444921316165946</v>
      </c>
    </row>
    <row r="21" spans="2:7" ht="15.75" customHeight="1">
      <c r="B21" s="36"/>
      <c r="C21" s="37"/>
      <c r="D21" s="37"/>
      <c r="E21" s="37"/>
      <c r="F21" s="43"/>
      <c r="G21" s="36"/>
    </row>
    <row r="22" spans="2:7" ht="15.75" customHeight="1">
      <c r="B22" s="46" t="s">
        <v>27</v>
      </c>
      <c r="C22" s="39">
        <f>C11-C20</f>
        <v>543</v>
      </c>
      <c r="D22" s="39">
        <f>D11-D20</f>
        <v>1560</v>
      </c>
      <c r="E22" s="39"/>
      <c r="F22" s="41"/>
      <c r="G22" s="36"/>
    </row>
    <row r="23" spans="2:7" ht="15.75" customHeight="1">
      <c r="B23" s="36"/>
      <c r="C23" s="36"/>
      <c r="D23" s="36"/>
      <c r="E23" s="36"/>
      <c r="F23" s="43"/>
      <c r="G23" s="36"/>
    </row>
    <row r="24" spans="2:7" ht="15.75" customHeight="1"/>
    <row r="25" spans="2:7" ht="15.75" customHeight="1"/>
    <row r="26" spans="2:7" ht="15.75" customHeight="1"/>
    <row r="27" spans="2:7" ht="15.75" customHeight="1"/>
    <row r="28" spans="2:7" ht="15.75" customHeight="1"/>
    <row r="29" spans="2:7" ht="15.75" customHeight="1"/>
    <row r="30" spans="2:7" ht="15.75" customHeight="1"/>
    <row r="31" spans="2:7" ht="15.75" customHeight="1"/>
    <row r="32" spans="2: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J4:P4"/>
    <mergeCell ref="H6:K6"/>
    <mergeCell ref="H16:K16"/>
  </mergeCells>
  <conditionalFormatting sqref="F8:F20">
    <cfRule type="cellIs" dxfId="3" priority="3" operator="greaterThan">
      <formula>"$$F$8:$G$20"</formula>
    </cfRule>
  </conditionalFormatting>
  <conditionalFormatting sqref="F8:G20">
    <cfRule type="cellIs" dxfId="1" priority="2" operator="greaterThan">
      <formula>0</formula>
    </cfRule>
    <cfRule type="cellIs" dxfId="0" priority="1" operator="lessThan">
      <formula>0</formula>
    </cfRule>
  </conditionalFormatting>
  <pageMargins left="0.7" right="0.7" top="0.75" bottom="0.75" header="0" footer="0"/>
  <pageSetup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378DE98-F211-554C-80F9-CBC88B5B73D3}">
          <x14:formula1>
            <xm:f>Budget!$C$4:$N$4</xm:f>
          </x14:formula1>
          <xm:sqref>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P1000"/>
  <sheetViews>
    <sheetView showGridLines="0" workbookViewId="0">
      <selection activeCell="F7" sqref="F7"/>
    </sheetView>
  </sheetViews>
  <sheetFormatPr baseColWidth="10" defaultColWidth="11.1640625" defaultRowHeight="15" customHeight="1"/>
  <cols>
    <col min="1" max="1" width="10.5" customWidth="1"/>
    <col min="2" max="2" width="17.5" customWidth="1"/>
    <col min="3" max="26" width="10.5" customWidth="1"/>
  </cols>
  <sheetData>
    <row r="1" spans="2:16" ht="15.75" customHeight="1"/>
    <row r="2" spans="2:16" ht="15.75" customHeight="1">
      <c r="B2" s="2" t="s">
        <v>61</v>
      </c>
      <c r="C2" s="2"/>
      <c r="D2" s="2"/>
      <c r="E2" s="2"/>
      <c r="F2" s="2"/>
      <c r="G2" s="2"/>
      <c r="H2" s="2"/>
      <c r="I2" s="3"/>
      <c r="J2" s="3"/>
      <c r="K2" s="3"/>
      <c r="L2" s="3"/>
      <c r="M2" s="3"/>
      <c r="N2" s="3"/>
    </row>
    <row r="3" spans="2:16" ht="15.75" customHeight="1"/>
    <row r="4" spans="2:16" ht="15.75" customHeight="1">
      <c r="B4" s="8" t="s">
        <v>1</v>
      </c>
      <c r="C4" s="9" t="s">
        <v>2</v>
      </c>
      <c r="D4" s="9" t="s">
        <v>3</v>
      </c>
      <c r="E4" s="9" t="s">
        <v>4</v>
      </c>
      <c r="F4" s="9" t="s">
        <v>5</v>
      </c>
      <c r="G4" s="9" t="s">
        <v>6</v>
      </c>
      <c r="H4" s="9" t="s">
        <v>7</v>
      </c>
      <c r="I4" s="9" t="s">
        <v>8</v>
      </c>
      <c r="J4" s="9" t="s">
        <v>9</v>
      </c>
      <c r="K4" s="9" t="s">
        <v>10</v>
      </c>
      <c r="L4" s="9" t="s">
        <v>11</v>
      </c>
      <c r="M4" s="9" t="s">
        <v>12</v>
      </c>
      <c r="N4" s="9" t="s">
        <v>13</v>
      </c>
      <c r="O4" s="10"/>
    </row>
    <row r="5" spans="2:16" ht="15.75" customHeight="1">
      <c r="B5" s="1" t="s">
        <v>14</v>
      </c>
    </row>
    <row r="6" spans="2:16" ht="15.75" customHeight="1">
      <c r="B6" s="4" t="s">
        <v>15</v>
      </c>
      <c r="C6" s="11">
        <v>2200</v>
      </c>
      <c r="D6" s="11">
        <v>2200</v>
      </c>
      <c r="E6" s="11">
        <v>2200</v>
      </c>
      <c r="F6" s="11">
        <v>2200</v>
      </c>
      <c r="G6" s="11">
        <v>3000</v>
      </c>
      <c r="H6" s="11">
        <v>3000</v>
      </c>
      <c r="I6" s="11">
        <v>3000</v>
      </c>
      <c r="J6" s="11">
        <v>3000</v>
      </c>
      <c r="K6" s="11">
        <v>3000</v>
      </c>
      <c r="L6" s="11">
        <v>3000</v>
      </c>
      <c r="M6" s="11">
        <v>3000</v>
      </c>
      <c r="N6" s="11">
        <v>3000</v>
      </c>
    </row>
    <row r="7" spans="2:16" ht="15.75" customHeight="1">
      <c r="B7" s="4" t="s">
        <v>16</v>
      </c>
      <c r="C7" s="11">
        <v>500</v>
      </c>
      <c r="D7" s="11">
        <f>C7*1.1</f>
        <v>550</v>
      </c>
      <c r="E7" s="11">
        <v>500</v>
      </c>
      <c r="F7" s="11">
        <v>500</v>
      </c>
      <c r="G7" s="11">
        <v>500</v>
      </c>
      <c r="H7" s="11">
        <v>500</v>
      </c>
      <c r="I7" s="11">
        <v>500</v>
      </c>
      <c r="J7" s="11">
        <v>500</v>
      </c>
      <c r="K7" s="11">
        <v>500</v>
      </c>
      <c r="L7" s="11">
        <v>500</v>
      </c>
      <c r="M7" s="11">
        <v>500</v>
      </c>
      <c r="N7" s="11">
        <v>500</v>
      </c>
    </row>
    <row r="8" spans="2:16" ht="15.75" customHeight="1">
      <c r="B8" s="4" t="s">
        <v>17</v>
      </c>
      <c r="C8" s="11">
        <v>100</v>
      </c>
      <c r="D8" s="11">
        <f t="shared" ref="D8:N8" si="0">C8*1.3</f>
        <v>130</v>
      </c>
      <c r="E8" s="11">
        <f t="shared" si="0"/>
        <v>169</v>
      </c>
      <c r="F8" s="11">
        <f t="shared" si="0"/>
        <v>219.70000000000002</v>
      </c>
      <c r="G8" s="11">
        <f t="shared" si="0"/>
        <v>285.61</v>
      </c>
      <c r="H8" s="11">
        <f t="shared" si="0"/>
        <v>371.29300000000001</v>
      </c>
      <c r="I8" s="11">
        <f t="shared" si="0"/>
        <v>482.68090000000001</v>
      </c>
      <c r="J8" s="11">
        <f t="shared" si="0"/>
        <v>627.48517000000004</v>
      </c>
      <c r="K8" s="11">
        <f t="shared" si="0"/>
        <v>815.73072100000013</v>
      </c>
      <c r="L8" s="11">
        <f t="shared" si="0"/>
        <v>1060.4499373000001</v>
      </c>
      <c r="M8" s="11">
        <f t="shared" si="0"/>
        <v>1378.5849184900003</v>
      </c>
      <c r="N8" s="11">
        <f t="shared" si="0"/>
        <v>1792.1603940370005</v>
      </c>
    </row>
    <row r="9" spans="2:16" ht="15.75" customHeight="1">
      <c r="B9" s="12" t="s">
        <v>18</v>
      </c>
      <c r="C9" s="13">
        <f t="shared" ref="C9:N9" si="1">SUM(C6:C8)</f>
        <v>2800</v>
      </c>
      <c r="D9" s="13">
        <f t="shared" si="1"/>
        <v>2880</v>
      </c>
      <c r="E9" s="13">
        <f t="shared" si="1"/>
        <v>2869</v>
      </c>
      <c r="F9" s="13">
        <f t="shared" si="1"/>
        <v>2919.7</v>
      </c>
      <c r="G9" s="13">
        <f t="shared" si="1"/>
        <v>3785.61</v>
      </c>
      <c r="H9" s="13">
        <f t="shared" si="1"/>
        <v>3871.2930000000001</v>
      </c>
      <c r="I9" s="13">
        <f t="shared" si="1"/>
        <v>3982.6808999999998</v>
      </c>
      <c r="J9" s="13">
        <f t="shared" si="1"/>
        <v>4127.4851699999999</v>
      </c>
      <c r="K9" s="13">
        <f t="shared" si="1"/>
        <v>4315.7307209999999</v>
      </c>
      <c r="L9" s="13">
        <f t="shared" si="1"/>
        <v>4560.4499372999999</v>
      </c>
      <c r="M9" s="13">
        <f t="shared" si="1"/>
        <v>4878.5849184899998</v>
      </c>
      <c r="N9" s="13">
        <f t="shared" si="1"/>
        <v>5292.1603940370005</v>
      </c>
      <c r="O9" s="6"/>
      <c r="P9" s="6"/>
    </row>
    <row r="10" spans="2:16" ht="15.75" customHeight="1">
      <c r="B10" s="7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2:16" ht="15.75" customHeight="1">
      <c r="B11" s="1" t="s">
        <v>19</v>
      </c>
    </row>
    <row r="12" spans="2:16" ht="15.75" customHeight="1">
      <c r="B12" s="4" t="s">
        <v>20</v>
      </c>
      <c r="C12" s="11">
        <v>1120</v>
      </c>
      <c r="D12" s="11">
        <v>1120</v>
      </c>
      <c r="E12" s="11">
        <v>1120</v>
      </c>
      <c r="F12" s="11">
        <v>1120</v>
      </c>
      <c r="G12" s="11">
        <v>1120</v>
      </c>
      <c r="H12" s="11">
        <v>1120</v>
      </c>
      <c r="I12" s="11">
        <v>1120</v>
      </c>
      <c r="J12" s="11">
        <v>1120</v>
      </c>
      <c r="K12" s="11">
        <v>1120</v>
      </c>
      <c r="L12" s="11">
        <v>1120</v>
      </c>
      <c r="M12" s="11">
        <v>1120</v>
      </c>
      <c r="N12" s="11">
        <v>1120</v>
      </c>
    </row>
    <row r="13" spans="2:16" ht="15.75" customHeight="1">
      <c r="B13" s="4" t="s">
        <v>21</v>
      </c>
      <c r="C13" s="11">
        <f t="shared" ref="C13:N13" si="2">C12*0.1</f>
        <v>112</v>
      </c>
      <c r="D13" s="11">
        <f t="shared" si="2"/>
        <v>112</v>
      </c>
      <c r="E13" s="11">
        <f t="shared" si="2"/>
        <v>112</v>
      </c>
      <c r="F13" s="11">
        <f t="shared" si="2"/>
        <v>112</v>
      </c>
      <c r="G13" s="11">
        <f t="shared" si="2"/>
        <v>112</v>
      </c>
      <c r="H13" s="11">
        <f t="shared" si="2"/>
        <v>112</v>
      </c>
      <c r="I13" s="11">
        <f t="shared" si="2"/>
        <v>112</v>
      </c>
      <c r="J13" s="11">
        <f t="shared" si="2"/>
        <v>112</v>
      </c>
      <c r="K13" s="11">
        <f t="shared" si="2"/>
        <v>112</v>
      </c>
      <c r="L13" s="11">
        <f t="shared" si="2"/>
        <v>112</v>
      </c>
      <c r="M13" s="11">
        <f t="shared" si="2"/>
        <v>112</v>
      </c>
      <c r="N13" s="11">
        <f t="shared" si="2"/>
        <v>112</v>
      </c>
    </row>
    <row r="14" spans="2:16" ht="15.75" customHeight="1">
      <c r="B14" s="4" t="s">
        <v>22</v>
      </c>
      <c r="C14" s="11">
        <v>55</v>
      </c>
      <c r="D14" s="11">
        <v>55</v>
      </c>
      <c r="E14" s="11">
        <v>55</v>
      </c>
      <c r="F14" s="11">
        <v>55</v>
      </c>
      <c r="G14" s="11">
        <v>55</v>
      </c>
      <c r="H14" s="11">
        <v>55</v>
      </c>
      <c r="I14" s="11">
        <v>55</v>
      </c>
      <c r="J14" s="11">
        <v>55</v>
      </c>
      <c r="K14" s="11">
        <v>55</v>
      </c>
      <c r="L14" s="11">
        <v>55</v>
      </c>
      <c r="M14" s="11">
        <v>55</v>
      </c>
      <c r="N14" s="11">
        <v>55</v>
      </c>
    </row>
    <row r="15" spans="2:16" ht="15.75" customHeight="1">
      <c r="B15" s="4" t="s">
        <v>23</v>
      </c>
      <c r="C15" s="11">
        <v>550</v>
      </c>
      <c r="D15" s="11">
        <v>550</v>
      </c>
      <c r="E15" s="11">
        <v>550</v>
      </c>
      <c r="F15" s="11">
        <v>550</v>
      </c>
      <c r="G15" s="11">
        <v>550</v>
      </c>
      <c r="H15" s="11">
        <v>550</v>
      </c>
      <c r="I15" s="11">
        <v>550</v>
      </c>
      <c r="J15" s="11">
        <v>550</v>
      </c>
      <c r="K15" s="11">
        <v>550</v>
      </c>
      <c r="L15" s="11">
        <v>550</v>
      </c>
      <c r="M15" s="11">
        <v>550</v>
      </c>
      <c r="N15" s="11">
        <v>550</v>
      </c>
    </row>
    <row r="16" spans="2:16" ht="15.75" customHeight="1">
      <c r="B16" s="4" t="s">
        <v>24</v>
      </c>
      <c r="C16" s="11">
        <v>400</v>
      </c>
      <c r="D16" s="11">
        <v>400</v>
      </c>
      <c r="E16" s="11">
        <v>400</v>
      </c>
      <c r="F16" s="11">
        <v>400</v>
      </c>
      <c r="G16" s="11">
        <v>400</v>
      </c>
      <c r="H16" s="11">
        <v>400</v>
      </c>
      <c r="I16" s="11">
        <v>400</v>
      </c>
      <c r="J16" s="11">
        <v>400</v>
      </c>
      <c r="K16" s="11">
        <v>400</v>
      </c>
      <c r="L16" s="11">
        <v>400</v>
      </c>
      <c r="M16" s="11">
        <v>400</v>
      </c>
      <c r="N16" s="11">
        <v>400</v>
      </c>
    </row>
    <row r="17" spans="2:14" ht="15.75" customHeight="1">
      <c r="B17" s="4" t="s">
        <v>25</v>
      </c>
      <c r="C17" s="11">
        <v>100</v>
      </c>
      <c r="D17" s="11">
        <v>100</v>
      </c>
      <c r="E17" s="11">
        <v>100</v>
      </c>
      <c r="F17" s="11">
        <v>100</v>
      </c>
      <c r="G17" s="11">
        <v>100</v>
      </c>
      <c r="H17" s="11">
        <v>100</v>
      </c>
      <c r="I17" s="11">
        <v>100</v>
      </c>
      <c r="J17" s="11">
        <v>100</v>
      </c>
      <c r="K17" s="11">
        <v>100</v>
      </c>
      <c r="L17" s="11">
        <v>100</v>
      </c>
      <c r="M17" s="11">
        <v>100</v>
      </c>
      <c r="N17" s="11">
        <v>100</v>
      </c>
    </row>
    <row r="18" spans="2:14" ht="15.75" customHeight="1">
      <c r="B18" s="12" t="s">
        <v>26</v>
      </c>
      <c r="C18" s="13">
        <f t="shared" ref="C18:N18" si="3">SUM(C12:C17)</f>
        <v>2337</v>
      </c>
      <c r="D18" s="13">
        <f t="shared" si="3"/>
        <v>2337</v>
      </c>
      <c r="E18" s="13">
        <f t="shared" si="3"/>
        <v>2337</v>
      </c>
      <c r="F18" s="13">
        <f t="shared" si="3"/>
        <v>2337</v>
      </c>
      <c r="G18" s="13">
        <f t="shared" si="3"/>
        <v>2337</v>
      </c>
      <c r="H18" s="13">
        <f t="shared" si="3"/>
        <v>2337</v>
      </c>
      <c r="I18" s="13">
        <f t="shared" si="3"/>
        <v>2337</v>
      </c>
      <c r="J18" s="13">
        <f t="shared" si="3"/>
        <v>2337</v>
      </c>
      <c r="K18" s="13">
        <f t="shared" si="3"/>
        <v>2337</v>
      </c>
      <c r="L18" s="13">
        <f t="shared" si="3"/>
        <v>2337</v>
      </c>
      <c r="M18" s="13">
        <f t="shared" si="3"/>
        <v>2337</v>
      </c>
      <c r="N18" s="13">
        <f t="shared" si="3"/>
        <v>2337</v>
      </c>
    </row>
    <row r="19" spans="2:14" ht="15.75" customHeight="1"/>
    <row r="20" spans="2:14" ht="15.75" customHeight="1">
      <c r="B20" s="14" t="s">
        <v>27</v>
      </c>
      <c r="C20" s="15">
        <f t="shared" ref="C20:N20" si="4">C9-C18</f>
        <v>463</v>
      </c>
      <c r="D20" s="15">
        <f t="shared" si="4"/>
        <v>543</v>
      </c>
      <c r="E20" s="15">
        <f t="shared" si="4"/>
        <v>532</v>
      </c>
      <c r="F20" s="15">
        <f t="shared" si="4"/>
        <v>582.69999999999982</v>
      </c>
      <c r="G20" s="15">
        <f t="shared" si="4"/>
        <v>1448.6100000000001</v>
      </c>
      <c r="H20" s="15">
        <f t="shared" si="4"/>
        <v>1534.2930000000001</v>
      </c>
      <c r="I20" s="15">
        <f t="shared" si="4"/>
        <v>1645.6808999999998</v>
      </c>
      <c r="J20" s="15">
        <f t="shared" si="4"/>
        <v>1790.4851699999999</v>
      </c>
      <c r="K20" s="15">
        <f t="shared" si="4"/>
        <v>1978.7307209999999</v>
      </c>
      <c r="L20" s="15">
        <f t="shared" si="4"/>
        <v>2223.4499372999999</v>
      </c>
      <c r="M20" s="15">
        <f t="shared" si="4"/>
        <v>2541.5849184899998</v>
      </c>
      <c r="N20" s="15">
        <f t="shared" si="4"/>
        <v>2955.1603940370005</v>
      </c>
    </row>
    <row r="21" spans="2:14" ht="15.75" customHeight="1">
      <c r="B21" s="16" t="s">
        <v>28</v>
      </c>
      <c r="C21" s="17">
        <f>C20</f>
        <v>463</v>
      </c>
      <c r="D21" s="17">
        <f t="shared" ref="D21:N21" si="5">D20+C21</f>
        <v>1006</v>
      </c>
      <c r="E21" s="17">
        <f t="shared" si="5"/>
        <v>1538</v>
      </c>
      <c r="F21" s="17">
        <f t="shared" si="5"/>
        <v>2120.6999999999998</v>
      </c>
      <c r="G21" s="17">
        <f t="shared" si="5"/>
        <v>3569.31</v>
      </c>
      <c r="H21" s="17">
        <f t="shared" si="5"/>
        <v>5103.6030000000001</v>
      </c>
      <c r="I21" s="17">
        <f t="shared" si="5"/>
        <v>6749.2839000000004</v>
      </c>
      <c r="J21" s="17">
        <f t="shared" si="5"/>
        <v>8539.7690700000003</v>
      </c>
      <c r="K21" s="17">
        <f t="shared" si="5"/>
        <v>10518.499791</v>
      </c>
      <c r="L21" s="17">
        <f t="shared" si="5"/>
        <v>12741.9497283</v>
      </c>
      <c r="M21" s="17">
        <f t="shared" si="5"/>
        <v>15283.53464679</v>
      </c>
      <c r="N21" s="17">
        <f t="shared" si="5"/>
        <v>18238.695040826999</v>
      </c>
    </row>
    <row r="22" spans="2:14" ht="15.75" customHeight="1"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2:14" ht="15.75" customHeight="1"/>
    <row r="24" spans="2:14" ht="15.75" customHeight="1"/>
    <row r="25" spans="2:14" ht="15.75" customHeight="1"/>
    <row r="26" spans="2:14" ht="15.75" customHeight="1"/>
    <row r="27" spans="2:14" ht="15.75" customHeight="1"/>
    <row r="28" spans="2:14" ht="15.75" customHeight="1"/>
    <row r="29" spans="2:14" ht="15.75" customHeight="1"/>
    <row r="30" spans="2:14" ht="15.75" customHeight="1"/>
    <row r="31" spans="2:14" ht="15.75" customHeight="1"/>
    <row r="32" spans="2:1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1000"/>
  <sheetViews>
    <sheetView showGridLines="0" workbookViewId="0">
      <selection activeCell="E21" sqref="E21"/>
    </sheetView>
  </sheetViews>
  <sheetFormatPr baseColWidth="10" defaultColWidth="11.1640625" defaultRowHeight="15" customHeight="1"/>
  <cols>
    <col min="1" max="1" width="13.5" customWidth="1"/>
    <col min="2" max="4" width="10.5" customWidth="1"/>
    <col min="5" max="5" width="34.33203125" customWidth="1"/>
    <col min="6" max="26" width="10.5" customWidth="1"/>
  </cols>
  <sheetData>
    <row r="1" spans="2:8" ht="15.75" customHeight="1"/>
    <row r="2" spans="2:8" ht="15.75" customHeight="1">
      <c r="B2" s="2" t="s">
        <v>29</v>
      </c>
      <c r="C2" s="2"/>
      <c r="D2" s="2"/>
      <c r="E2" s="2"/>
      <c r="F2" s="2"/>
      <c r="G2" s="2"/>
      <c r="H2" s="2"/>
    </row>
    <row r="3" spans="2:8" ht="15.75" customHeight="1"/>
    <row r="4" spans="2:8" ht="15.75" customHeight="1">
      <c r="B4" s="18" t="s">
        <v>30</v>
      </c>
      <c r="C4" s="18" t="s">
        <v>31</v>
      </c>
      <c r="D4" s="18" t="s">
        <v>32</v>
      </c>
      <c r="E4" s="18" t="s">
        <v>33</v>
      </c>
      <c r="F4" s="18" t="s">
        <v>34</v>
      </c>
      <c r="H4" s="18" t="s">
        <v>35</v>
      </c>
    </row>
    <row r="5" spans="2:8" ht="15.75" customHeight="1">
      <c r="B5" s="19">
        <v>44562</v>
      </c>
      <c r="C5" s="1" t="str">
        <f t="shared" ref="C5:C59" si="0">TEXT(B5,"MMMM")</f>
        <v>January</v>
      </c>
      <c r="D5" s="1" t="s">
        <v>20</v>
      </c>
      <c r="E5" s="1" t="s">
        <v>36</v>
      </c>
      <c r="F5" s="11">
        <v>1120</v>
      </c>
      <c r="H5" s="4" t="s">
        <v>15</v>
      </c>
    </row>
    <row r="6" spans="2:8" ht="15.75" customHeight="1">
      <c r="B6" s="19">
        <v>44562</v>
      </c>
      <c r="C6" s="1" t="str">
        <f t="shared" si="0"/>
        <v>January</v>
      </c>
      <c r="D6" s="1" t="s">
        <v>21</v>
      </c>
      <c r="E6" s="1" t="s">
        <v>37</v>
      </c>
      <c r="F6" s="11">
        <v>140</v>
      </c>
      <c r="H6" s="4" t="s">
        <v>16</v>
      </c>
    </row>
    <row r="7" spans="2:8" ht="15.75" customHeight="1">
      <c r="B7" s="19">
        <v>44562</v>
      </c>
      <c r="C7" s="1" t="str">
        <f t="shared" si="0"/>
        <v>January</v>
      </c>
      <c r="D7" s="1" t="s">
        <v>22</v>
      </c>
      <c r="E7" s="1" t="s">
        <v>38</v>
      </c>
      <c r="F7" s="11">
        <v>55</v>
      </c>
      <c r="H7" s="4" t="s">
        <v>17</v>
      </c>
    </row>
    <row r="8" spans="2:8" ht="15.75" customHeight="1">
      <c r="B8" s="19">
        <v>44569</v>
      </c>
      <c r="C8" s="1" t="str">
        <f t="shared" si="0"/>
        <v>January</v>
      </c>
      <c r="D8" s="1" t="s">
        <v>23</v>
      </c>
      <c r="E8" s="1" t="s">
        <v>39</v>
      </c>
      <c r="F8" s="11">
        <v>449</v>
      </c>
      <c r="H8" s="4" t="s">
        <v>20</v>
      </c>
    </row>
    <row r="9" spans="2:8" ht="15.75" customHeight="1">
      <c r="B9" s="19">
        <v>44572</v>
      </c>
      <c r="C9" s="1" t="str">
        <f t="shared" si="0"/>
        <v>January</v>
      </c>
      <c r="D9" s="1" t="s">
        <v>24</v>
      </c>
      <c r="E9" s="1" t="s">
        <v>40</v>
      </c>
      <c r="F9" s="11">
        <v>245</v>
      </c>
      <c r="H9" s="4" t="s">
        <v>21</v>
      </c>
    </row>
    <row r="10" spans="2:8" ht="15.75" customHeight="1">
      <c r="B10" s="19">
        <v>44573</v>
      </c>
      <c r="C10" s="1" t="str">
        <f t="shared" si="0"/>
        <v>January</v>
      </c>
      <c r="D10" s="1" t="s">
        <v>24</v>
      </c>
      <c r="E10" s="1" t="s">
        <v>41</v>
      </c>
      <c r="F10" s="11">
        <v>168</v>
      </c>
      <c r="H10" s="4" t="s">
        <v>22</v>
      </c>
    </row>
    <row r="11" spans="2:8" ht="15.75" customHeight="1">
      <c r="B11" s="19">
        <v>44573</v>
      </c>
      <c r="C11" s="1" t="str">
        <f t="shared" si="0"/>
        <v>January</v>
      </c>
      <c r="D11" s="1" t="s">
        <v>24</v>
      </c>
      <c r="E11" s="1" t="s">
        <v>42</v>
      </c>
      <c r="F11" s="11">
        <v>149</v>
      </c>
      <c r="H11" s="4" t="s">
        <v>23</v>
      </c>
    </row>
    <row r="12" spans="2:8" ht="15.75" customHeight="1">
      <c r="B12" s="19">
        <v>44575</v>
      </c>
      <c r="C12" s="1" t="str">
        <f t="shared" si="0"/>
        <v>January</v>
      </c>
      <c r="D12" s="1" t="s">
        <v>25</v>
      </c>
      <c r="E12" s="1" t="s">
        <v>43</v>
      </c>
      <c r="F12" s="11">
        <v>249</v>
      </c>
      <c r="H12" s="4" t="s">
        <v>24</v>
      </c>
    </row>
    <row r="13" spans="2:8" ht="15.75" customHeight="1">
      <c r="B13" s="19">
        <v>44592</v>
      </c>
      <c r="C13" s="1" t="str">
        <f t="shared" si="0"/>
        <v>January</v>
      </c>
      <c r="D13" s="1" t="s">
        <v>16</v>
      </c>
      <c r="E13" s="1" t="s">
        <v>44</v>
      </c>
      <c r="F13" s="11">
        <v>458</v>
      </c>
      <c r="H13" s="4" t="s">
        <v>25</v>
      </c>
    </row>
    <row r="14" spans="2:8" ht="15.75" customHeight="1">
      <c r="B14" s="19">
        <v>44592</v>
      </c>
      <c r="C14" s="1" t="str">
        <f t="shared" si="0"/>
        <v>January</v>
      </c>
      <c r="D14" s="1" t="s">
        <v>15</v>
      </c>
      <c r="E14" s="1" t="s">
        <v>45</v>
      </c>
      <c r="F14" s="11">
        <v>3000</v>
      </c>
    </row>
    <row r="15" spans="2:8" ht="15.75" customHeight="1">
      <c r="B15" s="19">
        <v>44592</v>
      </c>
      <c r="C15" s="1" t="str">
        <f t="shared" si="0"/>
        <v>January</v>
      </c>
      <c r="D15" s="1" t="s">
        <v>17</v>
      </c>
      <c r="E15" s="1" t="s">
        <v>46</v>
      </c>
      <c r="F15" s="11">
        <v>184</v>
      </c>
    </row>
    <row r="16" spans="2:8" ht="15.75" customHeight="1">
      <c r="B16" s="19">
        <v>44593</v>
      </c>
      <c r="C16" s="1" t="str">
        <f t="shared" si="0"/>
        <v>February</v>
      </c>
      <c r="D16" s="1" t="s">
        <v>20</v>
      </c>
      <c r="E16" s="1" t="s">
        <v>36</v>
      </c>
      <c r="F16" s="11">
        <v>1120</v>
      </c>
    </row>
    <row r="17" spans="2:6" ht="15.75" customHeight="1">
      <c r="B17" s="19">
        <v>44593</v>
      </c>
      <c r="C17" s="1" t="str">
        <f t="shared" si="0"/>
        <v>February</v>
      </c>
      <c r="D17" s="1" t="s">
        <v>21</v>
      </c>
      <c r="E17" s="1" t="s">
        <v>47</v>
      </c>
      <c r="F17" s="11">
        <v>105</v>
      </c>
    </row>
    <row r="18" spans="2:6" ht="15.75" customHeight="1">
      <c r="B18" s="19">
        <v>44593</v>
      </c>
      <c r="C18" s="1" t="str">
        <f t="shared" si="0"/>
        <v>February</v>
      </c>
      <c r="D18" s="1" t="s">
        <v>22</v>
      </c>
      <c r="E18" s="1" t="s">
        <v>38</v>
      </c>
      <c r="F18" s="11">
        <v>55</v>
      </c>
    </row>
    <row r="19" spans="2:6" ht="15.75" customHeight="1">
      <c r="B19" s="19">
        <v>44600</v>
      </c>
      <c r="C19" s="1" t="str">
        <f t="shared" si="0"/>
        <v>February</v>
      </c>
      <c r="D19" s="1" t="s">
        <v>23</v>
      </c>
      <c r="E19" s="1" t="s">
        <v>39</v>
      </c>
      <c r="F19" s="11">
        <v>305</v>
      </c>
    </row>
    <row r="20" spans="2:6" ht="15.75" customHeight="1">
      <c r="B20" s="19">
        <v>44603</v>
      </c>
      <c r="C20" s="1" t="str">
        <f t="shared" si="0"/>
        <v>February</v>
      </c>
      <c r="D20" s="1" t="s">
        <v>24</v>
      </c>
      <c r="E20" s="1" t="s">
        <v>48</v>
      </c>
      <c r="F20" s="11">
        <v>28</v>
      </c>
    </row>
    <row r="21" spans="2:6" ht="15.75" customHeight="1">
      <c r="B21" s="19">
        <v>44604</v>
      </c>
      <c r="C21" s="1" t="str">
        <f t="shared" si="0"/>
        <v>February</v>
      </c>
      <c r="D21" s="1" t="s">
        <v>24</v>
      </c>
      <c r="E21" s="1" t="s">
        <v>49</v>
      </c>
      <c r="F21" s="11">
        <v>99</v>
      </c>
    </row>
    <row r="22" spans="2:6" ht="15.75" customHeight="1">
      <c r="B22" s="19">
        <v>44604</v>
      </c>
      <c r="C22" s="1" t="str">
        <f t="shared" si="0"/>
        <v>February</v>
      </c>
      <c r="D22" s="1" t="s">
        <v>24</v>
      </c>
      <c r="E22" s="1" t="s">
        <v>50</v>
      </c>
      <c r="F22" s="11">
        <v>67</v>
      </c>
    </row>
    <row r="23" spans="2:6" ht="15.75" customHeight="1">
      <c r="B23" s="19">
        <v>44606</v>
      </c>
      <c r="C23" s="1" t="str">
        <f t="shared" si="0"/>
        <v>February</v>
      </c>
      <c r="D23" s="1" t="s">
        <v>25</v>
      </c>
      <c r="E23" s="1" t="s">
        <v>51</v>
      </c>
      <c r="F23" s="11">
        <v>18</v>
      </c>
    </row>
    <row r="24" spans="2:6" ht="15.75" customHeight="1">
      <c r="B24" s="19">
        <v>44620</v>
      </c>
      <c r="C24" s="1" t="str">
        <f t="shared" si="0"/>
        <v>February</v>
      </c>
      <c r="D24" s="1" t="s">
        <v>16</v>
      </c>
      <c r="E24" s="1" t="s">
        <v>44</v>
      </c>
      <c r="F24" s="11">
        <v>305</v>
      </c>
    </row>
    <row r="25" spans="2:6" ht="15.75" customHeight="1">
      <c r="B25" s="19">
        <v>44620</v>
      </c>
      <c r="C25" s="1" t="str">
        <f t="shared" si="0"/>
        <v>February</v>
      </c>
      <c r="D25" s="1" t="s">
        <v>15</v>
      </c>
      <c r="E25" s="1" t="s">
        <v>45</v>
      </c>
      <c r="F25" s="11">
        <v>3000</v>
      </c>
    </row>
    <row r="26" spans="2:6" ht="15.75" customHeight="1">
      <c r="B26" s="19">
        <v>44620</v>
      </c>
      <c r="C26" s="1" t="str">
        <f t="shared" si="0"/>
        <v>February</v>
      </c>
      <c r="D26" s="1" t="s">
        <v>17</v>
      </c>
      <c r="E26" s="1" t="s">
        <v>46</v>
      </c>
      <c r="F26" s="11">
        <v>228</v>
      </c>
    </row>
    <row r="27" spans="2:6" ht="15.75" customHeight="1">
      <c r="B27" s="19">
        <v>44621</v>
      </c>
      <c r="C27" s="1" t="str">
        <f t="shared" si="0"/>
        <v>March</v>
      </c>
      <c r="D27" s="1" t="s">
        <v>20</v>
      </c>
      <c r="E27" s="1" t="s">
        <v>36</v>
      </c>
      <c r="F27" s="11">
        <v>1120</v>
      </c>
    </row>
    <row r="28" spans="2:6" ht="15.75" customHeight="1">
      <c r="B28" s="19">
        <v>44621</v>
      </c>
      <c r="C28" s="1" t="str">
        <f t="shared" si="0"/>
        <v>March</v>
      </c>
      <c r="D28" s="1" t="s">
        <v>21</v>
      </c>
      <c r="E28" s="1" t="s">
        <v>47</v>
      </c>
      <c r="F28" s="11">
        <v>110</v>
      </c>
    </row>
    <row r="29" spans="2:6" ht="15.75" customHeight="1">
      <c r="B29" s="19">
        <v>44621</v>
      </c>
      <c r="C29" s="1" t="str">
        <f t="shared" si="0"/>
        <v>March</v>
      </c>
      <c r="D29" s="1" t="s">
        <v>22</v>
      </c>
      <c r="E29" s="1" t="s">
        <v>38</v>
      </c>
      <c r="F29" s="11">
        <v>55</v>
      </c>
    </row>
    <row r="30" spans="2:6" ht="15.75" customHeight="1">
      <c r="B30" s="19">
        <v>44628</v>
      </c>
      <c r="C30" s="1" t="str">
        <f t="shared" si="0"/>
        <v>March</v>
      </c>
      <c r="D30" s="1" t="s">
        <v>23</v>
      </c>
      <c r="E30" s="1" t="s">
        <v>39</v>
      </c>
      <c r="F30" s="11">
        <v>208</v>
      </c>
    </row>
    <row r="31" spans="2:6" ht="15.75" customHeight="1">
      <c r="B31" s="19">
        <v>44631</v>
      </c>
      <c r="C31" s="1" t="str">
        <f t="shared" si="0"/>
        <v>March</v>
      </c>
      <c r="D31" s="1" t="s">
        <v>24</v>
      </c>
      <c r="E31" s="1" t="s">
        <v>52</v>
      </c>
      <c r="F31" s="11">
        <v>188</v>
      </c>
    </row>
    <row r="32" spans="2:6" ht="15.75" customHeight="1">
      <c r="B32" s="19">
        <v>44632</v>
      </c>
      <c r="C32" s="1" t="str">
        <f t="shared" si="0"/>
        <v>March</v>
      </c>
      <c r="D32" s="1" t="s">
        <v>24</v>
      </c>
      <c r="E32" s="1" t="s">
        <v>53</v>
      </c>
      <c r="F32" s="11">
        <v>168</v>
      </c>
    </row>
    <row r="33" spans="2:6" ht="15.75" customHeight="1">
      <c r="B33" s="19">
        <v>44632</v>
      </c>
      <c r="C33" s="1" t="str">
        <f t="shared" si="0"/>
        <v>March</v>
      </c>
      <c r="D33" s="1" t="s">
        <v>24</v>
      </c>
      <c r="E33" s="1" t="s">
        <v>54</v>
      </c>
      <c r="F33" s="11">
        <v>49</v>
      </c>
    </row>
    <row r="34" spans="2:6" ht="15.75" customHeight="1">
      <c r="B34" s="19">
        <v>44634</v>
      </c>
      <c r="C34" s="1" t="str">
        <f t="shared" si="0"/>
        <v>March</v>
      </c>
      <c r="D34" s="1" t="s">
        <v>25</v>
      </c>
      <c r="E34" s="1" t="s">
        <v>43</v>
      </c>
      <c r="F34" s="11">
        <v>199</v>
      </c>
    </row>
    <row r="35" spans="2:6" ht="15.75" customHeight="1">
      <c r="B35" s="19">
        <v>44648</v>
      </c>
      <c r="C35" s="1" t="str">
        <f t="shared" si="0"/>
        <v>March</v>
      </c>
      <c r="D35" s="1" t="s">
        <v>16</v>
      </c>
      <c r="E35" s="1" t="s">
        <v>44</v>
      </c>
      <c r="F35" s="11">
        <v>598</v>
      </c>
    </row>
    <row r="36" spans="2:6" ht="15.75" customHeight="1">
      <c r="B36" s="19">
        <v>44648</v>
      </c>
      <c r="C36" s="1" t="str">
        <f t="shared" si="0"/>
        <v>March</v>
      </c>
      <c r="D36" s="1" t="s">
        <v>15</v>
      </c>
      <c r="E36" s="1" t="s">
        <v>45</v>
      </c>
      <c r="F36" s="11">
        <v>3000</v>
      </c>
    </row>
    <row r="37" spans="2:6" ht="15.75" customHeight="1">
      <c r="B37" s="19">
        <v>44648</v>
      </c>
      <c r="C37" s="1" t="str">
        <f t="shared" si="0"/>
        <v>March</v>
      </c>
      <c r="D37" s="1" t="s">
        <v>17</v>
      </c>
      <c r="E37" s="1" t="s">
        <v>46</v>
      </c>
      <c r="F37" s="11">
        <v>59</v>
      </c>
    </row>
    <row r="38" spans="2:6" ht="15.75" customHeight="1">
      <c r="B38" s="19">
        <v>44652</v>
      </c>
      <c r="C38" s="1" t="str">
        <f t="shared" si="0"/>
        <v>April</v>
      </c>
      <c r="D38" s="1" t="s">
        <v>20</v>
      </c>
      <c r="E38" s="1" t="s">
        <v>36</v>
      </c>
      <c r="F38" s="11">
        <v>1120</v>
      </c>
    </row>
    <row r="39" spans="2:6" ht="15.75" customHeight="1">
      <c r="B39" s="19">
        <v>44652</v>
      </c>
      <c r="C39" s="1" t="str">
        <f t="shared" si="0"/>
        <v>April</v>
      </c>
      <c r="D39" s="1" t="s">
        <v>21</v>
      </c>
      <c r="E39" s="1" t="s">
        <v>37</v>
      </c>
      <c r="F39" s="11">
        <v>140</v>
      </c>
    </row>
    <row r="40" spans="2:6" ht="15.75" customHeight="1">
      <c r="B40" s="19">
        <v>44652</v>
      </c>
      <c r="C40" s="1" t="str">
        <f t="shared" si="0"/>
        <v>April</v>
      </c>
      <c r="D40" s="1" t="s">
        <v>22</v>
      </c>
      <c r="E40" s="1" t="s">
        <v>38</v>
      </c>
      <c r="F40" s="11">
        <v>55</v>
      </c>
    </row>
    <row r="41" spans="2:6" ht="15.75" customHeight="1">
      <c r="B41" s="19">
        <v>44659</v>
      </c>
      <c r="C41" s="1" t="str">
        <f t="shared" si="0"/>
        <v>April</v>
      </c>
      <c r="D41" s="1" t="s">
        <v>23</v>
      </c>
      <c r="E41" s="1" t="s">
        <v>39</v>
      </c>
      <c r="F41" s="11">
        <v>449</v>
      </c>
    </row>
    <row r="42" spans="2:6" ht="15.75" customHeight="1">
      <c r="B42" s="19">
        <v>44662</v>
      </c>
      <c r="C42" s="1" t="str">
        <f t="shared" si="0"/>
        <v>April</v>
      </c>
      <c r="D42" s="1" t="s">
        <v>24</v>
      </c>
      <c r="E42" s="1" t="s">
        <v>55</v>
      </c>
      <c r="F42" s="11">
        <v>245</v>
      </c>
    </row>
    <row r="43" spans="2:6" ht="15.75" customHeight="1">
      <c r="B43" s="19">
        <v>44663</v>
      </c>
      <c r="C43" s="1" t="str">
        <f t="shared" si="0"/>
        <v>April</v>
      </c>
      <c r="D43" s="1" t="s">
        <v>24</v>
      </c>
      <c r="E43" s="1" t="s">
        <v>41</v>
      </c>
      <c r="F43" s="11">
        <v>168</v>
      </c>
    </row>
    <row r="44" spans="2:6" ht="15.75" customHeight="1">
      <c r="B44" s="19">
        <v>44663</v>
      </c>
      <c r="C44" s="1" t="str">
        <f t="shared" si="0"/>
        <v>April</v>
      </c>
      <c r="D44" s="1" t="s">
        <v>24</v>
      </c>
      <c r="E44" s="1" t="s">
        <v>56</v>
      </c>
      <c r="F44" s="11">
        <v>49</v>
      </c>
    </row>
    <row r="45" spans="2:6" ht="15.75" customHeight="1">
      <c r="B45" s="19">
        <v>44665</v>
      </c>
      <c r="C45" s="1" t="str">
        <f t="shared" si="0"/>
        <v>April</v>
      </c>
      <c r="D45" s="1" t="s">
        <v>25</v>
      </c>
      <c r="E45" s="1" t="s">
        <v>43</v>
      </c>
      <c r="F45" s="11">
        <v>249</v>
      </c>
    </row>
    <row r="46" spans="2:6" ht="15.75" customHeight="1">
      <c r="B46" s="19">
        <v>44679</v>
      </c>
      <c r="C46" s="1" t="str">
        <f t="shared" si="0"/>
        <v>April</v>
      </c>
      <c r="D46" s="1" t="s">
        <v>16</v>
      </c>
      <c r="E46" s="1" t="s">
        <v>44</v>
      </c>
      <c r="F46" s="11">
        <v>669</v>
      </c>
    </row>
    <row r="47" spans="2:6" ht="15.75" customHeight="1">
      <c r="B47" s="19">
        <v>44679</v>
      </c>
      <c r="C47" s="1" t="str">
        <f t="shared" si="0"/>
        <v>April</v>
      </c>
      <c r="D47" s="1" t="s">
        <v>15</v>
      </c>
      <c r="E47" s="1" t="s">
        <v>45</v>
      </c>
      <c r="F47" s="11">
        <v>3000</v>
      </c>
    </row>
    <row r="48" spans="2:6" ht="15.75" customHeight="1">
      <c r="B48" s="19">
        <v>44679</v>
      </c>
      <c r="C48" s="1" t="str">
        <f t="shared" si="0"/>
        <v>April</v>
      </c>
      <c r="D48" s="1" t="s">
        <v>17</v>
      </c>
      <c r="E48" s="1" t="s">
        <v>46</v>
      </c>
      <c r="F48" s="11">
        <v>258</v>
      </c>
    </row>
    <row r="49" spans="2:6" ht="15.75" customHeight="1">
      <c r="B49" s="19">
        <v>44682</v>
      </c>
      <c r="C49" s="1" t="str">
        <f t="shared" si="0"/>
        <v>May</v>
      </c>
      <c r="D49" s="1" t="s">
        <v>20</v>
      </c>
      <c r="E49" s="1" t="s">
        <v>36</v>
      </c>
      <c r="F49" s="11">
        <v>1120</v>
      </c>
    </row>
    <row r="50" spans="2:6" ht="15.75" customHeight="1">
      <c r="B50" s="19">
        <v>44682</v>
      </c>
      <c r="C50" s="1" t="str">
        <f t="shared" si="0"/>
        <v>May</v>
      </c>
      <c r="D50" s="1" t="s">
        <v>21</v>
      </c>
      <c r="E50" s="1" t="s">
        <v>37</v>
      </c>
      <c r="F50" s="11">
        <v>155</v>
      </c>
    </row>
    <row r="51" spans="2:6" ht="15.75" customHeight="1">
      <c r="B51" s="19">
        <v>44682</v>
      </c>
      <c r="C51" s="1" t="str">
        <f t="shared" si="0"/>
        <v>May</v>
      </c>
      <c r="D51" s="1" t="s">
        <v>22</v>
      </c>
      <c r="E51" s="1" t="s">
        <v>38</v>
      </c>
      <c r="F51" s="11">
        <v>55</v>
      </c>
    </row>
    <row r="52" spans="2:6" ht="15.75" customHeight="1">
      <c r="B52" s="19">
        <v>44689</v>
      </c>
      <c r="C52" s="1" t="str">
        <f t="shared" si="0"/>
        <v>May</v>
      </c>
      <c r="D52" s="1" t="s">
        <v>23</v>
      </c>
      <c r="E52" s="1" t="s">
        <v>39</v>
      </c>
      <c r="F52" s="11">
        <v>449</v>
      </c>
    </row>
    <row r="53" spans="2:6" ht="15.75" customHeight="1">
      <c r="B53" s="19">
        <v>44692</v>
      </c>
      <c r="C53" s="1" t="str">
        <f t="shared" si="0"/>
        <v>May</v>
      </c>
      <c r="D53" s="1" t="s">
        <v>24</v>
      </c>
      <c r="E53" s="1" t="s">
        <v>40</v>
      </c>
      <c r="F53" s="11">
        <v>245</v>
      </c>
    </row>
    <row r="54" spans="2:6" ht="15.75" customHeight="1">
      <c r="B54" s="19">
        <v>44693</v>
      </c>
      <c r="C54" s="1" t="str">
        <f t="shared" si="0"/>
        <v>May</v>
      </c>
      <c r="D54" s="1" t="s">
        <v>24</v>
      </c>
      <c r="E54" s="1" t="s">
        <v>41</v>
      </c>
      <c r="F54" s="11">
        <v>168</v>
      </c>
    </row>
    <row r="55" spans="2:6" ht="15.75" customHeight="1">
      <c r="B55" s="19">
        <v>44693</v>
      </c>
      <c r="C55" s="1" t="str">
        <f t="shared" si="0"/>
        <v>May</v>
      </c>
      <c r="D55" s="1" t="s">
        <v>24</v>
      </c>
      <c r="E55" s="1" t="s">
        <v>57</v>
      </c>
      <c r="F55" s="11">
        <v>233</v>
      </c>
    </row>
    <row r="56" spans="2:6" ht="15.75" customHeight="1">
      <c r="B56" s="19">
        <v>44695</v>
      </c>
      <c r="C56" s="1" t="str">
        <f t="shared" si="0"/>
        <v>May</v>
      </c>
      <c r="D56" s="1" t="s">
        <v>25</v>
      </c>
      <c r="E56" s="1" t="s">
        <v>43</v>
      </c>
      <c r="F56" s="11">
        <v>249</v>
      </c>
    </row>
    <row r="57" spans="2:6" ht="15.75" customHeight="1">
      <c r="B57" s="19">
        <v>44709</v>
      </c>
      <c r="C57" s="1" t="str">
        <f t="shared" si="0"/>
        <v>May</v>
      </c>
      <c r="D57" s="1" t="s">
        <v>16</v>
      </c>
      <c r="E57" s="1" t="s">
        <v>44</v>
      </c>
      <c r="F57" s="11">
        <v>708</v>
      </c>
    </row>
    <row r="58" spans="2:6" ht="15.75" customHeight="1">
      <c r="B58" s="19">
        <v>44709</v>
      </c>
      <c r="C58" s="1" t="str">
        <f t="shared" si="0"/>
        <v>May</v>
      </c>
      <c r="D58" s="1" t="s">
        <v>15</v>
      </c>
      <c r="E58" s="1" t="s">
        <v>45</v>
      </c>
      <c r="F58" s="11">
        <v>3000</v>
      </c>
    </row>
    <row r="59" spans="2:6" ht="15.75" customHeight="1">
      <c r="B59" s="19">
        <v>44709</v>
      </c>
      <c r="C59" s="1" t="str">
        <f t="shared" si="0"/>
        <v>May</v>
      </c>
      <c r="D59" s="1" t="s">
        <v>17</v>
      </c>
      <c r="E59" s="1" t="s">
        <v>46</v>
      </c>
      <c r="F59" s="11">
        <v>366</v>
      </c>
    </row>
    <row r="60" spans="2:6" ht="15.75" customHeight="1">
      <c r="B60" s="19"/>
      <c r="D60" s="1"/>
      <c r="F60" s="11"/>
    </row>
    <row r="61" spans="2:6" ht="15.75" customHeight="1">
      <c r="B61" s="19"/>
      <c r="D61" s="1"/>
      <c r="F61" s="11"/>
    </row>
    <row r="62" spans="2:6" ht="15.75" customHeight="1">
      <c r="B62" s="19"/>
      <c r="D62" s="1"/>
      <c r="F62" s="11"/>
    </row>
    <row r="63" spans="2:6" ht="15.75" customHeight="1">
      <c r="B63" s="19"/>
      <c r="D63" s="1"/>
      <c r="F63" s="11"/>
    </row>
    <row r="64" spans="2:6" ht="15.75" customHeight="1">
      <c r="B64" s="19"/>
      <c r="D64" s="1"/>
      <c r="F64" s="11"/>
    </row>
    <row r="65" spans="2:6" ht="15.75" customHeight="1">
      <c r="B65" s="19"/>
      <c r="D65" s="1"/>
      <c r="F65" s="11"/>
    </row>
    <row r="66" spans="2:6" ht="15.75" customHeight="1">
      <c r="B66" s="19"/>
      <c r="F66" s="11"/>
    </row>
    <row r="67" spans="2:6" ht="15.75" customHeight="1">
      <c r="B67" s="19"/>
      <c r="F67" s="11"/>
    </row>
    <row r="68" spans="2:6" ht="15.75" customHeight="1">
      <c r="B68" s="19"/>
      <c r="F68" s="11"/>
    </row>
    <row r="69" spans="2:6" ht="15.75" customHeight="1">
      <c r="B69" s="19"/>
      <c r="F69" s="11"/>
    </row>
    <row r="70" spans="2:6" ht="15.75" customHeight="1">
      <c r="B70" s="19"/>
      <c r="F70" s="11"/>
    </row>
    <row r="71" spans="2:6" ht="15.75" customHeight="1">
      <c r="B71" s="19"/>
      <c r="F71" s="11"/>
    </row>
    <row r="72" spans="2:6" ht="15.75" customHeight="1">
      <c r="B72" s="19"/>
      <c r="F72" s="11"/>
    </row>
    <row r="73" spans="2:6" ht="15.75" customHeight="1">
      <c r="B73" s="19"/>
      <c r="F73" s="11"/>
    </row>
    <row r="74" spans="2:6" ht="15.75" customHeight="1"/>
    <row r="75" spans="2:6" ht="15.75" customHeight="1"/>
    <row r="76" spans="2:6" ht="15.75" customHeight="1"/>
    <row r="77" spans="2:6" ht="15.75" customHeight="1"/>
    <row r="78" spans="2:6" ht="15.75" customHeight="1"/>
    <row r="79" spans="2:6" ht="15.75" customHeight="1"/>
    <row r="80" spans="2:6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1">
    <dataValidation type="list" allowBlank="1" showErrorMessage="1" sqref="D5:D65" xr:uid="{00000000-0002-0000-0300-000000000000}">
      <formula1>$H$5:$H$13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Budget</vt:lpstr>
      <vt:lpstr>Actual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Pham Ha Phuong</cp:lastModifiedBy>
  <cp:lastPrinted>2024-06-13T07:38:28Z</cp:lastPrinted>
  <dcterms:created xsi:type="dcterms:W3CDTF">2022-04-11T09:11:40Z</dcterms:created>
  <dcterms:modified xsi:type="dcterms:W3CDTF">2024-06-13T07:40:04Z</dcterms:modified>
</cp:coreProperties>
</file>