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5" sheetId="2" r:id="rId5"/>
    <sheet state="visible" name="Sheet4" sheetId="3" r:id="rId6"/>
  </sheets>
  <definedNames/>
  <calcPr/>
</workbook>
</file>

<file path=xl/sharedStrings.xml><?xml version="1.0" encoding="utf-8"?>
<sst xmlns="http://schemas.openxmlformats.org/spreadsheetml/2006/main" count="160" uniqueCount="41">
  <si>
    <t>Mass Flux</t>
  </si>
  <si>
    <t>Heat Flux</t>
  </si>
  <si>
    <t>Event Conv</t>
  </si>
  <si>
    <t>Events</t>
  </si>
  <si>
    <t>Accumulator</t>
  </si>
  <si>
    <t>Event "Frames"</t>
  </si>
  <si>
    <t>Video Conv</t>
  </si>
  <si>
    <t>Video Frames</t>
  </si>
  <si>
    <t>Available Frames</t>
  </si>
  <si>
    <t>Regime</t>
  </si>
  <si>
    <t>Transient Frames</t>
  </si>
  <si>
    <t>Churn Frames</t>
  </si>
  <si>
    <t>Regimes</t>
  </si>
  <si>
    <t>Count</t>
  </si>
  <si>
    <t>Optical Frames</t>
  </si>
  <si>
    <t>Train</t>
  </si>
  <si>
    <t>Test</t>
  </si>
  <si>
    <t>Val</t>
  </si>
  <si>
    <t>Total</t>
  </si>
  <si>
    <t>Percentage</t>
  </si>
  <si>
    <t>Event Frames</t>
  </si>
  <si>
    <t>Stratified Smooth</t>
  </si>
  <si>
    <t>Stratified Wavy</t>
  </si>
  <si>
    <t>Annular</t>
  </si>
  <si>
    <t>Slug</t>
  </si>
  <si>
    <t>Unstable Strat</t>
  </si>
  <si>
    <t>Stratified Wavy
Stratified Smooth</t>
  </si>
  <si>
    <t>Unstable Annular</t>
  </si>
  <si>
    <t>COMPLEX</t>
  </si>
  <si>
    <t>Empty</t>
  </si>
  <si>
    <t>x</t>
  </si>
  <si>
    <t>Optical</t>
  </si>
  <si>
    <t>Event</t>
  </si>
  <si>
    <t>Bubbly</t>
  </si>
  <si>
    <t>Elongated Bubbly</t>
  </si>
  <si>
    <t>Unstable</t>
  </si>
  <si>
    <t>Slug%</t>
  </si>
  <si>
    <t>Stratified Smooth%</t>
  </si>
  <si>
    <t>Stratified Wavy%</t>
  </si>
  <si>
    <t>Annular%</t>
  </si>
  <si>
    <t>Unstable%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</si>
</sst>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"/>
  </numFmts>
  <fonts count="5">
    <font>
      <sz val="10.0"/>
      <color rgb="FF000000"/>
      <name val="Arial"/>
      <scheme val="minor"/>
    </font>
    <font>
      <color theme="1"/>
      <name val="Arial"/>
      <scheme val="minor"/>
    </font>
    <font/>
    <font>
      <sz val="9.0"/>
      <color theme="1"/>
      <name val="Arial"/>
      <scheme val="minor"/>
    </font>
    <font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93C47D"/>
        <bgColor rgb="FF93C47D"/>
      </patternFill>
    </fill>
    <fill>
      <patternFill patternType="solid">
        <fgColor rgb="FFF3F3F3"/>
        <bgColor rgb="FFF3F3F3"/>
      </patternFill>
    </fill>
    <fill>
      <patternFill patternType="solid">
        <fgColor rgb="FFE06666"/>
        <bgColor rgb="FFE06666"/>
      </patternFill>
    </fill>
    <fill>
      <patternFill patternType="solid">
        <fgColor rgb="FFEAD1DC"/>
        <bgColor rgb="FFEAD1DC"/>
      </patternFill>
    </fill>
  </fills>
  <borders count="1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bottom style="dotted">
        <color rgb="FF000000"/>
      </bottom>
    </border>
    <border>
      <right style="thin">
        <color rgb="FF000000"/>
      </right>
      <bottom style="dotted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2" fontId="1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horizontal="center" readingOrder="0" vertical="center"/>
    </xf>
    <xf borderId="4" fillId="0" fontId="2" numFmtId="0" xfId="0" applyBorder="1" applyFont="1"/>
    <xf borderId="1" fillId="0" fontId="1" numFmtId="0" xfId="0" applyAlignment="1" applyBorder="1" applyFont="1">
      <alignment horizontal="center" readingOrder="0" vertical="center"/>
    </xf>
    <xf borderId="2" fillId="3" fontId="1" numFmtId="0" xfId="0" applyAlignment="1" applyBorder="1" applyFill="1" applyFont="1">
      <alignment horizontal="center" readingOrder="0" vertical="center"/>
    </xf>
    <xf borderId="0" fillId="3" fontId="1" numFmtId="0" xfId="0" applyAlignment="1" applyFont="1">
      <alignment horizontal="center" readingOrder="0" vertical="center"/>
    </xf>
    <xf borderId="2" fillId="4" fontId="1" numFmtId="0" xfId="0" applyAlignment="1" applyBorder="1" applyFill="1" applyFont="1">
      <alignment horizontal="center" readingOrder="0" vertical="center"/>
    </xf>
    <xf borderId="5" fillId="4" fontId="1" numFmtId="11" xfId="0" applyAlignment="1" applyBorder="1" applyFont="1" applyNumberFormat="1">
      <alignment horizontal="center" readingOrder="0" vertical="center"/>
    </xf>
    <xf borderId="5" fillId="4" fontId="1" numFmtId="0" xfId="0" applyAlignment="1" applyBorder="1" applyFont="1">
      <alignment horizontal="center" readingOrder="0" vertical="center"/>
    </xf>
    <xf borderId="5" fillId="4" fontId="1" numFmtId="3" xfId="0" applyAlignment="1" applyBorder="1" applyFont="1" applyNumberFormat="1">
      <alignment horizontal="center" readingOrder="0" vertical="center"/>
    </xf>
    <xf borderId="6" fillId="4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horizontal="center" readingOrder="0" vertical="center"/>
    </xf>
    <xf borderId="7" fillId="0" fontId="1" numFmtId="0" xfId="0" applyAlignment="1" applyBorder="1" applyFont="1">
      <alignment horizontal="center" vertical="center"/>
    </xf>
    <xf borderId="8" fillId="5" fontId="1" numFmtId="3" xfId="0" applyAlignment="1" applyBorder="1" applyFill="1" applyFont="1" applyNumberFormat="1">
      <alignment horizontal="center" readingOrder="0" vertical="center"/>
    </xf>
    <xf borderId="6" fillId="0" fontId="1" numFmtId="3" xfId="0" applyAlignment="1" applyBorder="1" applyFont="1" applyNumberFormat="1">
      <alignment horizontal="center" vertical="center"/>
    </xf>
    <xf borderId="9" fillId="0" fontId="1" numFmtId="0" xfId="0" applyAlignment="1" applyBorder="1" applyFont="1">
      <alignment horizontal="center" readingOrder="0" vertical="center"/>
    </xf>
    <xf borderId="10" fillId="0" fontId="1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horizontal="center" readingOrder="0" vertical="center"/>
    </xf>
    <xf borderId="7" fillId="6" fontId="1" numFmtId="0" xfId="0" applyAlignment="1" applyBorder="1" applyFill="1" applyFont="1">
      <alignment horizontal="center" vertical="center"/>
    </xf>
    <xf borderId="7" fillId="0" fontId="1" numFmtId="4" xfId="0" applyAlignment="1" applyBorder="1" applyFont="1" applyNumberFormat="1">
      <alignment horizontal="center" vertical="center"/>
    </xf>
    <xf borderId="9" fillId="5" fontId="1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horizontal="center" vertical="center"/>
    </xf>
    <xf borderId="2" fillId="7" fontId="1" numFmtId="0" xfId="0" applyAlignment="1" applyBorder="1" applyFill="1" applyFont="1">
      <alignment horizontal="center" vertical="center"/>
    </xf>
    <xf borderId="5" fillId="8" fontId="1" numFmtId="0" xfId="0" applyAlignment="1" applyBorder="1" applyFill="1" applyFont="1">
      <alignment horizontal="center" vertical="center"/>
    </xf>
    <xf borderId="7" fillId="9" fontId="2" numFmtId="0" xfId="0" applyBorder="1" applyFill="1" applyFont="1"/>
    <xf borderId="7" fillId="9" fontId="1" numFmtId="0" xfId="0" applyAlignment="1" applyBorder="1" applyFont="1">
      <alignment horizontal="center" readingOrder="0" vertical="center"/>
    </xf>
    <xf borderId="6" fillId="9" fontId="1" numFmtId="11" xfId="0" applyAlignment="1" applyBorder="1" applyFont="1" applyNumberFormat="1">
      <alignment horizontal="center" readingOrder="0" vertical="center"/>
    </xf>
    <xf borderId="6" fillId="9" fontId="2" numFmtId="0" xfId="0" applyBorder="1" applyFont="1"/>
    <xf borderId="6" fillId="9" fontId="1" numFmtId="3" xfId="0" applyAlignment="1" applyBorder="1" applyFont="1" applyNumberFormat="1">
      <alignment horizontal="center" readingOrder="0" vertical="center"/>
    </xf>
    <xf borderId="6" fillId="9" fontId="1" numFmtId="0" xfId="0" applyAlignment="1" applyBorder="1" applyFont="1">
      <alignment horizontal="center" readingOrder="0" vertical="center"/>
    </xf>
    <xf borderId="6" fillId="9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horizontal="center" readingOrder="0" vertical="center"/>
    </xf>
    <xf borderId="12" fillId="0" fontId="3" numFmtId="0" xfId="0" applyAlignment="1" applyBorder="1" applyFont="1">
      <alignment horizontal="center" readingOrder="0" vertical="center"/>
    </xf>
    <xf borderId="11" fillId="0" fontId="2" numFmtId="0" xfId="0" applyBorder="1" applyFont="1"/>
    <xf borderId="6" fillId="0" fontId="2" numFmtId="0" xfId="0" applyBorder="1" applyFont="1"/>
    <xf borderId="8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8" fillId="5" fontId="1" numFmtId="0" xfId="0" applyAlignment="1" applyBorder="1" applyFont="1">
      <alignment horizontal="center" readingOrder="0" vertical="center"/>
    </xf>
    <xf borderId="7" fillId="7" fontId="1" numFmtId="0" xfId="0" applyAlignment="1" applyBorder="1" applyFont="1">
      <alignment horizontal="center" vertical="center"/>
    </xf>
    <xf borderId="6" fillId="10" fontId="1" numFmtId="0" xfId="0" applyAlignment="1" applyBorder="1" applyFill="1" applyFont="1">
      <alignment horizontal="center" vertical="center"/>
    </xf>
    <xf borderId="7" fillId="4" fontId="2" numFmtId="0" xfId="0" applyBorder="1" applyFont="1"/>
    <xf borderId="7" fillId="4" fontId="1" numFmtId="0" xfId="0" applyAlignment="1" applyBorder="1" applyFont="1">
      <alignment horizontal="center" readingOrder="0" vertical="center"/>
    </xf>
    <xf borderId="6" fillId="4" fontId="1" numFmtId="11" xfId="0" applyAlignment="1" applyBorder="1" applyFont="1" applyNumberFormat="1">
      <alignment horizontal="center" readingOrder="0" vertical="center"/>
    </xf>
    <xf borderId="6" fillId="4" fontId="2" numFmtId="0" xfId="0" applyBorder="1" applyFont="1"/>
    <xf borderId="6" fillId="4" fontId="1" numFmtId="3" xfId="0" applyAlignment="1" applyBorder="1" applyFont="1" applyNumberFormat="1">
      <alignment horizontal="center" readingOrder="0" vertical="center"/>
    </xf>
    <xf borderId="6" fillId="4" fontId="1" numFmtId="0" xfId="0" applyAlignment="1" applyBorder="1" applyFont="1">
      <alignment horizontal="center" vertical="center"/>
    </xf>
    <xf borderId="7" fillId="0" fontId="1" numFmtId="0" xfId="0" applyAlignment="1" applyBorder="1" applyFont="1">
      <alignment horizontal="center" readingOrder="0" vertical="center"/>
    </xf>
    <xf borderId="7" fillId="0" fontId="3" numFmtId="0" xfId="0" applyAlignment="1" applyBorder="1" applyFont="1">
      <alignment horizontal="center" vertical="center"/>
    </xf>
    <xf borderId="6" fillId="0" fontId="1" numFmtId="3" xfId="0" applyAlignment="1" applyBorder="1" applyFont="1" applyNumberFormat="1">
      <alignment horizontal="center" readingOrder="0" vertical="center"/>
    </xf>
    <xf borderId="6" fillId="0" fontId="1" numFmtId="0" xfId="0" applyAlignment="1" applyBorder="1" applyFont="1">
      <alignment horizontal="center" vertical="center"/>
    </xf>
    <xf borderId="6" fillId="8" fontId="1" numFmtId="0" xfId="0" applyAlignment="1" applyBorder="1" applyFont="1">
      <alignment horizontal="center" vertical="center"/>
    </xf>
    <xf borderId="13" fillId="9" fontId="2" numFmtId="0" xfId="0" applyBorder="1" applyFont="1"/>
    <xf borderId="8" fillId="5" fontId="1" numFmtId="3" xfId="0" applyAlignment="1" applyBorder="1" applyFont="1" applyNumberFormat="1">
      <alignment horizontal="center" vertical="center"/>
    </xf>
    <xf borderId="0" fillId="4" fontId="1" numFmtId="0" xfId="0" applyAlignment="1" applyFont="1">
      <alignment horizontal="center" readingOrder="0" vertical="center"/>
    </xf>
    <xf borderId="8" fillId="0" fontId="1" numFmtId="3" xfId="0" applyAlignment="1" applyBorder="1" applyFont="1" applyNumberFormat="1">
      <alignment horizontal="center" readingOrder="0" vertical="center"/>
    </xf>
    <xf borderId="6" fillId="5" fontId="1" numFmtId="3" xfId="0" applyAlignment="1" applyBorder="1" applyFont="1" applyNumberFormat="1">
      <alignment horizontal="center" vertical="center"/>
    </xf>
    <xf borderId="6" fillId="5" fontId="1" numFmtId="0" xfId="0" applyAlignment="1" applyBorder="1" applyFont="1">
      <alignment horizontal="center" vertical="center"/>
    </xf>
    <xf borderId="0" fillId="9" fontId="1" numFmtId="0" xfId="0" applyAlignment="1" applyFont="1">
      <alignment horizontal="center" readingOrder="0" vertical="center"/>
    </xf>
    <xf borderId="8" fillId="0" fontId="2" numFmtId="0" xfId="0" applyBorder="1" applyFont="1"/>
    <xf borderId="7" fillId="0" fontId="2" numFmtId="0" xfId="0" applyBorder="1" applyFont="1"/>
    <xf borderId="14" fillId="0" fontId="1" numFmtId="0" xfId="0" applyAlignment="1" applyBorder="1" applyFont="1">
      <alignment horizontal="center" readingOrder="0" vertical="center"/>
    </xf>
    <xf borderId="13" fillId="0" fontId="1" numFmtId="0" xfId="0" applyAlignment="1" applyBorder="1" applyFont="1">
      <alignment horizontal="center" vertical="center"/>
    </xf>
    <xf borderId="15" fillId="0" fontId="1" numFmtId="0" xfId="0" applyAlignment="1" applyBorder="1" applyFont="1">
      <alignment horizontal="center" vertical="center"/>
    </xf>
    <xf borderId="14" fillId="0" fontId="1" numFmtId="3" xfId="0" applyAlignment="1" applyBorder="1" applyFont="1" applyNumberFormat="1">
      <alignment horizontal="center" readingOrder="0" vertical="center"/>
    </xf>
    <xf borderId="15" fillId="0" fontId="1" numFmtId="3" xfId="0" applyAlignment="1" applyBorder="1" applyFont="1" applyNumberFormat="1">
      <alignment horizontal="center" readingOrder="0" vertical="center"/>
    </xf>
    <xf borderId="16" fillId="0" fontId="1" numFmtId="0" xfId="0" applyAlignment="1" applyBorder="1" applyFont="1">
      <alignment horizontal="center" readingOrder="0" vertical="center"/>
    </xf>
    <xf borderId="15" fillId="0" fontId="1" numFmtId="0" xfId="0" applyAlignment="1" applyBorder="1" applyFont="1">
      <alignment horizontal="center" readingOrder="0" vertical="center"/>
    </xf>
    <xf borderId="7" fillId="7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1" fillId="0" fontId="3" numFmtId="3" xfId="0" applyAlignment="1" applyBorder="1" applyFont="1" applyNumberFormat="1">
      <alignment horizontal="center" vertical="center"/>
    </xf>
    <xf borderId="1" fillId="0" fontId="1" numFmtId="3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11" fontId="1" numFmtId="0" xfId="0" applyAlignment="1" applyBorder="1" applyFill="1" applyFont="1">
      <alignment horizontal="center" vertical="center"/>
    </xf>
    <xf borderId="1" fillId="0" fontId="1" numFmtId="4" xfId="0" applyAlignment="1" applyBorder="1" applyFont="1" applyNumberFormat="1">
      <alignment horizontal="center" vertical="center"/>
    </xf>
    <xf borderId="17" fillId="0" fontId="2" numFmtId="0" xfId="0" applyBorder="1" applyFont="1"/>
    <xf borderId="13" fillId="4" fontId="2" numFmtId="0" xfId="0" applyBorder="1" applyFont="1"/>
    <xf borderId="16" fillId="4" fontId="1" numFmtId="0" xfId="0" applyAlignment="1" applyBorder="1" applyFont="1">
      <alignment horizontal="center" readingOrder="0" vertical="center"/>
    </xf>
    <xf borderId="13" fillId="4" fontId="1" numFmtId="0" xfId="0" applyAlignment="1" applyBorder="1" applyFont="1">
      <alignment horizontal="center" readingOrder="0" vertical="center"/>
    </xf>
    <xf borderId="15" fillId="4" fontId="1" numFmtId="11" xfId="0" applyAlignment="1" applyBorder="1" applyFont="1" applyNumberFormat="1">
      <alignment horizontal="center" readingOrder="0" vertical="center"/>
    </xf>
    <xf borderId="15" fillId="4" fontId="2" numFmtId="0" xfId="0" applyBorder="1" applyFont="1"/>
    <xf borderId="15" fillId="4" fontId="1" numFmtId="3" xfId="0" applyAlignment="1" applyBorder="1" applyFont="1" applyNumberFormat="1">
      <alignment horizontal="center" readingOrder="0" vertical="center"/>
    </xf>
    <xf borderId="15" fillId="4" fontId="1" numFmtId="0" xfId="0" applyAlignment="1" applyBorder="1" applyFont="1">
      <alignment horizontal="center" readingOrder="0" vertical="center"/>
    </xf>
    <xf borderId="0" fillId="9" fontId="1" numFmtId="0" xfId="0" applyAlignment="1" applyFont="1">
      <alignment horizontal="center" readingOrder="0" vertical="center"/>
    </xf>
    <xf borderId="0" fillId="9" fontId="1" numFmtId="0" xfId="0" applyAlignment="1" applyFont="1">
      <alignment horizontal="center" readingOrder="0"/>
    </xf>
    <xf borderId="0" fillId="9" fontId="1" numFmtId="3" xfId="0" applyAlignment="1" applyFont="1" applyNumberFormat="1">
      <alignment horizontal="center"/>
    </xf>
    <xf borderId="0" fillId="9" fontId="1" numFmtId="0" xfId="0" applyAlignment="1" applyFont="1">
      <alignment horizontal="center"/>
    </xf>
    <xf borderId="3" fillId="2" fontId="1" numFmtId="0" xfId="0" applyAlignment="1" applyBorder="1" applyFont="1">
      <alignment horizontal="center" readingOrder="0" vertical="center"/>
    </xf>
    <xf borderId="9" fillId="5" fontId="1" numFmtId="3" xfId="0" applyAlignment="1" applyBorder="1" applyFont="1" applyNumberFormat="1">
      <alignment horizontal="center" readingOrder="0" vertical="center"/>
    </xf>
    <xf borderId="5" fillId="0" fontId="1" numFmtId="3" xfId="0" applyAlignment="1" applyBorder="1" applyFont="1" applyNumberFormat="1">
      <alignment horizontal="center" vertical="center"/>
    </xf>
    <xf borderId="5" fillId="9" fontId="1" numFmtId="0" xfId="0" applyAlignment="1" applyBorder="1" applyFont="1">
      <alignment horizontal="center" readingOrder="0" vertical="center"/>
    </xf>
    <xf borderId="0" fillId="4" fontId="1" numFmtId="0" xfId="0" applyAlignment="1" applyFont="1">
      <alignment horizontal="center" readingOrder="0"/>
    </xf>
    <xf borderId="0" fillId="4" fontId="1" numFmtId="0" xfId="0" applyAlignment="1" applyFont="1">
      <alignment horizontal="center" readingOrder="0" vertical="center"/>
    </xf>
    <xf borderId="6" fillId="6" fontId="1" numFmtId="0" xfId="0" applyAlignment="1" applyBorder="1" applyFont="1">
      <alignment horizontal="center" readingOrder="0" vertical="center"/>
    </xf>
    <xf borderId="13" fillId="0" fontId="1" numFmtId="0" xfId="0" applyAlignment="1" applyBorder="1" applyFont="1">
      <alignment horizontal="center" readingOrder="0" vertical="center"/>
    </xf>
    <xf borderId="15" fillId="6" fontId="1" numFmtId="0" xfId="0" applyAlignment="1" applyBorder="1" applyFont="1">
      <alignment horizontal="center" readingOrder="0" vertical="center"/>
    </xf>
    <xf borderId="14" fillId="5" fontId="1" numFmtId="0" xfId="0" applyAlignment="1" applyBorder="1" applyFont="1">
      <alignment horizontal="center" readingOrder="0" vertical="center"/>
    </xf>
    <xf borderId="13" fillId="7" fontId="1" numFmtId="0" xfId="0" applyAlignment="1" applyBorder="1" applyFont="1">
      <alignment horizontal="center" vertical="center"/>
    </xf>
    <xf borderId="13" fillId="0" fontId="3" numFmtId="3" xfId="0" applyAlignment="1" applyBorder="1" applyFont="1" applyNumberFormat="1">
      <alignment horizontal="center" vertical="center"/>
    </xf>
    <xf borderId="13" fillId="0" fontId="1" numFmtId="3" xfId="0" applyAlignment="1" applyBorder="1" applyFont="1" applyNumberFormat="1">
      <alignment horizontal="center" vertical="center"/>
    </xf>
    <xf borderId="13" fillId="11" fontId="1" numFmtId="0" xfId="0" applyAlignment="1" applyBorder="1" applyFont="1">
      <alignment horizontal="center" vertical="center"/>
    </xf>
    <xf borderId="13" fillId="0" fontId="1" numFmtId="4" xfId="0" applyAlignment="1" applyBorder="1" applyFont="1" applyNumberFormat="1">
      <alignment horizontal="center" vertical="center"/>
    </xf>
    <xf borderId="0" fillId="4" fontId="1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5" fillId="0" fontId="1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readingOrder="0"/>
    </xf>
    <xf borderId="1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1" fillId="2" fontId="4" numFmtId="0" xfId="0" applyAlignment="1" applyBorder="1" applyFont="1">
      <alignment horizontal="center" readingOrder="0" vertical="center"/>
    </xf>
    <xf borderId="4" fillId="2" fontId="4" numFmtId="0" xfId="0" applyAlignment="1" applyBorder="1" applyFont="1">
      <alignment horizontal="center" readingOrder="0" vertical="center"/>
    </xf>
    <xf borderId="7" fillId="4" fontId="4" numFmtId="0" xfId="0" applyAlignment="1" applyBorder="1" applyFont="1">
      <alignment horizontal="center" vertical="center"/>
    </xf>
    <xf borderId="6" fillId="4" fontId="4" numFmtId="0" xfId="0" applyAlignment="1" applyBorder="1" applyFont="1">
      <alignment horizontal="center" vertical="center"/>
    </xf>
    <xf borderId="6" fillId="4" fontId="4" numFmtId="0" xfId="0" applyAlignment="1" applyBorder="1" applyFont="1">
      <alignment horizontal="center" readingOrder="0" vertical="center"/>
    </xf>
    <xf borderId="6" fillId="7" fontId="4" numFmtId="0" xfId="0" applyAlignment="1" applyBorder="1" applyFont="1">
      <alignment horizontal="center" readingOrder="0" vertical="center"/>
    </xf>
    <xf borderId="6" fillId="0" fontId="4" numFmtId="164" xfId="0" applyAlignment="1" applyBorder="1" applyFont="1" applyNumberFormat="1">
      <alignment horizontal="center" readingOrder="0" vertical="center"/>
    </xf>
    <xf borderId="6" fillId="7" fontId="4" numFmtId="164" xfId="0" applyAlignment="1" applyBorder="1" applyFont="1" applyNumberFormat="1">
      <alignment horizontal="center" readingOrder="0" vertical="center"/>
    </xf>
    <xf borderId="6" fillId="9" fontId="4" numFmtId="0" xfId="0" applyAlignment="1" applyBorder="1" applyFont="1">
      <alignment horizontal="center" vertical="center"/>
    </xf>
    <xf borderId="6" fillId="9" fontId="4" numFmtId="0" xfId="0" applyAlignment="1" applyBorder="1" applyFont="1">
      <alignment horizontal="center" readingOrder="0" vertical="center"/>
    </xf>
    <xf borderId="7" fillId="9" fontId="4" numFmtId="0" xfId="0" applyAlignment="1" applyBorder="1" applyFont="1">
      <alignment horizontal="center" vertical="center"/>
    </xf>
    <xf borderId="6" fillId="0" fontId="4" numFmtId="164" xfId="0" applyAlignment="1" applyBorder="1" applyFont="1" applyNumberFormat="1">
      <alignment horizontal="center" readingOrder="0" vertical="center"/>
    </xf>
    <xf borderId="6" fillId="5" fontId="4" numFmtId="0" xfId="0" applyAlignment="1" applyBorder="1" applyFont="1">
      <alignment horizontal="center" readingOrder="0" vertical="center"/>
    </xf>
    <xf borderId="6" fillId="5" fontId="4" numFmtId="164" xfId="0" applyAlignment="1" applyBorder="1" applyFont="1" applyNumberFormat="1">
      <alignment horizontal="center" readingOrder="0" vertical="center"/>
    </xf>
    <xf borderId="15" fillId="4" fontId="4" numFmtId="0" xfId="0" applyAlignment="1" applyBorder="1" applyFont="1">
      <alignment horizontal="center" vertical="center"/>
    </xf>
    <xf borderId="15" fillId="4" fontId="4" numFmtId="0" xfId="0" applyAlignment="1" applyBorder="1" applyFont="1">
      <alignment horizontal="center" readingOrder="0" vertical="center"/>
    </xf>
    <xf borderId="15" fillId="5" fontId="4" numFmtId="0" xfId="0" applyAlignment="1" applyBorder="1" applyFont="1">
      <alignment horizontal="center" readingOrder="0" vertical="center"/>
    </xf>
    <xf borderId="13" fillId="4" fontId="4" numFmtId="0" xfId="0" applyAlignment="1" applyBorder="1" applyFont="1">
      <alignment horizontal="center" vertical="center"/>
    </xf>
    <xf borderId="15" fillId="0" fontId="4" numFmtId="164" xfId="0" applyAlignment="1" applyBorder="1" applyFont="1" applyNumberFormat="1">
      <alignment horizontal="center" readingOrder="0" vertical="center"/>
    </xf>
    <xf borderId="15" fillId="0" fontId="4" numFmtId="164" xfId="0" applyAlignment="1" applyBorder="1" applyFont="1" applyNumberFormat="1">
      <alignment horizontal="center" readingOrder="0" vertical="center"/>
    </xf>
    <xf borderId="15" fillId="5" fontId="4" numFmtId="164" xfId="0" applyAlignment="1" applyBorder="1" applyFont="1" applyNumberFormat="1">
      <alignment horizontal="center" readingOrder="0" vertical="center"/>
    </xf>
    <xf borderId="0" fillId="9" fontId="4" numFmtId="0" xfId="0" applyAlignment="1" applyFont="1">
      <alignment horizontal="center" vertical="center"/>
    </xf>
    <xf borderId="0" fillId="9" fontId="4" numFmtId="0" xfId="0" applyAlignment="1" applyFont="1">
      <alignment horizontal="center" readingOrder="0" vertic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BDBDBD"/>
          <bgColor rgb="FFBDBDBD"/>
        </patternFill>
      </fill>
      <border/>
    </dxf>
  </dxfs>
  <tableStyles count="2">
    <tableStyle count="2" pivot="0" name="Sheet5-style">
      <tableStyleElement dxfId="1" type="firstRowStripe"/>
      <tableStyleElement dxfId="2" type="secondRowStripe"/>
    </tableStyle>
    <tableStyle count="3" pivot="0" name="Sheet4-style">
      <tableStyleElement dxfId="3" type="headerRow"/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N17:R25" displayName="Table_1" name="Table_1" id="1">
  <tableColumns count="5">
    <tableColumn name="Column1" id="1"/>
    <tableColumn name="Column2" id="2"/>
    <tableColumn name="Column3" id="3"/>
    <tableColumn name="Column4" id="4"/>
    <tableColumn name="Column5" id="5"/>
  </tableColumns>
  <tableStyleInfo name="Sheet5-style" showColumnStripes="0" showFirstColumn="1" showLastColumn="1" showRowStripes="1"/>
</table>
</file>

<file path=xl/tables/table2.xml><?xml version="1.0" encoding="utf-8"?>
<table xmlns="http://schemas.openxmlformats.org/spreadsheetml/2006/main" ref="M1:Q16" displayName="Table_2" name="Table_2" id="2">
  <tableColumns count="5">
    <tableColumn name="Slug%" id="1"/>
    <tableColumn name="Stratified Smooth%" id="2"/>
    <tableColumn name="Stratified Wavy%" id="3"/>
    <tableColumn name="Annular%" id="4"/>
    <tableColumn name="Unstable%" id="5"/>
  </tableColumns>
  <tableStyleInfo name="Sheet4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10" width="13.88"/>
    <col customWidth="1" min="11" max="11" width="14.0"/>
    <col customWidth="1" min="14" max="14" width="13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N1" s="3" t="s">
        <v>12</v>
      </c>
      <c r="O1" s="3" t="s">
        <v>13</v>
      </c>
      <c r="P1" s="4"/>
      <c r="Q1" s="3" t="s">
        <v>14</v>
      </c>
      <c r="R1" s="4"/>
      <c r="S1" s="5" t="s">
        <v>15</v>
      </c>
      <c r="T1" s="5" t="s">
        <v>16</v>
      </c>
      <c r="U1" s="5" t="s">
        <v>17</v>
      </c>
      <c r="V1" s="5" t="s">
        <v>18</v>
      </c>
      <c r="W1" s="5" t="s">
        <v>19</v>
      </c>
      <c r="X1" s="3" t="s">
        <v>20</v>
      </c>
      <c r="Y1" s="4"/>
      <c r="Z1" s="5" t="s">
        <v>15</v>
      </c>
      <c r="AA1" s="5" t="s">
        <v>16</v>
      </c>
      <c r="AB1" s="5" t="s">
        <v>17</v>
      </c>
      <c r="AC1" s="5" t="s">
        <v>18</v>
      </c>
      <c r="AD1" s="5" t="s">
        <v>19</v>
      </c>
    </row>
    <row r="2">
      <c r="A2" s="6">
        <v>140.0</v>
      </c>
      <c r="B2" s="7">
        <v>9.4</v>
      </c>
      <c r="C2" s="8" t="b">
        <v>1</v>
      </c>
      <c r="D2" s="9">
        <v>3.7041563E7</v>
      </c>
      <c r="E2" s="10">
        <v>50000.0</v>
      </c>
      <c r="F2" s="11">
        <v>740.0</v>
      </c>
      <c r="G2" s="10" t="b">
        <v>1</v>
      </c>
      <c r="H2" s="10">
        <v>415.0</v>
      </c>
      <c r="I2" s="10">
        <v>415.0</v>
      </c>
      <c r="J2" s="12" t="s">
        <v>21</v>
      </c>
      <c r="K2" s="10" t="b">
        <v>0</v>
      </c>
      <c r="L2" s="10" t="b">
        <v>0</v>
      </c>
      <c r="N2" s="13" t="s">
        <v>22</v>
      </c>
      <c r="O2" s="14">
        <v>2.5</v>
      </c>
      <c r="P2" s="15">
        <f>SUM(O2:O3)</f>
        <v>4</v>
      </c>
      <c r="Q2" s="16">
        <v>1555.0</v>
      </c>
      <c r="R2" s="17">
        <f>Sum(Q2:Q3)</f>
        <v>2243</v>
      </c>
      <c r="S2" s="18">
        <v>1244.0</v>
      </c>
      <c r="T2" s="19">
        <v>156.0</v>
      </c>
      <c r="U2" s="20">
        <v>155.0</v>
      </c>
      <c r="V2" s="21">
        <f t="shared" ref="V2:V6" si="1">Sum(S2:U2)</f>
        <v>1555</v>
      </c>
      <c r="W2" s="22">
        <f>V2/V9*100</f>
        <v>24.7887773</v>
      </c>
      <c r="X2" s="23">
        <v>10203.0</v>
      </c>
      <c r="Y2" s="24">
        <f>Sum(X2:X3)</f>
        <v>13924</v>
      </c>
      <c r="Z2" s="18">
        <v>8162.0</v>
      </c>
      <c r="AA2" s="19">
        <v>1021.0</v>
      </c>
      <c r="AB2" s="19">
        <v>1020.0</v>
      </c>
      <c r="AC2" s="25">
        <f>Sum(Z2:AB2)</f>
        <v>10203</v>
      </c>
      <c r="AD2" s="26">
        <f>AC2/AC9*100</f>
        <v>25.18761726</v>
      </c>
    </row>
    <row r="3">
      <c r="A3" s="27"/>
      <c r="B3" s="7">
        <v>18.0</v>
      </c>
      <c r="C3" s="28" t="b">
        <v>1</v>
      </c>
      <c r="D3" s="29">
        <v>8.6336267E7</v>
      </c>
      <c r="E3" s="30"/>
      <c r="F3" s="31">
        <v>1726.0</v>
      </c>
      <c r="G3" s="32" t="b">
        <v>1</v>
      </c>
      <c r="H3" s="32">
        <v>415.0</v>
      </c>
      <c r="I3" s="32">
        <v>415.0</v>
      </c>
      <c r="J3" s="32" t="s">
        <v>22</v>
      </c>
      <c r="K3" s="33" t="b">
        <v>0</v>
      </c>
      <c r="L3" s="33" t="b">
        <v>0</v>
      </c>
      <c r="N3" s="34" t="s">
        <v>21</v>
      </c>
      <c r="O3" s="35">
        <v>1.5</v>
      </c>
      <c r="P3" s="36"/>
      <c r="Q3" s="16">
        <v>688.0</v>
      </c>
      <c r="R3" s="37"/>
      <c r="S3" s="38">
        <v>550.0</v>
      </c>
      <c r="T3" s="39">
        <v>70.0</v>
      </c>
      <c r="U3" s="14">
        <v>68.0</v>
      </c>
      <c r="V3" s="21">
        <f t="shared" si="1"/>
        <v>688</v>
      </c>
      <c r="W3" s="22">
        <f>V3/V9*100</f>
        <v>10.96763909</v>
      </c>
      <c r="X3" s="40">
        <v>3721.0</v>
      </c>
      <c r="Y3" s="37"/>
      <c r="Z3" s="38">
        <v>2976.0</v>
      </c>
      <c r="AA3" s="39">
        <v>373.0</v>
      </c>
      <c r="AB3" s="39">
        <v>372.0</v>
      </c>
      <c r="AC3" s="41">
        <f t="shared" ref="AC3:AC6" si="2">SUM(Z3:AB3)</f>
        <v>3721</v>
      </c>
      <c r="AD3" s="42">
        <f>AC3/AC9*100</f>
        <v>9.185839834</v>
      </c>
    </row>
    <row r="4">
      <c r="A4" s="43"/>
      <c r="B4" s="7">
        <v>30.3</v>
      </c>
      <c r="C4" s="44" t="b">
        <v>1</v>
      </c>
      <c r="D4" s="45">
        <v>9.3047158E7</v>
      </c>
      <c r="E4" s="46"/>
      <c r="F4" s="47">
        <v>1860.0</v>
      </c>
      <c r="G4" s="12" t="b">
        <v>1</v>
      </c>
      <c r="H4" s="12">
        <v>415.0</v>
      </c>
      <c r="I4" s="12">
        <v>415.0</v>
      </c>
      <c r="J4" s="12" t="s">
        <v>23</v>
      </c>
      <c r="K4" s="48" t="b">
        <v>0</v>
      </c>
      <c r="L4" s="48" t="b">
        <v>0</v>
      </c>
      <c r="N4" s="49" t="s">
        <v>23</v>
      </c>
      <c r="O4" s="50">
        <f>COUNTIF(J2:J16,"Annular")</f>
        <v>7</v>
      </c>
      <c r="P4" s="15">
        <f t="shared" ref="P4:P7" si="3">O4</f>
        <v>7</v>
      </c>
      <c r="Q4" s="16">
        <v>2402.0</v>
      </c>
      <c r="R4" s="51">
        <v>2402.0</v>
      </c>
      <c r="S4" s="38">
        <v>1921.0</v>
      </c>
      <c r="T4" s="39">
        <v>241.0</v>
      </c>
      <c r="U4" s="14">
        <v>240.0</v>
      </c>
      <c r="V4" s="21">
        <f t="shared" si="1"/>
        <v>2402</v>
      </c>
      <c r="W4" s="22">
        <f>V4/V9*100</f>
        <v>38.29108879</v>
      </c>
      <c r="X4" s="40">
        <v>18032.0</v>
      </c>
      <c r="Y4" s="52">
        <f t="shared" ref="Y4:Y6" si="4">X4</f>
        <v>18032</v>
      </c>
      <c r="Z4" s="38">
        <v>14425.0</v>
      </c>
      <c r="AA4" s="39">
        <v>1804.0</v>
      </c>
      <c r="AB4" s="39">
        <v>1803.0</v>
      </c>
      <c r="AC4" s="41">
        <f t="shared" si="2"/>
        <v>18032</v>
      </c>
      <c r="AD4" s="53">
        <f>AC4/AC9*100</f>
        <v>44.51466377</v>
      </c>
    </row>
    <row r="5">
      <c r="A5" s="54"/>
      <c r="B5" s="7">
        <v>43.0</v>
      </c>
      <c r="C5" s="28" t="b">
        <v>1</v>
      </c>
      <c r="D5" s="29">
        <v>8.7856627E7</v>
      </c>
      <c r="E5" s="30"/>
      <c r="F5" s="31">
        <v>1757.0</v>
      </c>
      <c r="G5" s="32" t="b">
        <v>1</v>
      </c>
      <c r="H5" s="32">
        <v>415.0</v>
      </c>
      <c r="I5" s="32">
        <v>415.0</v>
      </c>
      <c r="J5" s="32" t="s">
        <v>23</v>
      </c>
      <c r="K5" s="32" t="b">
        <v>0</v>
      </c>
      <c r="L5" s="32" t="b">
        <v>0</v>
      </c>
      <c r="N5" s="38" t="s">
        <v>24</v>
      </c>
      <c r="O5" s="15">
        <f>COUNTIF(J2:J16,"Slug")</f>
        <v>2</v>
      </c>
      <c r="P5" s="52">
        <f t="shared" si="3"/>
        <v>2</v>
      </c>
      <c r="Q5" s="55">
        <f>Sum(H6,H12)</f>
        <v>878</v>
      </c>
      <c r="R5" s="51">
        <v>878.0</v>
      </c>
      <c r="S5" s="38">
        <v>702.0</v>
      </c>
      <c r="T5" s="39">
        <v>89.0</v>
      </c>
      <c r="U5" s="14">
        <v>87.0</v>
      </c>
      <c r="V5" s="21">
        <f t="shared" si="1"/>
        <v>878</v>
      </c>
      <c r="W5" s="22">
        <f>V5/V9*100</f>
        <v>13.99649291</v>
      </c>
      <c r="X5" s="40">
        <v>6081.0</v>
      </c>
      <c r="Y5" s="52">
        <f t="shared" si="4"/>
        <v>6081</v>
      </c>
      <c r="Z5" s="38">
        <v>4864.0</v>
      </c>
      <c r="AA5" s="39">
        <v>609.0</v>
      </c>
      <c r="AB5" s="39">
        <v>608.0</v>
      </c>
      <c r="AC5" s="41">
        <f t="shared" si="2"/>
        <v>6081</v>
      </c>
      <c r="AD5" s="53">
        <f>AC5/AC9*100</f>
        <v>15.01184951</v>
      </c>
    </row>
    <row r="6">
      <c r="A6" s="8">
        <v>200.0</v>
      </c>
      <c r="B6" s="56">
        <v>6.8</v>
      </c>
      <c r="C6" s="44" t="b">
        <v>0</v>
      </c>
      <c r="D6" s="45">
        <v>1.15446779E8</v>
      </c>
      <c r="E6" s="46"/>
      <c r="F6" s="47">
        <v>2308.0</v>
      </c>
      <c r="G6" s="12" t="b">
        <v>1</v>
      </c>
      <c r="H6" s="12">
        <v>396.0</v>
      </c>
      <c r="I6" s="12">
        <v>415.0</v>
      </c>
      <c r="J6" s="12" t="s">
        <v>24</v>
      </c>
      <c r="K6" s="12" t="b">
        <v>0</v>
      </c>
      <c r="L6" s="12" t="b">
        <v>0</v>
      </c>
      <c r="N6" s="38" t="s">
        <v>25</v>
      </c>
      <c r="O6" s="15">
        <f>COUNTIF(K2:K16, "True")</f>
        <v>4</v>
      </c>
      <c r="P6" s="52">
        <f t="shared" si="3"/>
        <v>4</v>
      </c>
      <c r="Q6" s="57">
        <v>247.0</v>
      </c>
      <c r="R6" s="58">
        <f>Sum(Q6:Q7)</f>
        <v>750</v>
      </c>
      <c r="S6" s="38">
        <v>600.0</v>
      </c>
      <c r="T6" s="39">
        <v>75.0</v>
      </c>
      <c r="U6" s="14">
        <v>75.0</v>
      </c>
      <c r="V6" s="21">
        <f t="shared" si="1"/>
        <v>750</v>
      </c>
      <c r="W6" s="22">
        <f>V6/V9*100</f>
        <v>11.95600191</v>
      </c>
      <c r="X6" s="38">
        <v>2471.0</v>
      </c>
      <c r="Y6" s="59">
        <f t="shared" si="4"/>
        <v>2471</v>
      </c>
      <c r="Z6" s="38">
        <v>1976.0</v>
      </c>
      <c r="AA6" s="39">
        <v>248.0</v>
      </c>
      <c r="AB6" s="39">
        <v>247.0</v>
      </c>
      <c r="AC6" s="41">
        <f t="shared" si="2"/>
        <v>2471</v>
      </c>
      <c r="AD6" s="42">
        <f>AC6/AC9*100</f>
        <v>6.100029624</v>
      </c>
    </row>
    <row r="7">
      <c r="A7" s="27"/>
      <c r="B7" s="60">
        <v>13.0</v>
      </c>
      <c r="C7" s="28" t="b">
        <v>0</v>
      </c>
      <c r="D7" s="29">
        <v>1.27885127E8</v>
      </c>
      <c r="E7" s="30"/>
      <c r="F7" s="31">
        <v>2557.0</v>
      </c>
      <c r="G7" s="32" t="b">
        <v>1</v>
      </c>
      <c r="H7" s="32">
        <v>415.0</v>
      </c>
      <c r="I7" s="32">
        <v>415.0</v>
      </c>
      <c r="J7" s="32" t="s">
        <v>26</v>
      </c>
      <c r="K7" s="32" t="b">
        <v>1</v>
      </c>
      <c r="L7" s="33" t="b">
        <v>0</v>
      </c>
      <c r="N7" s="38" t="s">
        <v>27</v>
      </c>
      <c r="O7" s="50">
        <f>COUNTIF(L2:L16, "True")</f>
        <v>5</v>
      </c>
      <c r="P7" s="52">
        <f t="shared" si="3"/>
        <v>5</v>
      </c>
      <c r="Q7" s="57">
        <v>503.0</v>
      </c>
      <c r="R7" s="37"/>
      <c r="S7" s="61"/>
      <c r="U7" s="37"/>
      <c r="V7" s="62"/>
      <c r="W7" s="62"/>
      <c r="X7" s="61"/>
      <c r="Y7" s="37"/>
      <c r="Z7" s="61"/>
      <c r="AC7" s="62"/>
      <c r="AD7" s="37"/>
    </row>
    <row r="8">
      <c r="A8" s="43"/>
      <c r="B8" s="56">
        <v>22.0</v>
      </c>
      <c r="C8" s="44" t="b">
        <v>0</v>
      </c>
      <c r="D8" s="45">
        <v>1.97503672E8</v>
      </c>
      <c r="E8" s="46"/>
      <c r="F8" s="47">
        <v>3950.0</v>
      </c>
      <c r="G8" s="12" t="b">
        <v>1</v>
      </c>
      <c r="H8" s="12">
        <v>415.0</v>
      </c>
      <c r="I8" s="12">
        <v>415.0</v>
      </c>
      <c r="J8" s="12" t="s">
        <v>28</v>
      </c>
      <c r="K8" s="12" t="b">
        <v>1</v>
      </c>
      <c r="L8" s="12" t="b">
        <v>0</v>
      </c>
      <c r="N8" s="63" t="s">
        <v>29</v>
      </c>
      <c r="O8" s="64"/>
      <c r="P8" s="65"/>
      <c r="Q8" s="66">
        <v>52.0</v>
      </c>
      <c r="R8" s="67">
        <v>52.0</v>
      </c>
      <c r="S8" s="63" t="s">
        <v>30</v>
      </c>
      <c r="T8" s="68" t="s">
        <v>30</v>
      </c>
      <c r="U8" s="69" t="s">
        <v>30</v>
      </c>
      <c r="V8" s="21">
        <f t="shared" ref="V8:V9" si="6">Sum(S8:U8)</f>
        <v>0</v>
      </c>
      <c r="W8" s="15">
        <f>V8/V9*100</f>
        <v>0</v>
      </c>
      <c r="X8" s="38">
        <v>0.0</v>
      </c>
      <c r="Y8" s="52">
        <f>X8</f>
        <v>0</v>
      </c>
      <c r="Z8" s="38" t="s">
        <v>30</v>
      </c>
      <c r="AA8" s="39" t="s">
        <v>30</v>
      </c>
      <c r="AB8" s="39" t="s">
        <v>30</v>
      </c>
      <c r="AC8" s="70">
        <v>0.0</v>
      </c>
      <c r="AD8" s="14">
        <v>0.0</v>
      </c>
    </row>
    <row r="9">
      <c r="A9" s="27"/>
      <c r="B9" s="60">
        <v>36.3</v>
      </c>
      <c r="C9" s="28" t="b">
        <v>0</v>
      </c>
      <c r="D9" s="29">
        <v>1.73715544E8</v>
      </c>
      <c r="E9" s="30"/>
      <c r="F9" s="31">
        <v>3474.0</v>
      </c>
      <c r="G9" s="32" t="b">
        <v>1</v>
      </c>
      <c r="H9" s="32">
        <v>415.0</v>
      </c>
      <c r="I9" s="32">
        <v>415.0</v>
      </c>
      <c r="J9" s="32" t="s">
        <v>23</v>
      </c>
      <c r="K9" s="33" t="b">
        <v>0</v>
      </c>
      <c r="L9" s="32" t="b">
        <v>1</v>
      </c>
      <c r="N9" s="71"/>
      <c r="O9" s="71"/>
      <c r="P9" s="71"/>
      <c r="Q9" s="72">
        <f t="shared" ref="Q9:U9" si="5">SUM(Q2:Q8)</f>
        <v>6325</v>
      </c>
      <c r="R9" s="73">
        <f t="shared" si="5"/>
        <v>6325</v>
      </c>
      <c r="S9" s="74">
        <f t="shared" si="5"/>
        <v>5017</v>
      </c>
      <c r="T9" s="74">
        <f t="shared" si="5"/>
        <v>631</v>
      </c>
      <c r="U9" s="74">
        <f t="shared" si="5"/>
        <v>625</v>
      </c>
      <c r="V9" s="75">
        <f t="shared" si="6"/>
        <v>6273</v>
      </c>
      <c r="W9" s="76">
        <f t="shared" ref="W9:AD9" si="7">SUM(W2:W8)</f>
        <v>100</v>
      </c>
      <c r="X9" s="74">
        <f t="shared" si="7"/>
        <v>40508</v>
      </c>
      <c r="Y9" s="74">
        <f t="shared" si="7"/>
        <v>40508</v>
      </c>
      <c r="Z9" s="74">
        <f t="shared" si="7"/>
        <v>32403</v>
      </c>
      <c r="AA9" s="74">
        <f t="shared" si="7"/>
        <v>4055</v>
      </c>
      <c r="AB9" s="74">
        <f t="shared" si="7"/>
        <v>4050</v>
      </c>
      <c r="AC9" s="75">
        <f t="shared" si="7"/>
        <v>40508</v>
      </c>
      <c r="AD9" s="74">
        <f t="shared" si="7"/>
        <v>100</v>
      </c>
    </row>
    <row r="10">
      <c r="A10" s="43"/>
      <c r="B10" s="56">
        <v>53.0</v>
      </c>
      <c r="C10" s="44" t="b">
        <v>0</v>
      </c>
      <c r="D10" s="45">
        <v>1.73715544E8</v>
      </c>
      <c r="E10" s="46"/>
      <c r="F10" s="47">
        <v>3029.0</v>
      </c>
      <c r="G10" s="12" t="b">
        <v>1</v>
      </c>
      <c r="H10" s="12">
        <v>415.0</v>
      </c>
      <c r="I10" s="12">
        <v>415.0</v>
      </c>
      <c r="J10" s="12" t="s">
        <v>23</v>
      </c>
      <c r="K10" s="48" t="b">
        <v>0</v>
      </c>
      <c r="L10" s="12" t="b">
        <v>1</v>
      </c>
      <c r="Q10" s="3" t="s">
        <v>31</v>
      </c>
      <c r="R10" s="77"/>
      <c r="S10" s="77"/>
      <c r="T10" s="77"/>
      <c r="U10" s="77"/>
      <c r="V10" s="77"/>
      <c r="W10" s="4"/>
      <c r="X10" s="3" t="s">
        <v>32</v>
      </c>
      <c r="Y10" s="77"/>
      <c r="Z10" s="77"/>
      <c r="AA10" s="77"/>
      <c r="AB10" s="77"/>
      <c r="AC10" s="77"/>
      <c r="AD10" s="4"/>
    </row>
    <row r="11">
      <c r="A11" s="54"/>
      <c r="B11" s="60">
        <v>70.0</v>
      </c>
      <c r="C11" s="28" t="b">
        <v>0</v>
      </c>
      <c r="D11" s="29">
        <v>1.30330614E8</v>
      </c>
      <c r="E11" s="30"/>
      <c r="F11" s="31">
        <v>2606.0</v>
      </c>
      <c r="G11" s="32" t="b">
        <v>1</v>
      </c>
      <c r="H11" s="32">
        <v>415.0</v>
      </c>
      <c r="I11" s="32">
        <v>415.0</v>
      </c>
      <c r="J11" s="32" t="s">
        <v>23</v>
      </c>
      <c r="K11" s="32" t="b">
        <v>0</v>
      </c>
      <c r="L11" s="32" t="b">
        <v>1</v>
      </c>
    </row>
    <row r="12">
      <c r="A12" s="8">
        <v>255.0</v>
      </c>
      <c r="B12" s="56">
        <v>8.0</v>
      </c>
      <c r="C12" s="44" t="b">
        <v>0</v>
      </c>
      <c r="D12" s="45">
        <v>1.88690244E8</v>
      </c>
      <c r="E12" s="46"/>
      <c r="F12" s="47">
        <v>3773.0</v>
      </c>
      <c r="G12" s="12" t="b">
        <v>1</v>
      </c>
      <c r="H12" s="12">
        <v>482.0</v>
      </c>
      <c r="I12" s="12">
        <v>515.0</v>
      </c>
      <c r="J12" s="12" t="s">
        <v>24</v>
      </c>
      <c r="K12" s="12" t="b">
        <v>0</v>
      </c>
      <c r="L12" s="12" t="b">
        <v>0</v>
      </c>
    </row>
    <row r="13">
      <c r="A13" s="27"/>
      <c r="B13" s="60">
        <v>15.4</v>
      </c>
      <c r="C13" s="28" t="b">
        <v>0</v>
      </c>
      <c r="D13" s="29">
        <v>1.3838628E8</v>
      </c>
      <c r="E13" s="30"/>
      <c r="F13" s="31">
        <v>2767.0</v>
      </c>
      <c r="G13" s="32" t="b">
        <v>1</v>
      </c>
      <c r="H13" s="32">
        <v>415.0</v>
      </c>
      <c r="I13" s="32">
        <v>415.0</v>
      </c>
      <c r="J13" s="32" t="s">
        <v>22</v>
      </c>
      <c r="K13" s="32" t="b">
        <v>1</v>
      </c>
      <c r="L13" s="32" t="b">
        <v>0</v>
      </c>
    </row>
    <row r="14">
      <c r="A14" s="43"/>
      <c r="B14" s="56">
        <v>28.0</v>
      </c>
      <c r="C14" s="44" t="b">
        <v>0</v>
      </c>
      <c r="D14" s="45">
        <v>1.80489094E8</v>
      </c>
      <c r="E14" s="46"/>
      <c r="F14" s="47">
        <v>3609.0</v>
      </c>
      <c r="G14" s="12" t="b">
        <v>1</v>
      </c>
      <c r="H14" s="12">
        <v>415.0</v>
      </c>
      <c r="I14" s="12">
        <v>415.0</v>
      </c>
      <c r="J14" s="12" t="s">
        <v>28</v>
      </c>
      <c r="K14" s="12" t="b">
        <v>1</v>
      </c>
      <c r="L14" s="48" t="b">
        <v>0</v>
      </c>
    </row>
    <row r="15">
      <c r="A15" s="27"/>
      <c r="B15" s="60">
        <v>48.0</v>
      </c>
      <c r="C15" s="28" t="b">
        <v>0</v>
      </c>
      <c r="D15" s="29">
        <v>1.70482156E8</v>
      </c>
      <c r="E15" s="30"/>
      <c r="F15" s="31">
        <v>3408.0</v>
      </c>
      <c r="G15" s="32" t="b">
        <v>1</v>
      </c>
      <c r="H15" s="32">
        <v>415.0</v>
      </c>
      <c r="I15" s="32">
        <v>415.0</v>
      </c>
      <c r="J15" s="32" t="s">
        <v>23</v>
      </c>
      <c r="K15" s="33" t="b">
        <v>0</v>
      </c>
      <c r="L15" s="32" t="b">
        <v>1</v>
      </c>
    </row>
    <row r="16">
      <c r="A16" s="78"/>
      <c r="B16" s="79">
        <v>69.5</v>
      </c>
      <c r="C16" s="80" t="b">
        <v>0</v>
      </c>
      <c r="D16" s="81">
        <v>1.47236126E8</v>
      </c>
      <c r="E16" s="82"/>
      <c r="F16" s="83">
        <v>2944.0</v>
      </c>
      <c r="G16" s="84" t="b">
        <v>1</v>
      </c>
      <c r="H16" s="84">
        <v>415.0</v>
      </c>
      <c r="I16" s="84">
        <v>415.0</v>
      </c>
      <c r="J16" s="84" t="s">
        <v>23</v>
      </c>
      <c r="K16" s="84" t="b">
        <v>0</v>
      </c>
      <c r="L16" s="84" t="b">
        <v>1</v>
      </c>
    </row>
    <row r="17">
      <c r="A17" s="85"/>
      <c r="B17" s="86"/>
      <c r="C17" s="86"/>
      <c r="D17" s="86"/>
      <c r="E17" s="85"/>
      <c r="F17" s="87">
        <f>SUM(F2:F16)</f>
        <v>40508</v>
      </c>
      <c r="G17" s="86"/>
      <c r="H17" s="88">
        <f t="shared" ref="H17:I17" si="8">SUM(H2:H16)</f>
        <v>6273</v>
      </c>
      <c r="I17" s="86">
        <f t="shared" si="8"/>
        <v>6325</v>
      </c>
      <c r="J17" s="86"/>
      <c r="K17" s="86"/>
      <c r="L17" s="86"/>
    </row>
  </sheetData>
  <mergeCells count="25">
    <mergeCell ref="A2:A5"/>
    <mergeCell ref="A6:A11"/>
    <mergeCell ref="A12:A16"/>
    <mergeCell ref="R6:R7"/>
    <mergeCell ref="S6:S7"/>
    <mergeCell ref="T6:T7"/>
    <mergeCell ref="U6:U7"/>
    <mergeCell ref="V6:V7"/>
    <mergeCell ref="W6:W7"/>
    <mergeCell ref="X6:X7"/>
    <mergeCell ref="Y6:Y7"/>
    <mergeCell ref="Z6:Z7"/>
    <mergeCell ref="AA6:AA7"/>
    <mergeCell ref="AB6:AB7"/>
    <mergeCell ref="AC6:AC7"/>
    <mergeCell ref="AD6:AD7"/>
    <mergeCell ref="X10:AD10"/>
    <mergeCell ref="O1:P1"/>
    <mergeCell ref="Q1:R1"/>
    <mergeCell ref="X1:Y1"/>
    <mergeCell ref="E2:E16"/>
    <mergeCell ref="P2:P3"/>
    <mergeCell ref="R2:R3"/>
    <mergeCell ref="Y2:Y3"/>
    <mergeCell ref="Q10:W1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10" width="13.88"/>
    <col customWidth="1" min="11" max="11" width="14.0"/>
    <col customWidth="1" min="14" max="14" width="13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89"/>
      <c r="N1" s="3" t="s">
        <v>12</v>
      </c>
      <c r="O1" s="3" t="s">
        <v>13</v>
      </c>
      <c r="P1" s="4"/>
      <c r="Q1" s="3" t="s">
        <v>14</v>
      </c>
      <c r="R1" s="4"/>
      <c r="S1" s="5" t="s">
        <v>15</v>
      </c>
      <c r="T1" s="5" t="s">
        <v>16</v>
      </c>
      <c r="U1" s="5" t="s">
        <v>17</v>
      </c>
      <c r="V1" s="5" t="s">
        <v>18</v>
      </c>
      <c r="W1" s="5" t="s">
        <v>19</v>
      </c>
      <c r="X1" s="3" t="s">
        <v>20</v>
      </c>
      <c r="Y1" s="4"/>
      <c r="Z1" s="5" t="s">
        <v>15</v>
      </c>
      <c r="AA1" s="5" t="s">
        <v>16</v>
      </c>
      <c r="AB1" s="5" t="s">
        <v>17</v>
      </c>
      <c r="AC1" s="5" t="s">
        <v>18</v>
      </c>
      <c r="AD1" s="5" t="s">
        <v>19</v>
      </c>
    </row>
    <row r="2">
      <c r="A2" s="6">
        <v>140.0</v>
      </c>
      <c r="B2" s="7">
        <v>9.4</v>
      </c>
      <c r="C2" s="8" t="b">
        <v>1</v>
      </c>
      <c r="D2" s="9">
        <v>3.7041563E7</v>
      </c>
      <c r="E2" s="10">
        <v>50000.0</v>
      </c>
      <c r="F2" s="11">
        <v>740.0</v>
      </c>
      <c r="G2" s="10" t="b">
        <v>1</v>
      </c>
      <c r="H2" s="10">
        <v>415.0</v>
      </c>
      <c r="I2" s="10">
        <v>415.0</v>
      </c>
      <c r="J2" s="12" t="s">
        <v>21</v>
      </c>
      <c r="K2" s="10" t="b">
        <v>0</v>
      </c>
      <c r="L2" s="10" t="b">
        <v>0</v>
      </c>
      <c r="M2" s="56">
        <v>6299.0</v>
      </c>
      <c r="N2" s="13" t="s">
        <v>22</v>
      </c>
      <c r="O2" s="14">
        <v>2.5</v>
      </c>
      <c r="P2" s="15">
        <f>SUM(O2:O3)</f>
        <v>4</v>
      </c>
      <c r="Q2" s="90">
        <v>1555.0</v>
      </c>
      <c r="R2" s="91">
        <f>Sum(Q2:Q3)</f>
        <v>2243</v>
      </c>
      <c r="S2" s="18">
        <v>1244.0</v>
      </c>
      <c r="T2" s="19">
        <v>156.0</v>
      </c>
      <c r="U2" s="20">
        <v>155.0</v>
      </c>
      <c r="V2" s="21">
        <f t="shared" ref="V2:V6" si="1">Sum(S2:U2)</f>
        <v>1555</v>
      </c>
      <c r="W2" s="22">
        <f>V2/V11*100</f>
        <v>24.7887773</v>
      </c>
      <c r="X2" s="23">
        <v>10203.0</v>
      </c>
      <c r="Y2" s="24">
        <f>Sum(X2:X3)</f>
        <v>13924</v>
      </c>
      <c r="Z2" s="18">
        <v>8162.0</v>
      </c>
      <c r="AA2" s="19">
        <v>1021.0</v>
      </c>
      <c r="AB2" s="20">
        <v>1020.0</v>
      </c>
      <c r="AC2" s="25">
        <f>Sum(Z2:AB2)</f>
        <v>10203</v>
      </c>
      <c r="AD2" s="26">
        <f>AC2/AC11*100</f>
        <v>20.20316027</v>
      </c>
    </row>
    <row r="3">
      <c r="A3" s="27"/>
      <c r="B3" s="7">
        <v>18.0</v>
      </c>
      <c r="C3" s="28" t="b">
        <v>1</v>
      </c>
      <c r="D3" s="29">
        <v>8.6336267E7</v>
      </c>
      <c r="E3" s="30"/>
      <c r="F3" s="31">
        <v>1726.0</v>
      </c>
      <c r="G3" s="32" t="b">
        <v>1</v>
      </c>
      <c r="H3" s="32">
        <v>415.0</v>
      </c>
      <c r="I3" s="32">
        <v>415.0</v>
      </c>
      <c r="J3" s="32" t="s">
        <v>22</v>
      </c>
      <c r="K3" s="33" t="b">
        <v>0</v>
      </c>
      <c r="L3" s="33" t="b">
        <v>0</v>
      </c>
      <c r="M3" s="92">
        <v>14381.0</v>
      </c>
      <c r="N3" s="34" t="s">
        <v>21</v>
      </c>
      <c r="O3" s="35">
        <v>1.5</v>
      </c>
      <c r="P3" s="36"/>
      <c r="Q3" s="16">
        <v>688.0</v>
      </c>
      <c r="R3" s="37"/>
      <c r="S3" s="38">
        <v>550.0</v>
      </c>
      <c r="T3" s="39">
        <v>70.0</v>
      </c>
      <c r="U3" s="14">
        <v>68.0</v>
      </c>
      <c r="V3" s="21">
        <f t="shared" si="1"/>
        <v>688</v>
      </c>
      <c r="W3" s="22">
        <f>V3/V11*100</f>
        <v>10.96763909</v>
      </c>
      <c r="X3" s="40">
        <v>3721.0</v>
      </c>
      <c r="Y3" s="37"/>
      <c r="Z3" s="38">
        <v>2976.0</v>
      </c>
      <c r="AA3" s="39">
        <v>373.0</v>
      </c>
      <c r="AB3" s="14">
        <v>372.0</v>
      </c>
      <c r="AC3" s="41">
        <f t="shared" ref="AC3:AC6" si="2">SUM(Z3:AB3)</f>
        <v>3721</v>
      </c>
      <c r="AD3" s="42">
        <f>AC3/AC11*100</f>
        <v>7.368025029</v>
      </c>
    </row>
    <row r="4">
      <c r="A4" s="43"/>
      <c r="B4" s="7">
        <v>30.3</v>
      </c>
      <c r="C4" s="44" t="b">
        <v>0</v>
      </c>
      <c r="D4" s="45">
        <v>9.3047158E7</v>
      </c>
      <c r="E4" s="46"/>
      <c r="F4" s="47">
        <v>1860.0</v>
      </c>
      <c r="G4" s="12" t="b">
        <v>1</v>
      </c>
      <c r="H4" s="12">
        <v>415.0</v>
      </c>
      <c r="I4" s="12">
        <v>415.0</v>
      </c>
      <c r="J4" s="12" t="s">
        <v>23</v>
      </c>
      <c r="K4" s="48" t="b">
        <v>0</v>
      </c>
      <c r="L4" s="48" t="b">
        <v>0</v>
      </c>
      <c r="M4" s="12">
        <v>7734.0</v>
      </c>
      <c r="N4" s="49" t="s">
        <v>23</v>
      </c>
      <c r="O4" s="50">
        <f>COUNTIF(J2:J16,"Annular")</f>
        <v>7</v>
      </c>
      <c r="P4" s="15">
        <f t="shared" ref="P4:P7" si="3">O4</f>
        <v>7</v>
      </c>
      <c r="Q4" s="16">
        <v>2402.0</v>
      </c>
      <c r="R4" s="51">
        <v>2402.0</v>
      </c>
      <c r="S4" s="38">
        <v>1921.0</v>
      </c>
      <c r="T4" s="39">
        <v>241.0</v>
      </c>
      <c r="U4" s="14">
        <v>240.0</v>
      </c>
      <c r="V4" s="21">
        <f t="shared" si="1"/>
        <v>2402</v>
      </c>
      <c r="W4" s="22">
        <f>V4/V11*100</f>
        <v>38.29108879</v>
      </c>
      <c r="X4" s="40">
        <v>18032.0</v>
      </c>
      <c r="Y4" s="52">
        <f t="shared" ref="Y4:Y6" si="4">X4</f>
        <v>18032</v>
      </c>
      <c r="Z4" s="38">
        <v>14425.0</v>
      </c>
      <c r="AA4" s="39">
        <v>1804.0</v>
      </c>
      <c r="AB4" s="14">
        <v>1803.0</v>
      </c>
      <c r="AC4" s="41">
        <f t="shared" si="2"/>
        <v>18032</v>
      </c>
      <c r="AD4" s="53">
        <f>AC4/AC11*100</f>
        <v>35.70551661</v>
      </c>
    </row>
    <row r="5">
      <c r="A5" s="54"/>
      <c r="B5" s="7">
        <v>43.0</v>
      </c>
      <c r="C5" s="28" t="b">
        <v>0</v>
      </c>
      <c r="D5" s="29">
        <v>8.7856627E7</v>
      </c>
      <c r="E5" s="30"/>
      <c r="F5" s="31">
        <v>1757.0</v>
      </c>
      <c r="G5" s="32" t="b">
        <v>1</v>
      </c>
      <c r="H5" s="32">
        <v>415.0</v>
      </c>
      <c r="I5" s="32">
        <v>415.0</v>
      </c>
      <c r="J5" s="32" t="s">
        <v>23</v>
      </c>
      <c r="K5" s="32" t="b">
        <v>0</v>
      </c>
      <c r="L5" s="32" t="b">
        <v>0</v>
      </c>
      <c r="M5" s="60">
        <v>7621.0</v>
      </c>
      <c r="N5" s="38" t="s">
        <v>24</v>
      </c>
      <c r="O5" s="15">
        <f>COUNTIF(J2:J16,"Slug")</f>
        <v>2</v>
      </c>
      <c r="P5" s="52">
        <f t="shared" si="3"/>
        <v>2</v>
      </c>
      <c r="Q5" s="55">
        <f>Sum(H6,H12)</f>
        <v>878</v>
      </c>
      <c r="R5" s="51">
        <v>878.0</v>
      </c>
      <c r="S5" s="38">
        <v>702.0</v>
      </c>
      <c r="T5" s="39">
        <v>89.0</v>
      </c>
      <c r="U5" s="14">
        <v>87.0</v>
      </c>
      <c r="V5" s="21">
        <f t="shared" si="1"/>
        <v>878</v>
      </c>
      <c r="W5" s="22">
        <f>V5/V11*100</f>
        <v>13.99649291</v>
      </c>
      <c r="X5" s="40">
        <v>6081.0</v>
      </c>
      <c r="Y5" s="52">
        <f t="shared" si="4"/>
        <v>6081</v>
      </c>
      <c r="Z5" s="38">
        <v>4864.0</v>
      </c>
      <c r="AA5" s="39">
        <v>609.0</v>
      </c>
      <c r="AB5" s="14">
        <v>608.0</v>
      </c>
      <c r="AC5" s="41">
        <f t="shared" si="2"/>
        <v>6081</v>
      </c>
      <c r="AD5" s="53">
        <f>AC5/AC11*100</f>
        <v>12.04110728</v>
      </c>
    </row>
    <row r="6">
      <c r="A6" s="8">
        <v>200.0</v>
      </c>
      <c r="B6" s="56">
        <v>6.8</v>
      </c>
      <c r="C6" s="44" t="b">
        <v>0</v>
      </c>
      <c r="D6" s="45">
        <v>1.15446779E8</v>
      </c>
      <c r="E6" s="46"/>
      <c r="F6" s="47">
        <v>2308.0</v>
      </c>
      <c r="G6" s="12" t="b">
        <v>1</v>
      </c>
      <c r="H6" s="12">
        <v>396.0</v>
      </c>
      <c r="I6" s="12">
        <v>415.0</v>
      </c>
      <c r="J6" s="12" t="s">
        <v>24</v>
      </c>
      <c r="K6" s="12" t="b">
        <v>0</v>
      </c>
      <c r="L6" s="12" t="b">
        <v>0</v>
      </c>
      <c r="M6" s="93">
        <v>4621.0</v>
      </c>
      <c r="N6" s="38" t="s">
        <v>25</v>
      </c>
      <c r="O6" s="15">
        <f>COUNTIF(K2:K16, "True")</f>
        <v>4</v>
      </c>
      <c r="P6" s="52">
        <f t="shared" si="3"/>
        <v>4</v>
      </c>
      <c r="Q6" s="57">
        <v>247.0</v>
      </c>
      <c r="R6" s="58">
        <f>Sum(Q6:Q7)</f>
        <v>750</v>
      </c>
      <c r="S6" s="38">
        <v>600.0</v>
      </c>
      <c r="T6" s="39">
        <v>75.0</v>
      </c>
      <c r="U6" s="14">
        <v>75.0</v>
      </c>
      <c r="V6" s="21">
        <f t="shared" si="1"/>
        <v>750</v>
      </c>
      <c r="W6" s="22">
        <f>V6/V11*100</f>
        <v>11.95600191</v>
      </c>
      <c r="X6" s="38">
        <v>2471.0</v>
      </c>
      <c r="Y6" s="59">
        <f t="shared" si="4"/>
        <v>2471</v>
      </c>
      <c r="Z6" s="38">
        <v>1976.0</v>
      </c>
      <c r="AA6" s="39">
        <v>248.0</v>
      </c>
      <c r="AB6" s="14">
        <v>247.0</v>
      </c>
      <c r="AC6" s="41">
        <f t="shared" si="2"/>
        <v>2471</v>
      </c>
      <c r="AD6" s="42">
        <f>AC6/AC11*100</f>
        <v>4.89287553</v>
      </c>
    </row>
    <row r="7">
      <c r="A7" s="27"/>
      <c r="B7" s="60">
        <v>13.0</v>
      </c>
      <c r="C7" s="28" t="b">
        <v>0</v>
      </c>
      <c r="D7" s="29">
        <v>1.27885127E8</v>
      </c>
      <c r="E7" s="30"/>
      <c r="F7" s="31">
        <v>2557.0</v>
      </c>
      <c r="G7" s="32" t="b">
        <v>1</v>
      </c>
      <c r="H7" s="32">
        <v>415.0</v>
      </c>
      <c r="I7" s="32">
        <v>415.0</v>
      </c>
      <c r="J7" s="32" t="s">
        <v>26</v>
      </c>
      <c r="K7" s="32" t="b">
        <v>1</v>
      </c>
      <c r="L7" s="33" t="b">
        <v>0</v>
      </c>
      <c r="N7" s="38" t="s">
        <v>27</v>
      </c>
      <c r="O7" s="50">
        <f>COUNTIF(L2:L16, "True")</f>
        <v>5</v>
      </c>
      <c r="P7" s="52">
        <f t="shared" si="3"/>
        <v>5</v>
      </c>
      <c r="Q7" s="57">
        <v>503.0</v>
      </c>
      <c r="R7" s="37"/>
      <c r="S7" s="61"/>
      <c r="U7" s="37"/>
      <c r="V7" s="62"/>
      <c r="W7" s="62"/>
      <c r="X7" s="61"/>
      <c r="Y7" s="37"/>
      <c r="Z7" s="61"/>
      <c r="AB7" s="37"/>
      <c r="AC7" s="62"/>
      <c r="AD7" s="37"/>
    </row>
    <row r="8">
      <c r="A8" s="43"/>
      <c r="B8" s="56">
        <v>22.0</v>
      </c>
      <c r="C8" s="44" t="b">
        <v>0</v>
      </c>
      <c r="D8" s="45">
        <v>1.97503672E8</v>
      </c>
      <c r="E8" s="46"/>
      <c r="F8" s="47">
        <v>3950.0</v>
      </c>
      <c r="G8" s="12" t="b">
        <v>1</v>
      </c>
      <c r="H8" s="12">
        <v>415.0</v>
      </c>
      <c r="I8" s="12">
        <v>415.0</v>
      </c>
      <c r="J8" s="12" t="s">
        <v>28</v>
      </c>
      <c r="K8" s="12" t="b">
        <v>1</v>
      </c>
      <c r="L8" s="12" t="b">
        <v>0</v>
      </c>
      <c r="M8" s="94"/>
      <c r="N8" s="38" t="s">
        <v>29</v>
      </c>
      <c r="O8" s="15"/>
      <c r="P8" s="52"/>
      <c r="Q8" s="57">
        <v>52.0</v>
      </c>
      <c r="R8" s="51">
        <v>52.0</v>
      </c>
      <c r="S8" s="38" t="s">
        <v>30</v>
      </c>
      <c r="T8" s="39" t="s">
        <v>30</v>
      </c>
      <c r="U8" s="14" t="s">
        <v>30</v>
      </c>
      <c r="V8" s="21">
        <f>Sum(S8:U8)</f>
        <v>0</v>
      </c>
      <c r="W8" s="15">
        <f>V8/V11*100</f>
        <v>0</v>
      </c>
      <c r="X8" s="38">
        <v>0.0</v>
      </c>
      <c r="Y8" s="52">
        <f t="shared" ref="Y8:Y10" si="5">X8</f>
        <v>0</v>
      </c>
      <c r="Z8" s="38" t="s">
        <v>30</v>
      </c>
      <c r="AA8" s="39" t="s">
        <v>30</v>
      </c>
      <c r="AB8" s="14" t="s">
        <v>30</v>
      </c>
      <c r="AC8" s="70">
        <v>0.0</v>
      </c>
      <c r="AD8" s="14">
        <v>0.0</v>
      </c>
    </row>
    <row r="9">
      <c r="A9" s="27"/>
      <c r="B9" s="60">
        <v>36.3</v>
      </c>
      <c r="C9" s="28" t="b">
        <v>0</v>
      </c>
      <c r="D9" s="29">
        <v>1.73715544E8</v>
      </c>
      <c r="E9" s="30"/>
      <c r="F9" s="31">
        <v>3474.0</v>
      </c>
      <c r="G9" s="32" t="b">
        <v>1</v>
      </c>
      <c r="H9" s="32">
        <v>415.0</v>
      </c>
      <c r="I9" s="32">
        <v>415.0</v>
      </c>
      <c r="J9" s="32" t="s">
        <v>23</v>
      </c>
      <c r="K9" s="33" t="b">
        <v>0</v>
      </c>
      <c r="L9" s="32" t="b">
        <v>1</v>
      </c>
      <c r="M9" s="60">
        <v>1308.0</v>
      </c>
      <c r="N9" s="38" t="s">
        <v>33</v>
      </c>
      <c r="O9" s="49">
        <v>5.0</v>
      </c>
      <c r="P9" s="14">
        <v>5.0</v>
      </c>
      <c r="Q9" s="38" t="s">
        <v>30</v>
      </c>
      <c r="R9" s="14" t="s">
        <v>30</v>
      </c>
      <c r="S9" s="38" t="s">
        <v>30</v>
      </c>
      <c r="T9" s="39" t="s">
        <v>30</v>
      </c>
      <c r="U9" s="14" t="s">
        <v>30</v>
      </c>
      <c r="V9" s="95" t="s">
        <v>30</v>
      </c>
      <c r="W9" s="14" t="s">
        <v>30</v>
      </c>
      <c r="X9" s="40">
        <v>8759.0</v>
      </c>
      <c r="Y9" s="52">
        <f t="shared" si="5"/>
        <v>8759</v>
      </c>
      <c r="Z9" s="38">
        <v>7007.0</v>
      </c>
      <c r="AA9" s="39">
        <v>877.0</v>
      </c>
      <c r="AB9" s="14">
        <v>875.0</v>
      </c>
      <c r="AC9" s="41">
        <f t="shared" ref="AC9:AC10" si="6">SUM(Z9:AB9)</f>
        <v>8759</v>
      </c>
      <c r="AD9" s="52">
        <f>AC9/AC11*100</f>
        <v>17.34386757</v>
      </c>
    </row>
    <row r="10">
      <c r="A10" s="43"/>
      <c r="B10" s="56">
        <v>53.0</v>
      </c>
      <c r="C10" s="44" t="b">
        <v>0</v>
      </c>
      <c r="D10" s="45">
        <v>1.73715544E8</v>
      </c>
      <c r="E10" s="46"/>
      <c r="F10" s="47">
        <v>3029.0</v>
      </c>
      <c r="G10" s="12" t="b">
        <v>1</v>
      </c>
      <c r="H10" s="12">
        <v>415.0</v>
      </c>
      <c r="I10" s="12">
        <v>415.0</v>
      </c>
      <c r="J10" s="12" t="s">
        <v>23</v>
      </c>
      <c r="K10" s="48" t="b">
        <v>0</v>
      </c>
      <c r="L10" s="12" t="b">
        <v>1</v>
      </c>
      <c r="M10" s="56">
        <v>1214.0</v>
      </c>
      <c r="N10" s="63" t="s">
        <v>34</v>
      </c>
      <c r="O10" s="96">
        <v>1.0</v>
      </c>
      <c r="P10" s="69">
        <v>1.0</v>
      </c>
      <c r="Q10" s="63" t="s">
        <v>30</v>
      </c>
      <c r="R10" s="69" t="s">
        <v>30</v>
      </c>
      <c r="S10" s="63" t="s">
        <v>30</v>
      </c>
      <c r="T10" s="68" t="s">
        <v>30</v>
      </c>
      <c r="U10" s="69" t="s">
        <v>30</v>
      </c>
      <c r="V10" s="97" t="s">
        <v>30</v>
      </c>
      <c r="W10" s="69" t="s">
        <v>30</v>
      </c>
      <c r="X10" s="98">
        <v>1235.0</v>
      </c>
      <c r="Y10" s="65">
        <f t="shared" si="5"/>
        <v>1235</v>
      </c>
      <c r="Z10" s="63">
        <v>988.0</v>
      </c>
      <c r="AA10" s="68">
        <v>124.0</v>
      </c>
      <c r="AB10" s="69">
        <v>123.0</v>
      </c>
      <c r="AC10" s="99">
        <f t="shared" si="6"/>
        <v>1235</v>
      </c>
      <c r="AD10" s="52">
        <f>AC10/AC11*100</f>
        <v>2.445447705</v>
      </c>
    </row>
    <row r="11">
      <c r="A11" s="54"/>
      <c r="B11" s="60">
        <v>70.0</v>
      </c>
      <c r="C11" s="28" t="b">
        <v>0</v>
      </c>
      <c r="D11" s="29">
        <v>1.30330614E8</v>
      </c>
      <c r="E11" s="30"/>
      <c r="F11" s="31">
        <v>2606.0</v>
      </c>
      <c r="G11" s="32" t="b">
        <v>1</v>
      </c>
      <c r="H11" s="32">
        <v>415.0</v>
      </c>
      <c r="I11" s="32">
        <v>415.0</v>
      </c>
      <c r="J11" s="32" t="s">
        <v>23</v>
      </c>
      <c r="K11" s="32" t="b">
        <v>0</v>
      </c>
      <c r="L11" s="32" t="b">
        <v>1</v>
      </c>
      <c r="M11" s="85"/>
      <c r="Q11" s="100">
        <f t="shared" ref="Q11:U11" si="7">SUM(Q2:Q8)</f>
        <v>6325</v>
      </c>
      <c r="R11" s="101">
        <f t="shared" si="7"/>
        <v>6325</v>
      </c>
      <c r="S11" s="64">
        <f t="shared" si="7"/>
        <v>5017</v>
      </c>
      <c r="T11" s="64">
        <f t="shared" si="7"/>
        <v>631</v>
      </c>
      <c r="U11" s="64">
        <f t="shared" si="7"/>
        <v>625</v>
      </c>
      <c r="V11" s="102">
        <f>Sum(S11:U11)</f>
        <v>6273</v>
      </c>
      <c r="W11" s="103">
        <f>SUM(W2:W8)</f>
        <v>100</v>
      </c>
      <c r="X11" s="74">
        <f t="shared" ref="X11:AD11" si="8">SUM(X2:X10)</f>
        <v>50502</v>
      </c>
      <c r="Y11" s="74">
        <f t="shared" si="8"/>
        <v>50502</v>
      </c>
      <c r="Z11" s="74">
        <f t="shared" si="8"/>
        <v>40398</v>
      </c>
      <c r="AA11" s="74">
        <f t="shared" si="8"/>
        <v>5056</v>
      </c>
      <c r="AB11" s="74">
        <f t="shared" si="8"/>
        <v>5048</v>
      </c>
      <c r="AC11" s="75">
        <f t="shared" si="8"/>
        <v>50502</v>
      </c>
      <c r="AD11" s="74">
        <f t="shared" si="8"/>
        <v>100</v>
      </c>
    </row>
    <row r="12">
      <c r="A12" s="8">
        <v>255.0</v>
      </c>
      <c r="B12" s="56">
        <v>8.0</v>
      </c>
      <c r="C12" s="44" t="b">
        <v>0</v>
      </c>
      <c r="D12" s="45">
        <v>1.88690244E8</v>
      </c>
      <c r="E12" s="46"/>
      <c r="F12" s="47">
        <v>3773.0</v>
      </c>
      <c r="G12" s="12" t="b">
        <v>1</v>
      </c>
      <c r="H12" s="12">
        <v>482.0</v>
      </c>
      <c r="I12" s="12">
        <v>515.0</v>
      </c>
      <c r="J12" s="12" t="s">
        <v>24</v>
      </c>
      <c r="K12" s="12" t="b">
        <v>0</v>
      </c>
      <c r="L12" s="12" t="b">
        <v>0</v>
      </c>
      <c r="M12" s="94"/>
      <c r="Q12" s="3" t="s">
        <v>31</v>
      </c>
      <c r="R12" s="77"/>
      <c r="S12" s="77"/>
      <c r="T12" s="77"/>
      <c r="U12" s="77"/>
      <c r="V12" s="77"/>
      <c r="W12" s="4"/>
      <c r="X12" s="3" t="s">
        <v>32</v>
      </c>
      <c r="Y12" s="77"/>
      <c r="Z12" s="77"/>
      <c r="AA12" s="77"/>
      <c r="AB12" s="77"/>
      <c r="AC12" s="77"/>
      <c r="AD12" s="4"/>
    </row>
    <row r="13">
      <c r="A13" s="27"/>
      <c r="B13" s="60">
        <v>15.4</v>
      </c>
      <c r="C13" s="28" t="b">
        <v>0</v>
      </c>
      <c r="D13" s="29">
        <v>1.3838628E8</v>
      </c>
      <c r="E13" s="30"/>
      <c r="F13" s="31">
        <v>2767.0</v>
      </c>
      <c r="G13" s="32" t="b">
        <v>1</v>
      </c>
      <c r="H13" s="32">
        <v>415.0</v>
      </c>
      <c r="I13" s="32">
        <v>415.0</v>
      </c>
      <c r="J13" s="32" t="s">
        <v>22</v>
      </c>
      <c r="K13" s="32" t="b">
        <v>1</v>
      </c>
      <c r="L13" s="32" t="b">
        <v>0</v>
      </c>
      <c r="M13" s="85"/>
    </row>
    <row r="14">
      <c r="A14" s="43"/>
      <c r="B14" s="56">
        <v>28.0</v>
      </c>
      <c r="C14" s="44" t="b">
        <v>0</v>
      </c>
      <c r="D14" s="45">
        <v>1.80489094E8</v>
      </c>
      <c r="E14" s="46"/>
      <c r="F14" s="47">
        <v>3609.0</v>
      </c>
      <c r="G14" s="12" t="b">
        <v>1</v>
      </c>
      <c r="H14" s="12">
        <v>415.0</v>
      </c>
      <c r="I14" s="12">
        <v>415.0</v>
      </c>
      <c r="J14" s="12" t="s">
        <v>28</v>
      </c>
      <c r="K14" s="12" t="b">
        <v>1</v>
      </c>
      <c r="L14" s="48" t="b">
        <v>0</v>
      </c>
      <c r="M14" s="104"/>
    </row>
    <row r="15">
      <c r="A15" s="27"/>
      <c r="B15" s="60">
        <v>48.0</v>
      </c>
      <c r="C15" s="28" t="b">
        <v>0</v>
      </c>
      <c r="D15" s="29">
        <v>1.70482156E8</v>
      </c>
      <c r="E15" s="30"/>
      <c r="F15" s="31">
        <v>3408.0</v>
      </c>
      <c r="G15" s="32" t="b">
        <v>1</v>
      </c>
      <c r="H15" s="32">
        <v>415.0</v>
      </c>
      <c r="I15" s="32">
        <v>415.0</v>
      </c>
      <c r="J15" s="32" t="s">
        <v>23</v>
      </c>
      <c r="K15" s="33" t="b">
        <v>0</v>
      </c>
      <c r="L15" s="32" t="b">
        <v>1</v>
      </c>
      <c r="M15" s="85"/>
    </row>
    <row r="16">
      <c r="A16" s="78"/>
      <c r="B16" s="79">
        <v>69.5</v>
      </c>
      <c r="C16" s="80" t="b">
        <v>0</v>
      </c>
      <c r="D16" s="81">
        <v>1.47236126E8</v>
      </c>
      <c r="E16" s="82"/>
      <c r="F16" s="83">
        <v>2944.0</v>
      </c>
      <c r="G16" s="84" t="b">
        <v>1</v>
      </c>
      <c r="H16" s="84">
        <v>415.0</v>
      </c>
      <c r="I16" s="84">
        <v>415.0</v>
      </c>
      <c r="J16" s="84" t="s">
        <v>23</v>
      </c>
      <c r="K16" s="84" t="b">
        <v>0</v>
      </c>
      <c r="L16" s="84" t="b">
        <v>1</v>
      </c>
      <c r="M16" s="94"/>
    </row>
    <row r="17">
      <c r="A17" s="85"/>
      <c r="B17" s="86"/>
      <c r="C17" s="86"/>
      <c r="D17" s="86"/>
      <c r="E17" s="85"/>
      <c r="F17" s="87">
        <f>SUM(F2:F16)</f>
        <v>40508</v>
      </c>
      <c r="G17" s="86"/>
      <c r="H17" s="88">
        <f t="shared" ref="H17:I17" si="9">SUM(H2:H16)</f>
        <v>6273</v>
      </c>
      <c r="I17" s="86">
        <f t="shared" si="9"/>
        <v>6325</v>
      </c>
      <c r="J17" s="86"/>
      <c r="K17" s="86"/>
      <c r="L17" s="86"/>
      <c r="M17" s="86"/>
      <c r="N17" s="105">
        <v>6299.0</v>
      </c>
      <c r="O17" s="106">
        <f t="shared" ref="O17:O21" si="10">N17/1000</f>
        <v>6.299</v>
      </c>
      <c r="P17" s="105">
        <v>0.11788272857666</v>
      </c>
      <c r="Q17" s="105">
        <v>0.011725902557373</v>
      </c>
      <c r="R17" s="106">
        <f t="shared" ref="R17:R21" si="11">Q17*1000</f>
        <v>11.72590256</v>
      </c>
    </row>
    <row r="18">
      <c r="N18" s="107">
        <v>14381.0</v>
      </c>
      <c r="O18" s="106">
        <f t="shared" si="10"/>
        <v>14.381</v>
      </c>
      <c r="P18" s="106"/>
      <c r="Q18" s="105">
        <v>0.0112750530242919</v>
      </c>
      <c r="R18" s="106">
        <f t="shared" si="11"/>
        <v>11.27505302</v>
      </c>
    </row>
    <row r="19">
      <c r="N19" s="108">
        <v>7734.0</v>
      </c>
      <c r="O19" s="106">
        <f t="shared" si="10"/>
        <v>7.734</v>
      </c>
      <c r="P19" s="106"/>
      <c r="Q19" s="106"/>
      <c r="R19" s="106">
        <f t="shared" si="11"/>
        <v>0</v>
      </c>
    </row>
    <row r="20">
      <c r="N20" s="105">
        <v>7621.0</v>
      </c>
      <c r="O20" s="106">
        <f t="shared" si="10"/>
        <v>7.621</v>
      </c>
      <c r="P20" s="106"/>
      <c r="Q20" s="105">
        <v>0.0185115337371826</v>
      </c>
      <c r="R20" s="106">
        <f t="shared" si="11"/>
        <v>18.51153374</v>
      </c>
    </row>
    <row r="21">
      <c r="N21" s="109">
        <v>4621.0</v>
      </c>
      <c r="O21" s="106">
        <f t="shared" si="10"/>
        <v>4.621</v>
      </c>
      <c r="P21" s="106"/>
      <c r="Q21" s="106"/>
      <c r="R21" s="106">
        <f t="shared" si="11"/>
        <v>0</v>
      </c>
    </row>
    <row r="22">
      <c r="N22" s="109"/>
      <c r="O22" s="106"/>
      <c r="P22" s="106"/>
      <c r="Q22" s="106"/>
      <c r="R22" s="106"/>
    </row>
    <row r="23">
      <c r="N23" s="106"/>
      <c r="O23" s="106"/>
      <c r="P23" s="106"/>
      <c r="Q23" s="106"/>
      <c r="R23" s="106"/>
    </row>
    <row r="24">
      <c r="N24" s="105">
        <v>1308.0</v>
      </c>
      <c r="O24" s="106">
        <f t="shared" ref="O24:O25" si="12">N24/1000</f>
        <v>1.308</v>
      </c>
      <c r="P24" s="106"/>
      <c r="Q24" s="106"/>
      <c r="R24" s="106"/>
    </row>
    <row r="25">
      <c r="N25" s="105">
        <v>1214.0</v>
      </c>
      <c r="O25" s="106">
        <f t="shared" si="12"/>
        <v>1.214</v>
      </c>
      <c r="P25" s="106"/>
      <c r="Q25" s="106"/>
      <c r="R25" s="106"/>
    </row>
  </sheetData>
  <mergeCells count="26">
    <mergeCell ref="A2:A5"/>
    <mergeCell ref="A6:A11"/>
    <mergeCell ref="A12:A16"/>
    <mergeCell ref="R2:R3"/>
    <mergeCell ref="R6:R7"/>
    <mergeCell ref="S6:S7"/>
    <mergeCell ref="T6:T7"/>
    <mergeCell ref="U6:U7"/>
    <mergeCell ref="V6:V7"/>
    <mergeCell ref="W6:W7"/>
    <mergeCell ref="X6:X7"/>
    <mergeCell ref="Z6:Z7"/>
    <mergeCell ref="AA6:AA7"/>
    <mergeCell ref="AB6:AB7"/>
    <mergeCell ref="AC6:AC7"/>
    <mergeCell ref="AD6:AD7"/>
    <mergeCell ref="Y6:Y7"/>
    <mergeCell ref="Q12:W12"/>
    <mergeCell ref="X12:AD12"/>
    <mergeCell ref="O1:P1"/>
    <mergeCell ref="Q1:R1"/>
    <mergeCell ref="X1:Y1"/>
    <mergeCell ref="E2:E16"/>
    <mergeCell ref="P2:P3"/>
    <mergeCell ref="Y2:Y3"/>
    <mergeCell ref="M6:M7"/>
  </mergeCell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4" width="13.88"/>
    <col customWidth="1" min="5" max="5" width="14.0"/>
    <col customWidth="1" min="8" max="8" width="13.88"/>
    <col customWidth="1" min="14" max="14" width="15.38"/>
    <col customWidth="1" min="15" max="15" width="13.63"/>
  </cols>
  <sheetData>
    <row r="1">
      <c r="A1" s="110" t="s">
        <v>0</v>
      </c>
      <c r="B1" s="111" t="s">
        <v>1</v>
      </c>
      <c r="C1" s="111" t="s">
        <v>8</v>
      </c>
      <c r="D1" s="111" t="s">
        <v>9</v>
      </c>
      <c r="E1" s="111" t="s">
        <v>10</v>
      </c>
      <c r="F1" s="111" t="s">
        <v>11</v>
      </c>
      <c r="G1" s="111" t="s">
        <v>24</v>
      </c>
      <c r="H1" s="111" t="s">
        <v>21</v>
      </c>
      <c r="I1" s="111" t="s">
        <v>22</v>
      </c>
      <c r="J1" s="111" t="s">
        <v>23</v>
      </c>
      <c r="K1" s="111" t="s">
        <v>35</v>
      </c>
      <c r="L1" s="112" t="s">
        <v>18</v>
      </c>
      <c r="M1" s="113" t="s">
        <v>36</v>
      </c>
      <c r="N1" s="113" t="s">
        <v>37</v>
      </c>
      <c r="O1" s="113" t="s">
        <v>38</v>
      </c>
      <c r="P1" s="113" t="s">
        <v>39</v>
      </c>
      <c r="Q1" s="113" t="s">
        <v>40</v>
      </c>
    </row>
    <row r="2">
      <c r="A2" s="114">
        <v>140.0</v>
      </c>
      <c r="B2" s="115">
        <v>9.4</v>
      </c>
      <c r="C2" s="115">
        <v>415.0</v>
      </c>
      <c r="D2" s="115" t="s">
        <v>21</v>
      </c>
      <c r="E2" s="115" t="b">
        <v>0</v>
      </c>
      <c r="F2" s="115" t="b">
        <v>0</v>
      </c>
      <c r="G2" s="116">
        <v>0.0</v>
      </c>
      <c r="H2" s="117">
        <v>415.0</v>
      </c>
      <c r="I2" s="116">
        <v>0.0</v>
      </c>
      <c r="J2" s="116">
        <v>0.0</v>
      </c>
      <c r="K2" s="116">
        <v>0.0</v>
      </c>
      <c r="L2" s="114">
        <f>Sum(G2:K2)</f>
        <v>415</v>
      </c>
      <c r="M2" s="118">
        <f t="shared" ref="M2:M16" si="1">G2/L2*100</f>
        <v>0</v>
      </c>
      <c r="N2" s="119">
        <f t="shared" ref="N2:N16" si="2">H2/L2*100</f>
        <v>100</v>
      </c>
      <c r="O2" s="118">
        <f t="shared" ref="O2:O16" si="3">I2/L2*100</f>
        <v>0</v>
      </c>
      <c r="P2" s="118">
        <f t="shared" ref="P2:P16" si="4">J2/L2*100</f>
        <v>0</v>
      </c>
      <c r="Q2" s="118">
        <f t="shared" ref="Q2:Q16" si="5">K2/L2*100</f>
        <v>0</v>
      </c>
    </row>
    <row r="3">
      <c r="A3" s="27"/>
      <c r="B3" s="120">
        <v>18.0</v>
      </c>
      <c r="C3" s="120">
        <v>415.0</v>
      </c>
      <c r="D3" s="120" t="s">
        <v>22</v>
      </c>
      <c r="E3" s="120" t="b">
        <v>0</v>
      </c>
      <c r="F3" s="120" t="b">
        <v>0</v>
      </c>
      <c r="G3" s="121">
        <v>0.0</v>
      </c>
      <c r="H3" s="121">
        <v>0.0</v>
      </c>
      <c r="I3" s="117">
        <v>415.0</v>
      </c>
      <c r="J3" s="121">
        <v>0.0</v>
      </c>
      <c r="K3" s="121">
        <v>0.0</v>
      </c>
      <c r="L3" s="122">
        <f>SUM(G3:K3)</f>
        <v>415</v>
      </c>
      <c r="M3" s="118">
        <f t="shared" si="1"/>
        <v>0</v>
      </c>
      <c r="N3" s="123">
        <f t="shared" si="2"/>
        <v>0</v>
      </c>
      <c r="O3" s="119">
        <f t="shared" si="3"/>
        <v>100</v>
      </c>
      <c r="P3" s="118">
        <f t="shared" si="4"/>
        <v>0</v>
      </c>
      <c r="Q3" s="118">
        <f t="shared" si="5"/>
        <v>0</v>
      </c>
    </row>
    <row r="4">
      <c r="A4" s="43"/>
      <c r="B4" s="115">
        <v>30.3</v>
      </c>
      <c r="C4" s="115">
        <v>415.0</v>
      </c>
      <c r="D4" s="115" t="s">
        <v>23</v>
      </c>
      <c r="E4" s="115" t="b">
        <v>0</v>
      </c>
      <c r="F4" s="115" t="b">
        <v>0</v>
      </c>
      <c r="G4" s="116">
        <v>0.0</v>
      </c>
      <c r="H4" s="116">
        <v>0.0</v>
      </c>
      <c r="I4" s="116">
        <v>0.0</v>
      </c>
      <c r="J4" s="124">
        <v>384.0</v>
      </c>
      <c r="K4" s="124">
        <v>31.0</v>
      </c>
      <c r="L4" s="114">
        <f>Sum(G4:K4)</f>
        <v>415</v>
      </c>
      <c r="M4" s="118">
        <f t="shared" si="1"/>
        <v>0</v>
      </c>
      <c r="N4" s="123">
        <f t="shared" si="2"/>
        <v>0</v>
      </c>
      <c r="O4" s="118">
        <f t="shared" si="3"/>
        <v>0</v>
      </c>
      <c r="P4" s="125">
        <f t="shared" si="4"/>
        <v>92.53012048</v>
      </c>
      <c r="Q4" s="125">
        <f t="shared" si="5"/>
        <v>7.469879518</v>
      </c>
    </row>
    <row r="5">
      <c r="A5" s="54"/>
      <c r="B5" s="120">
        <v>43.0</v>
      </c>
      <c r="C5" s="120">
        <v>415.0</v>
      </c>
      <c r="D5" s="120" t="s">
        <v>23</v>
      </c>
      <c r="E5" s="120" t="b">
        <v>0</v>
      </c>
      <c r="F5" s="120" t="b">
        <v>0</v>
      </c>
      <c r="G5" s="121">
        <v>0.0</v>
      </c>
      <c r="H5" s="121">
        <v>0.0</v>
      </c>
      <c r="I5" s="121">
        <v>0.0</v>
      </c>
      <c r="J5" s="117">
        <v>415.0</v>
      </c>
      <c r="K5" s="121">
        <v>0.0</v>
      </c>
      <c r="L5" s="122">
        <f>SUM(G5:K5)</f>
        <v>415</v>
      </c>
      <c r="M5" s="118">
        <f t="shared" si="1"/>
        <v>0</v>
      </c>
      <c r="N5" s="123">
        <f t="shared" si="2"/>
        <v>0</v>
      </c>
      <c r="O5" s="123">
        <f t="shared" si="3"/>
        <v>0</v>
      </c>
      <c r="P5" s="119">
        <f t="shared" si="4"/>
        <v>100</v>
      </c>
      <c r="Q5" s="118">
        <f t="shared" si="5"/>
        <v>0</v>
      </c>
    </row>
    <row r="6">
      <c r="A6" s="114">
        <v>200.0</v>
      </c>
      <c r="B6" s="115">
        <v>6.8</v>
      </c>
      <c r="C6" s="115">
        <v>415.0</v>
      </c>
      <c r="D6" s="115" t="s">
        <v>24</v>
      </c>
      <c r="E6" s="115" t="b">
        <v>0</v>
      </c>
      <c r="F6" s="115" t="b">
        <v>0</v>
      </c>
      <c r="G6" s="117">
        <v>396.0</v>
      </c>
      <c r="H6" s="116">
        <v>0.0</v>
      </c>
      <c r="I6" s="116">
        <v>0.0</v>
      </c>
      <c r="J6" s="116">
        <v>0.0</v>
      </c>
      <c r="K6" s="116">
        <v>0.0</v>
      </c>
      <c r="L6" s="114">
        <f>Sum(G6:K6)</f>
        <v>396</v>
      </c>
      <c r="M6" s="119">
        <f t="shared" si="1"/>
        <v>100</v>
      </c>
      <c r="N6" s="123">
        <f t="shared" si="2"/>
        <v>0</v>
      </c>
      <c r="O6" s="118">
        <f t="shared" si="3"/>
        <v>0</v>
      </c>
      <c r="P6" s="118">
        <f t="shared" si="4"/>
        <v>0</v>
      </c>
      <c r="Q6" s="118">
        <f t="shared" si="5"/>
        <v>0</v>
      </c>
    </row>
    <row r="7">
      <c r="A7" s="27"/>
      <c r="B7" s="120">
        <v>13.0</v>
      </c>
      <c r="C7" s="120">
        <v>415.0</v>
      </c>
      <c r="D7" s="120" t="s">
        <v>26</v>
      </c>
      <c r="E7" s="120" t="b">
        <v>1</v>
      </c>
      <c r="F7" s="120" t="b">
        <v>0</v>
      </c>
      <c r="G7" s="121">
        <v>0.0</v>
      </c>
      <c r="H7" s="124">
        <v>28.0</v>
      </c>
      <c r="I7" s="124">
        <v>367.0</v>
      </c>
      <c r="J7" s="121">
        <v>0.0</v>
      </c>
      <c r="K7" s="124">
        <v>20.0</v>
      </c>
      <c r="L7" s="122">
        <f>SUM(G7:K7)</f>
        <v>415</v>
      </c>
      <c r="M7" s="118">
        <f t="shared" si="1"/>
        <v>0</v>
      </c>
      <c r="N7" s="125">
        <f t="shared" si="2"/>
        <v>6.746987952</v>
      </c>
      <c r="O7" s="125">
        <f t="shared" si="3"/>
        <v>88.43373494</v>
      </c>
      <c r="P7" s="118">
        <f t="shared" si="4"/>
        <v>0</v>
      </c>
      <c r="Q7" s="125">
        <f t="shared" si="5"/>
        <v>4.819277108</v>
      </c>
    </row>
    <row r="8">
      <c r="A8" s="43"/>
      <c r="B8" s="115">
        <v>22.0</v>
      </c>
      <c r="C8" s="115">
        <v>415.0</v>
      </c>
      <c r="D8" s="115" t="s">
        <v>28</v>
      </c>
      <c r="E8" s="115" t="b">
        <v>1</v>
      </c>
      <c r="F8" s="115" t="b">
        <v>0</v>
      </c>
      <c r="G8" s="116">
        <v>0.0</v>
      </c>
      <c r="H8" s="124">
        <v>47.0</v>
      </c>
      <c r="I8" s="124">
        <v>267.0</v>
      </c>
      <c r="J8" s="116">
        <v>0.0</v>
      </c>
      <c r="K8" s="124">
        <v>101.0</v>
      </c>
      <c r="L8" s="114">
        <f>Sum(G8:K8)</f>
        <v>415</v>
      </c>
      <c r="M8" s="118">
        <f t="shared" si="1"/>
        <v>0</v>
      </c>
      <c r="N8" s="125">
        <f t="shared" si="2"/>
        <v>11.3253012</v>
      </c>
      <c r="O8" s="125">
        <f t="shared" si="3"/>
        <v>64.3373494</v>
      </c>
      <c r="P8" s="118">
        <f t="shared" si="4"/>
        <v>0</v>
      </c>
      <c r="Q8" s="125">
        <f t="shared" si="5"/>
        <v>24.3373494</v>
      </c>
    </row>
    <row r="9">
      <c r="A9" s="27"/>
      <c r="B9" s="120">
        <v>36.3</v>
      </c>
      <c r="C9" s="120">
        <v>415.0</v>
      </c>
      <c r="D9" s="120" t="s">
        <v>23</v>
      </c>
      <c r="E9" s="120" t="b">
        <v>0</v>
      </c>
      <c r="F9" s="120" t="b">
        <v>1</v>
      </c>
      <c r="G9" s="121">
        <v>0.0</v>
      </c>
      <c r="H9" s="121">
        <v>0.0</v>
      </c>
      <c r="I9" s="121">
        <v>0.0</v>
      </c>
      <c r="J9" s="124">
        <v>339.0</v>
      </c>
      <c r="K9" s="124">
        <v>76.0</v>
      </c>
      <c r="L9" s="122">
        <f>SUM(G9:K9)</f>
        <v>415</v>
      </c>
      <c r="M9" s="118">
        <f t="shared" si="1"/>
        <v>0</v>
      </c>
      <c r="N9" s="123">
        <f t="shared" si="2"/>
        <v>0</v>
      </c>
      <c r="O9" s="123">
        <f t="shared" si="3"/>
        <v>0</v>
      </c>
      <c r="P9" s="125">
        <f t="shared" si="4"/>
        <v>81.68674699</v>
      </c>
      <c r="Q9" s="125">
        <f t="shared" si="5"/>
        <v>18.31325301</v>
      </c>
    </row>
    <row r="10">
      <c r="A10" s="43"/>
      <c r="B10" s="115">
        <v>53.0</v>
      </c>
      <c r="C10" s="115">
        <v>415.0</v>
      </c>
      <c r="D10" s="115" t="s">
        <v>23</v>
      </c>
      <c r="E10" s="115" t="b">
        <v>0</v>
      </c>
      <c r="F10" s="115" t="b">
        <v>1</v>
      </c>
      <c r="G10" s="116">
        <v>0.0</v>
      </c>
      <c r="H10" s="116">
        <v>0.0</v>
      </c>
      <c r="I10" s="116">
        <v>0.0</v>
      </c>
      <c r="J10" s="124">
        <v>324.0</v>
      </c>
      <c r="K10" s="124">
        <v>91.0</v>
      </c>
      <c r="L10" s="114">
        <f>Sum(G10:K10)</f>
        <v>415</v>
      </c>
      <c r="M10" s="118">
        <f t="shared" si="1"/>
        <v>0</v>
      </c>
      <c r="N10" s="123">
        <f t="shared" si="2"/>
        <v>0</v>
      </c>
      <c r="O10" s="118">
        <f t="shared" si="3"/>
        <v>0</v>
      </c>
      <c r="P10" s="125">
        <f t="shared" si="4"/>
        <v>78.07228916</v>
      </c>
      <c r="Q10" s="125">
        <f t="shared" si="5"/>
        <v>21.92771084</v>
      </c>
    </row>
    <row r="11">
      <c r="A11" s="54"/>
      <c r="B11" s="120">
        <v>70.0</v>
      </c>
      <c r="C11" s="120">
        <v>415.0</v>
      </c>
      <c r="D11" s="120" t="s">
        <v>23</v>
      </c>
      <c r="E11" s="120" t="b">
        <v>0</v>
      </c>
      <c r="F11" s="120" t="b">
        <v>1</v>
      </c>
      <c r="G11" s="121">
        <v>0.0</v>
      </c>
      <c r="H11" s="121">
        <v>0.0</v>
      </c>
      <c r="I11" s="121">
        <v>0.0</v>
      </c>
      <c r="J11" s="124">
        <v>317.0</v>
      </c>
      <c r="K11" s="124">
        <v>98.0</v>
      </c>
      <c r="L11" s="122">
        <f>SUM(G11:K11)</f>
        <v>415</v>
      </c>
      <c r="M11" s="118">
        <f t="shared" si="1"/>
        <v>0</v>
      </c>
      <c r="N11" s="123">
        <f t="shared" si="2"/>
        <v>0</v>
      </c>
      <c r="O11" s="123">
        <f t="shared" si="3"/>
        <v>0</v>
      </c>
      <c r="P11" s="125">
        <f t="shared" si="4"/>
        <v>76.38554217</v>
      </c>
      <c r="Q11" s="125">
        <f t="shared" si="5"/>
        <v>23.61445783</v>
      </c>
    </row>
    <row r="12">
      <c r="A12" s="114">
        <v>255.0</v>
      </c>
      <c r="B12" s="115">
        <v>8.0</v>
      </c>
      <c r="C12" s="115">
        <v>515.0</v>
      </c>
      <c r="D12" s="115" t="s">
        <v>24</v>
      </c>
      <c r="E12" s="115" t="b">
        <v>0</v>
      </c>
      <c r="F12" s="115" t="b">
        <v>0</v>
      </c>
      <c r="G12" s="117">
        <v>482.0</v>
      </c>
      <c r="H12" s="116">
        <v>0.0</v>
      </c>
      <c r="I12" s="116">
        <v>0.0</v>
      </c>
      <c r="J12" s="116">
        <v>0.0</v>
      </c>
      <c r="K12" s="116">
        <v>0.0</v>
      </c>
      <c r="L12" s="114">
        <f>Sum(G12:K12)</f>
        <v>482</v>
      </c>
      <c r="M12" s="119">
        <f t="shared" si="1"/>
        <v>100</v>
      </c>
      <c r="N12" s="123">
        <f t="shared" si="2"/>
        <v>0</v>
      </c>
      <c r="O12" s="118">
        <f t="shared" si="3"/>
        <v>0</v>
      </c>
      <c r="P12" s="118">
        <f t="shared" si="4"/>
        <v>0</v>
      </c>
      <c r="Q12" s="118">
        <f t="shared" si="5"/>
        <v>0</v>
      </c>
    </row>
    <row r="13">
      <c r="A13" s="27"/>
      <c r="B13" s="120">
        <v>15.4</v>
      </c>
      <c r="C13" s="120">
        <v>415.0</v>
      </c>
      <c r="D13" s="120" t="s">
        <v>22</v>
      </c>
      <c r="E13" s="120" t="b">
        <v>1</v>
      </c>
      <c r="F13" s="120" t="b">
        <v>0</v>
      </c>
      <c r="G13" s="121">
        <v>0.0</v>
      </c>
      <c r="H13" s="124">
        <v>172.0</v>
      </c>
      <c r="I13" s="124">
        <v>173.0</v>
      </c>
      <c r="J13" s="121">
        <v>0.0</v>
      </c>
      <c r="K13" s="124">
        <v>70.0</v>
      </c>
      <c r="L13" s="122">
        <f>SUM(G13:K13)</f>
        <v>415</v>
      </c>
      <c r="M13" s="118">
        <f t="shared" si="1"/>
        <v>0</v>
      </c>
      <c r="N13" s="125">
        <f t="shared" si="2"/>
        <v>41.44578313</v>
      </c>
      <c r="O13" s="125">
        <f t="shared" si="3"/>
        <v>41.68674699</v>
      </c>
      <c r="P13" s="118">
        <f t="shared" si="4"/>
        <v>0</v>
      </c>
      <c r="Q13" s="125">
        <f t="shared" si="5"/>
        <v>16.86746988</v>
      </c>
    </row>
    <row r="14">
      <c r="A14" s="43"/>
      <c r="B14" s="115">
        <v>28.0</v>
      </c>
      <c r="C14" s="115">
        <v>415.0</v>
      </c>
      <c r="D14" s="115" t="s">
        <v>28</v>
      </c>
      <c r="E14" s="115" t="b">
        <v>1</v>
      </c>
      <c r="F14" s="115" t="b">
        <v>0</v>
      </c>
      <c r="G14" s="116">
        <v>0.0</v>
      </c>
      <c r="H14" s="124">
        <v>26.0</v>
      </c>
      <c r="I14" s="124">
        <v>333.0</v>
      </c>
      <c r="J14" s="116">
        <v>0.0</v>
      </c>
      <c r="K14" s="124">
        <v>56.0</v>
      </c>
      <c r="L14" s="114">
        <f>Sum(G14:K14)</f>
        <v>415</v>
      </c>
      <c r="M14" s="118">
        <f t="shared" si="1"/>
        <v>0</v>
      </c>
      <c r="N14" s="125">
        <f t="shared" si="2"/>
        <v>6.265060241</v>
      </c>
      <c r="O14" s="125">
        <f t="shared" si="3"/>
        <v>80.24096386</v>
      </c>
      <c r="P14" s="118">
        <f t="shared" si="4"/>
        <v>0</v>
      </c>
      <c r="Q14" s="125">
        <f t="shared" si="5"/>
        <v>13.4939759</v>
      </c>
    </row>
    <row r="15">
      <c r="A15" s="27"/>
      <c r="B15" s="120">
        <v>48.0</v>
      </c>
      <c r="C15" s="120">
        <v>415.0</v>
      </c>
      <c r="D15" s="120" t="s">
        <v>23</v>
      </c>
      <c r="E15" s="120" t="b">
        <v>0</v>
      </c>
      <c r="F15" s="120" t="b">
        <v>1</v>
      </c>
      <c r="G15" s="121">
        <v>0.0</v>
      </c>
      <c r="H15" s="121">
        <v>0.0</v>
      </c>
      <c r="I15" s="121">
        <v>0.0</v>
      </c>
      <c r="J15" s="124">
        <v>296.0</v>
      </c>
      <c r="K15" s="124">
        <v>119.0</v>
      </c>
      <c r="L15" s="122">
        <f>SUM(G15:K15)</f>
        <v>415</v>
      </c>
      <c r="M15" s="118">
        <f t="shared" si="1"/>
        <v>0</v>
      </c>
      <c r="N15" s="123">
        <f t="shared" si="2"/>
        <v>0</v>
      </c>
      <c r="O15" s="123">
        <f t="shared" si="3"/>
        <v>0</v>
      </c>
      <c r="P15" s="125">
        <f t="shared" si="4"/>
        <v>71.3253012</v>
      </c>
      <c r="Q15" s="125">
        <f t="shared" si="5"/>
        <v>28.6746988</v>
      </c>
    </row>
    <row r="16">
      <c r="A16" s="78"/>
      <c r="B16" s="126">
        <v>69.5</v>
      </c>
      <c r="C16" s="126">
        <v>415.0</v>
      </c>
      <c r="D16" s="126" t="s">
        <v>23</v>
      </c>
      <c r="E16" s="126" t="b">
        <v>0</v>
      </c>
      <c r="F16" s="126" t="b">
        <v>1</v>
      </c>
      <c r="G16" s="127">
        <v>0.0</v>
      </c>
      <c r="H16" s="127">
        <v>0.0</v>
      </c>
      <c r="I16" s="127">
        <v>0.0</v>
      </c>
      <c r="J16" s="128">
        <v>327.0</v>
      </c>
      <c r="K16" s="128">
        <v>88.0</v>
      </c>
      <c r="L16" s="129">
        <f>Sum(G16:K16)</f>
        <v>415</v>
      </c>
      <c r="M16" s="130">
        <f t="shared" si="1"/>
        <v>0</v>
      </c>
      <c r="N16" s="131">
        <f t="shared" si="2"/>
        <v>0</v>
      </c>
      <c r="O16" s="130">
        <f t="shared" si="3"/>
        <v>0</v>
      </c>
      <c r="P16" s="132">
        <f t="shared" si="4"/>
        <v>78.79518072</v>
      </c>
      <c r="Q16" s="132">
        <f t="shared" si="5"/>
        <v>21.20481928</v>
      </c>
    </row>
    <row r="17">
      <c r="A17" s="133"/>
      <c r="B17" s="133"/>
      <c r="C17" s="133"/>
      <c r="D17" s="133"/>
      <c r="E17" s="133"/>
      <c r="F17" s="133"/>
      <c r="G17" s="134">
        <f t="shared" ref="G17:L17" si="6">SUM(G2:G16)</f>
        <v>878</v>
      </c>
      <c r="H17" s="134">
        <f t="shared" si="6"/>
        <v>688</v>
      </c>
      <c r="I17" s="134">
        <f t="shared" si="6"/>
        <v>1555</v>
      </c>
      <c r="J17" s="134">
        <f t="shared" si="6"/>
        <v>2402</v>
      </c>
      <c r="K17" s="134">
        <f t="shared" si="6"/>
        <v>750</v>
      </c>
      <c r="L17" s="134">
        <f t="shared" si="6"/>
        <v>6273</v>
      </c>
    </row>
  </sheetData>
  <mergeCells count="3">
    <mergeCell ref="A2:A5"/>
    <mergeCell ref="A6:A11"/>
    <mergeCell ref="A12:A16"/>
  </mergeCells>
  <drawing r:id="rId1"/>
  <tableParts count="1">
    <tablePart r:id="rId3"/>
  </tableParts>
</worksheet>
</file>