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715"/>
  <workbookPr date1904="1"/>
  <mc:AlternateContent xmlns:mc="http://schemas.openxmlformats.org/markup-compatibility/2006">
    <mc:Choice Requires="x15">
      <x15ac:absPath xmlns:x15ac="http://schemas.microsoft.com/office/spreadsheetml/2010/11/ac" url="/Users/andreadiblasio/Downloads/"/>
    </mc:Choice>
  </mc:AlternateContent>
  <bookViews>
    <workbookView xWindow="0" yWindow="460" windowWidth="25600" windowHeight="13660" tabRatio="500"/>
  </bookViews>
  <sheets>
    <sheet name="Questionnaire" sheetId="1" r:id="rId1"/>
    <sheet name="Report" sheetId="2" r:id="rId2"/>
    <sheet name="Foglio3" sheetId="3" state="hidden" r:id="rId3"/>
    <sheet name="Export"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4" l="1"/>
  <c r="B1" i="4"/>
  <c r="C1" i="4"/>
  <c r="D7" i="2"/>
  <c r="G7" i="2"/>
  <c r="D8" i="2"/>
  <c r="G8" i="2"/>
  <c r="D6" i="2"/>
  <c r="G6" i="2"/>
  <c r="T2" i="4"/>
  <c r="R2" i="4"/>
  <c r="P2" i="4"/>
  <c r="N2" i="4"/>
  <c r="W2" i="4"/>
  <c r="B2" i="3"/>
  <c r="C2" i="3"/>
  <c r="D10" i="2"/>
  <c r="D2" i="3"/>
  <c r="E2" i="3"/>
  <c r="J2" i="3"/>
  <c r="G2" i="3"/>
  <c r="I2" i="3"/>
  <c r="K2" i="3"/>
  <c r="A2" i="3"/>
  <c r="V2" i="4"/>
  <c r="S2" i="4"/>
  <c r="Q2" i="4"/>
  <c r="O2" i="4"/>
  <c r="E2" i="4"/>
  <c r="G2" i="4"/>
  <c r="L2" i="4"/>
  <c r="I2" i="4"/>
  <c r="M2" i="4"/>
  <c r="F2" i="3"/>
  <c r="F2" i="4"/>
  <c r="H2" i="3"/>
  <c r="H2" i="4"/>
  <c r="J2" i="4"/>
  <c r="K2" i="4"/>
  <c r="D2" i="4"/>
  <c r="C2" i="4"/>
  <c r="B2" i="4"/>
  <c r="A2" i="4"/>
  <c r="D16" i="2"/>
  <c r="F16" i="2"/>
  <c r="B1" i="2"/>
  <c r="B2" i="2"/>
  <c r="B3" i="2"/>
  <c r="G10" i="2"/>
  <c r="U2" i="4"/>
  <c r="A19" i="2"/>
  <c r="A13" i="2"/>
</calcChain>
</file>

<file path=xl/sharedStrings.xml><?xml version="1.0" encoding="utf-8"?>
<sst xmlns="http://schemas.openxmlformats.org/spreadsheetml/2006/main" count="128" uniqueCount="108">
  <si>
    <t xml:space="preserve">Name and Surname </t>
  </si>
  <si>
    <t>Age</t>
  </si>
  <si>
    <t>Weight</t>
  </si>
  <si>
    <t>days per week</t>
  </si>
  <si>
    <r>
      <rPr>
        <b/>
        <sz val="12"/>
        <rFont val="Times New Roman"/>
        <family val="1"/>
        <charset val="1"/>
      </rPr>
      <t>No vigorous physical activities. Skip to question 3</t>
    </r>
    <r>
      <rPr>
        <sz val="12"/>
        <rFont val="Times New Roman"/>
        <family val="1"/>
        <charset val="1"/>
      </rPr>
      <t xml:space="preserve"> </t>
    </r>
  </si>
  <si>
    <t>hours per day</t>
  </si>
  <si>
    <t>minutes per day</t>
  </si>
  <si>
    <t xml:space="preserve">Don’t know/Not sure </t>
  </si>
  <si>
    <r>
      <rPr>
        <b/>
        <sz val="12"/>
        <rFont val="Times New Roman"/>
        <family val="1"/>
        <charset val="1"/>
      </rPr>
      <t>Don’t know/Not sure</t>
    </r>
    <r>
      <rPr>
        <sz val="12"/>
        <rFont val="Times New Roman"/>
        <family val="1"/>
        <charset val="1"/>
      </rPr>
      <t xml:space="preserve"> </t>
    </r>
  </si>
  <si>
    <t>No moderate physical activities. Skip to question 5</t>
  </si>
  <si>
    <r>
      <t>5.</t>
    </r>
    <r>
      <rPr>
        <sz val="12"/>
        <rFont val="Times New Roman"/>
        <family val="1"/>
        <charset val="1"/>
      </rPr>
      <t xml:space="preserve"> During the last 7 days, on how many days did you walk for at least 10 minutes at a time?  </t>
    </r>
  </si>
  <si>
    <t>No walking. Skip to question 7</t>
  </si>
  <si>
    <t>Don’t know/Not sure</t>
  </si>
  <si>
    <r>
      <t>7.</t>
    </r>
    <r>
      <rPr>
        <sz val="12"/>
        <rFont val="Times New Roman"/>
        <family val="1"/>
        <charset val="1"/>
      </rPr>
      <t xml:space="preserve"> During the last 7 days, how much time did you spend sitting on a week day?</t>
    </r>
  </si>
  <si>
    <r>
      <t>6.</t>
    </r>
    <r>
      <rPr>
        <sz val="12"/>
        <rFont val="Times New Roman"/>
        <family val="1"/>
        <charset val="1"/>
      </rPr>
      <t xml:space="preserve"> How much time did you usually spend walking on one of those days?</t>
    </r>
  </si>
  <si>
    <r>
      <t>4.</t>
    </r>
    <r>
      <rPr>
        <sz val="12"/>
        <rFont val="Times New Roman"/>
        <family val="1"/>
        <charset val="1"/>
      </rPr>
      <t xml:space="preserve"> How much time did you usually spend doing moderate physical activities on one of those days?</t>
    </r>
  </si>
  <si>
    <r>
      <t>3.</t>
    </r>
    <r>
      <rPr>
        <sz val="12"/>
        <rFont val="Times New Roman"/>
        <family val="1"/>
        <charset val="1"/>
      </rPr>
      <t xml:space="preserve"> During the last 7 days, on how many days did you do moderate physical activities like carrying light loads, bicycling at a regular pace, or doubles tennis?  Do not include walking.</t>
    </r>
  </si>
  <si>
    <r>
      <t>2.</t>
    </r>
    <r>
      <rPr>
        <sz val="12"/>
        <rFont val="Times New Roman"/>
        <family val="1"/>
        <charset val="1"/>
      </rPr>
      <t xml:space="preserve"> How much time did you usually spend doing vigorous physical activities on one of those days?</t>
    </r>
  </si>
  <si>
    <r>
      <t xml:space="preserve">1. </t>
    </r>
    <r>
      <rPr>
        <sz val="12"/>
        <rFont val="Times New Roman"/>
        <family val="1"/>
        <charset val="1"/>
      </rPr>
      <t>During the last 7 days, on how many days did you do vigorous physical activities like heavy lifting, digging, aerobics, or fast bicycling?</t>
    </r>
  </si>
  <si>
    <t>This is the end of the questionnaire, thank you for participating.</t>
  </si>
  <si>
    <t>Think about the time you spent walking in the last 7 days. This includes at work and at home, walking to travel from place to place, and any other walking that you have done solely for recreation, sport, exercise, or leisure.</t>
  </si>
  <si>
    <t xml:space="preserve">We are interested in finding out about the kinds of physical activities that people do as part of their everyday lives.  The questions will ask you about the time you spent being physically active in the last 7 days. Please answer each question even if you do not consider yourself to be an active person.  Please think about the activities you do at work, as part of your house and yard work, to get from place to place, and in your spare time for recreation, exercise or sport.
Think about all the vigorous activities that you did in the last 7 days. Vigorous physical activities refer to activities that take hard physical effort and make you breathe much harder than normal. Think only about those physical activities that you did for at least 10 minutes at a time.
</t>
  </si>
  <si>
    <t>Think about all the moderate activities that you did in the last 7 days. Moderate activities refer to activities that take moderate physical effort and make you breathe somewhat harder than normal. Think only about those physical activities that you did for at least 10 minutes at a time.</t>
  </si>
  <si>
    <t>The last question is about the time you spent sitting on weekdays during the last 7 days. Include time spent at work, at home, while doing course work and during leisure time. This may include time spent sitting at a desk, visiting friends, reading, or sitting or lying down to watch television.</t>
  </si>
  <si>
    <t>Name and Surname</t>
  </si>
  <si>
    <t>Walking</t>
  </si>
  <si>
    <t>MET-min/week</t>
  </si>
  <si>
    <t>Kcal/week</t>
  </si>
  <si>
    <t>Total</t>
  </si>
  <si>
    <t>COMMENT</t>
  </si>
  <si>
    <t>Moderate physical activities</t>
  </si>
  <si>
    <t>Vigorous physical activities</t>
  </si>
  <si>
    <t>Weekly physical activity level</t>
  </si>
  <si>
    <r>
      <rPr>
        <b/>
        <i/>
        <sz val="7"/>
        <rFont val="Times New Roman"/>
        <family val="1"/>
        <charset val="1"/>
      </rPr>
      <t xml:space="preserve">MET-min/week. </t>
    </r>
    <r>
      <rPr>
        <sz val="7"/>
        <rFont val="Times New Roman"/>
        <family val="1"/>
        <charset val="1"/>
      </rPr>
      <t>The Metabolic Equivalent of Task (MET), or metabolic equivalent, is a physiological measure expressing the energy cost of physical activities and is defined as the ratio of metabolic rate (and therefore the rate of energy consumption) during a specific physical activity to a reference metabolic rate, usually represented by resting metabolic rate. In this case, the variable MET-min/week expresses weekly metabolic engagement in walking, and in both moderate and vigorous physical activities practice.</t>
    </r>
  </si>
  <si>
    <t>years</t>
  </si>
  <si>
    <t>kilograms</t>
  </si>
  <si>
    <t>TIP: use the TAB key to move between editable cells</t>
  </si>
  <si>
    <t>hour/s</t>
  </si>
  <si>
    <t>minutes/day</t>
  </si>
  <si>
    <t xml:space="preserve">Automatic report of the INTERNATIONAL PHYSICAL ACTIVITY QUESTIONNAIRE. </t>
  </si>
  <si>
    <t xml:space="preserve">andiblasio@gmail.com  </t>
  </si>
  <si>
    <t>INTERNATIONAL PHYSICAL ACTIVITY QUESTIONNAIRE 
FOR USE WITH YOUNG AND MIDDLE-AGED ADULTS (15-69 years)</t>
  </si>
  <si>
    <t xml:space="preserve">According to your report, from Monday to Friday, your daily time spent in sedentary activities is, meanly, </t>
  </si>
  <si>
    <t>As the scientific literature highlights that both the daily sedentary time and the daily time dedicated to moderate to vigorous intensity physical activity have roles in the onset and/or prevention of the most common chronic non-transmissible pathologies, such as cardiometabolic disorders and certain types of cancer, it is extremely important to take both of these into consideration to promote good health.</t>
  </si>
  <si>
    <t xml:space="preserve">Ekelund et al. Does physical activity attenuate, or even eliminate, the detrimental association of sitting time with mortality? A harmonised meta-analysis of data from more than 1 million men and women. Lancet. 2016 Sep 24;388(10051):1302-10. </t>
  </si>
  <si>
    <t>In caso di 2,5 &lt; (D10/60)  =&lt; 16 D15 &gt;= 8</t>
  </si>
  <si>
    <t>In caso di 2,5 &lt; (D10/60)  =&lt; 16 4&lt; D15&lt;8</t>
  </si>
  <si>
    <t>In caso di 2,5 &lt; (D10/60)  =&lt; 16 4=&lt; D15</t>
  </si>
  <si>
    <t>In caso di 16 &lt; (D10/60)  =&lt; 35,5 D15 &gt;= 8</t>
  </si>
  <si>
    <t>In caso di 16 &lt; (D10/60)  =&lt; 35,5 4 &lt; D15&lt;8</t>
  </si>
  <si>
    <t>In caso di 16 &lt; (D10/60)  =&lt; 35,5 4=&lt; D15</t>
  </si>
  <si>
    <t>In caso di (D10/60) &gt; 35,5 e D15 &gt;= 8</t>
  </si>
  <si>
    <t>Your physical activity level must definitely be improved. Your low/absent daily moderate to vigorous intensity physical activity and your high daily sedentary time will have negative effects on your current and future health. What you ideally need to do is reduce your daily sedentary time to below 4 hours, and increase your moderate to vigorous intensity physical activity time, according to your health status. If it is not possible for you to reduce your daily sedentary hours for work or personal reasons, you should devote 60 to 75 minutes daily to moderate intensity physical activity, or 30 to 35 minutes daily to vigorous physical activity, or 45 to 55 minutes daily to mixed intensity moderate to vigorous physical activity, to cancel out the negative effects that your high sedentary time will have on your current and future health.</t>
  </si>
  <si>
    <t>Your physical activity level must definitely be improved. Your low/absent daily moderate to vigorous intensity physical activity and your medium/high daily sedentary time will have negative effects on your current and future health. What you ideally need to do is reduce your daily sedentary time to below 4 hours, and increase your moderate to vigorous intensity physical activity time, according to your health status. If it is not possible for you to reduce your daily sedentary hours for work or personal reasons, you should devote 60 to 75 minutes daily to moderate intensity physical activity, or 30 to 35 minutes daily to vigorous physical activity, or 45 to 55 minutes daily to mixed intensity moderate to vigorous physical activity, to cancel out the negative effects that your high sedentary time will have on your current and future health.</t>
  </si>
  <si>
    <t>Your physical activity level must be improved. Although your daily sedentary time is low, at less than 4 hours, the low/absent daily moderate to vigorous intensity physical activity will have negative effects on your current and future health. According to your health status, you should devote 60 to 75 minutes daily to moderate intensity physical activity, or 30 to 35 minutes daily to vigorous physical activity, or 45 to 55 minutes daily to mixed intensity moderate to vigorous physical activities.</t>
  </si>
  <si>
    <t>Your physical activity level must be improved. Your low daily moderate to vigorous intensity physical activity and your high daily sedentary time will have negative effects on your current and future health. What you ideally need to do is reduce your daily sedentary time to below 4 hours, and increase your moderate to vigorous intensity physical activity time, according to your health status. If it is not possible for you to reduce your daily sedentary hours for work or personal reasons, you should devote from 60 to 75 minutes daily to moderate intensity physical activity, or 30 to 35 minutes daily to vigorous physical activity, or 45 to 55 minutes daily to mixed intensity moderate to vigorous physical activity, to cancel out the negative effects that your high sedentary time will have on your current and future health.</t>
  </si>
  <si>
    <t>Your physical activity level must be improved. Your low daily moderate to vigorous intensity physical activity and your medium/high daily sedentary time will have negative effects on your current and future health. What you ideally need to do is reduce your daily sedentary time to below 4 hours, and increase your moderate to vigorous intensity physical activity time, according to your health status. If it is not possible for you to reduce your daily sedentary hours for work or personal reasons, you should devote from 60 to 75 minutes daily to moderate intensity physical activity, or 30 to 35 minutes daily to vigorous physical activity, or 45 to 55 minutes daily to mixed intensity moderate to vigorous physical activity, to cancel out the negative effects that your high sedentary time will have on your current and future health.</t>
  </si>
  <si>
    <t>Your physical activity level must be improved. Although your daily sedentary time is low, at less or equal than 4 hours, your low daily moderate to vigorous intensity physical activity will have negative effects on your current and future health. According to your health status, you should devote from 60 to 75 minutes daily to moderate intensity physical activity, or 30 to 35 minutes daily to vigorous physical activity, or 45 to 55 minutes daily to mixed intensity moderate to vigorous physical activity, to cancel out the negative effects that your high sedentary time will have on your current and future health.</t>
  </si>
  <si>
    <t>Your physical activity level should be improved slightly. Your main problem is your high daily sedentary time, which will have a negative effect on your current and future health, even though your daily moderate to vigorous intensity physical activity is almost adequate. What you ideally need to do is reduce your daily sedentary time to below 4 hours, and slightly increase your moderate to vigorous intensity physical activity time, according to your health status. If it is not possible for you to reduce your daily sedentary hours for work or personal reasons, you should devote from 60 to 75 minutes daily to moderate intensity physical activity, or 30 to 35 minutes daily to vigorous physical activity, or 45 to 55 minutes daily to mixed intensity moderate to vigorous physical activity, to cancel out the negative effects that your high sedentary time will have on your current and future health.</t>
  </si>
  <si>
    <t>Your physical activity level is adequate, both in terms of its quality and quantity. Both your time dedicated to moderate to vigorous intensity physical activity and your daily sedentary time are almost ideal. Your daily sedentary time should remain below 4 hours. If this is not possible, you should devote from 60 to 75 minutes daily to moderate intensity physical activity, or 30 to 35 minutes daily to vigorous physical activity, or 45 to 55 minutes daily to mixed intensity moderate to vigorous physical activity, to cancel out the negative effects that a high sedentary time will have on your current and future health.</t>
  </si>
  <si>
    <t>Your physical activity level is adequate, both in terms of its quality and quantity. Both your time dedicated to moderate to vigorous intensity physical activity and your daily sedentary time are almost ideal. You should devote from 60 to 75 minutes daily to moderate intensity physical activity, or 30 to 35 minutes daily to vigorous physical activity, or 45 to 55 minutes daily to mixed intensity moderate to vigorous physical activity, to cancel out the negative effects that a high sedentary time will have on your current and future health.</t>
  </si>
  <si>
    <t>Your physical activity level is optimal despite your high daily sedentary time, thanks to the high number of hours that you devote to moderate to vigorous intensity physical activity.</t>
  </si>
  <si>
    <t>Your physical activity level is excellent. You have a low daily sedentary time, and you devote a high number of hours to moderate to vigorous intensity physical activity.</t>
  </si>
  <si>
    <t>This report does not constitute diagnosis.</t>
  </si>
  <si>
    <t>Do not forget to consult your physician before to start a physical exercise program.</t>
  </si>
  <si>
    <t>In caso di (D10/60) =&lt; 2,5 e D15 &gt;= 8</t>
  </si>
  <si>
    <t>In caso di (D10/60) =&lt; 2,5 e 4&lt;D15&lt;8</t>
  </si>
  <si>
    <t>In caso di (D10/60) =&lt; 2,5 e 4=&lt;D15</t>
  </si>
  <si>
    <t>In caso di (D10/60) &gt; 35,5 e 4&lt;D15&lt;8</t>
  </si>
  <si>
    <t>In caso di (D10/60) &gt; 35,5 e 4=&lt;D15</t>
  </si>
  <si>
    <t>Ore totali/settimana</t>
  </si>
  <si>
    <t>Giorni attivi cumulativi</t>
  </si>
  <si>
    <t>Giorni/settimana VPA</t>
  </si>
  <si>
    <t>Minuti/settimana VPA</t>
  </si>
  <si>
    <t>Giorni/settimana MPA</t>
  </si>
  <si>
    <t>Minuti/settimana MPA</t>
  </si>
  <si>
    <t>Giorni/settimana cammino</t>
  </si>
  <si>
    <t>minuti/settimana cammino</t>
  </si>
  <si>
    <t>Giorni/settimana MPA + cammino</t>
  </si>
  <si>
    <t>minuti/settimana MPA + cammino</t>
  </si>
  <si>
    <t>To store the data, you can copy the green section and paste it in your own database.</t>
  </si>
  <si>
    <t>Legend</t>
  </si>
  <si>
    <t>VPA: vigorous physical activity</t>
  </si>
  <si>
    <t xml:space="preserve">MPA: moderate physical activity </t>
  </si>
  <si>
    <t>MVPA: moderate-to-vigorous physical activity</t>
  </si>
  <si>
    <t>PAL: physical activity level</t>
  </si>
  <si>
    <t>Days/week VPA</t>
  </si>
  <si>
    <t>Minutes/week VPA</t>
  </si>
  <si>
    <t>Days/week MPA</t>
  </si>
  <si>
    <t>Minutes/week MPA</t>
  </si>
  <si>
    <t>Days/week walking</t>
  </si>
  <si>
    <t>Minutes/week walking</t>
  </si>
  <si>
    <t>Days/week MPA + walking</t>
  </si>
  <si>
    <t>Minutes/week MPA + walking</t>
  </si>
  <si>
    <t>Minutes/week MVPA</t>
  </si>
  <si>
    <t>Minutes/week MVPA + walking</t>
  </si>
  <si>
    <t>Authors: Andrea Di Blasio, Ph.D., M.Sc., B.Sc.; Pascal Izzicupo, Ph.D., M.Sc., B.Sc.; Francesco Di Donato, B.Sc.; Christian Mazzocco.</t>
  </si>
  <si>
    <t>MET-min/week VPA</t>
  </si>
  <si>
    <t>MET-min/week MPA</t>
  </si>
  <si>
    <t>MET-min/week walking</t>
  </si>
  <si>
    <t>MET-min/week total</t>
  </si>
  <si>
    <t>Kcal/week VPA</t>
  </si>
  <si>
    <t>Kcal/week MPA</t>
  </si>
  <si>
    <t>Kcal/week walking</t>
  </si>
  <si>
    <t>Kcal/week total</t>
  </si>
  <si>
    <t>PAL</t>
  </si>
  <si>
    <t>Minutes/week sitting time</t>
  </si>
  <si>
    <t>Dear Sir/Madam, you can find below the estimation of your weekly metabolic commitment in terms of your walking and carrying out of moderate to vigorous physical activity. These calculations are designed to be able to classify your physical activity level. This enables you to understand whether the quality and quantity of your weekly physical activity should be increased, which will help to prevent the onset of pathologies that are correlated with a sedentary life style. This automatic report was generated by Dr. Andrea Di Blasio, Pascal Izzicupo, Francesco Di Donato, and Mr. Christian Mazzocco, of the ‘G. d'Annunzio’ University of Chieti–Pescara, following the assessment and advice contained in the International Physical Activity Questionnaire (IPAQ) scoring protocol.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</si>
</sst>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Verdana"/>
      <family val="2"/>
      <charset val="1"/>
    </font>
    <font>
      <sz val="12"/>
      <name val="Times New Roman"/>
      <family val="1"/>
      <charset val="1"/>
    </font>
    <font>
      <b/>
      <sz val="12"/>
      <name val="Times New Roman"/>
      <family val="1"/>
      <charset val="1"/>
    </font>
    <font>
      <sz val="12"/>
      <name val="Times New Roman"/>
      <family val="1"/>
      <charset val="1"/>
    </font>
    <font>
      <b/>
      <sz val="24"/>
      <name val="Times New Roman"/>
      <family val="1"/>
    </font>
    <font>
      <sz val="24"/>
      <name val="Verdana"/>
      <family val="2"/>
    </font>
    <font>
      <b/>
      <sz val="16"/>
      <name val="Times New Roman"/>
      <family val="1"/>
      <charset val="1"/>
    </font>
    <font>
      <sz val="10"/>
      <name val="Verdana"/>
      <family val="2"/>
      <charset val="1"/>
    </font>
    <font>
      <sz val="11"/>
      <name val="Times New Roman"/>
      <family val="1"/>
      <charset val="1"/>
    </font>
    <font>
      <sz val="11"/>
      <name val="Verdana"/>
      <family val="2"/>
      <charset val="1"/>
    </font>
    <font>
      <sz val="7"/>
      <name val="Times New Roman"/>
      <family val="1"/>
      <charset val="1"/>
    </font>
    <font>
      <sz val="7"/>
      <name val="Verdana"/>
      <family val="2"/>
    </font>
    <font>
      <b/>
      <sz val="12"/>
      <name val="Times New Roman"/>
      <family val="1"/>
      <charset val="1"/>
    </font>
    <font>
      <sz val="10"/>
      <name val="Verdana"/>
      <family val="2"/>
      <charset val="1"/>
    </font>
    <font>
      <b/>
      <i/>
      <sz val="7"/>
      <name val="Times New Roman"/>
      <family val="1"/>
      <charset val="1"/>
    </font>
    <font>
      <b/>
      <sz val="10"/>
      <name val="Verdana"/>
      <family val="2"/>
    </font>
    <font>
      <b/>
      <sz val="10"/>
      <name val="Times New Roman"/>
      <family val="1"/>
    </font>
    <font>
      <sz val="10"/>
      <name val="Times New Roman"/>
      <family val="1"/>
    </font>
    <font>
      <b/>
      <i/>
      <sz val="11"/>
      <name val="Times New Roman"/>
      <family val="1"/>
    </font>
    <font>
      <u/>
      <sz val="13"/>
      <color theme="10"/>
      <name val="Verdana"/>
      <family val="2"/>
    </font>
    <font>
      <u/>
      <sz val="10"/>
      <color theme="10"/>
      <name val="Times New Roman"/>
      <family val="1"/>
    </font>
    <font>
      <b/>
      <i/>
      <sz val="12"/>
      <name val="Times New Roman"/>
    </font>
    <font>
      <i/>
      <sz val="12"/>
      <name val="Times New Roman"/>
      <family val="1"/>
      <charset val="1"/>
    </font>
  </fonts>
  <fills count="9">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52"/>
        <bgColor indexed="64"/>
      </patternFill>
    </fill>
    <fill>
      <patternFill patternType="solid">
        <fgColor indexed="42"/>
        <bgColor indexed="64"/>
      </patternFill>
    </fill>
    <fill>
      <patternFill patternType="solid">
        <fgColor indexed="50"/>
        <bgColor indexed="64"/>
      </patternFill>
    </fill>
    <fill>
      <patternFill patternType="solid">
        <fgColor indexed="31"/>
        <bgColor indexed="64"/>
      </patternFill>
    </fill>
    <fill>
      <patternFill patternType="solid">
        <fgColor rgb="FF92D050"/>
        <bgColor indexed="64"/>
      </patternFill>
    </fill>
  </fills>
  <borders count="1">
    <border>
      <left/>
      <right/>
      <top/>
      <bottom/>
      <diagonal/>
    </border>
  </borders>
  <cellStyleXfs count="3">
    <xf numFmtId="0" fontId="0" fillId="0" borderId="0"/>
    <xf numFmtId="0" fontId="19" fillId="0" borderId="0" applyNumberFormat="0" applyFill="0" applyBorder="0" applyAlignment="0" applyProtection="0">
      <alignment vertical="top"/>
      <protection locked="0"/>
    </xf>
    <xf numFmtId="0" fontId="7" fillId="0" borderId="0"/>
  </cellStyleXfs>
  <cellXfs count="89">
    <xf numFmtId="0" fontId="0" fillId="0" borderId="0" xfId="0"/>
    <xf numFmtId="0" fontId="2" fillId="0" borderId="0" xfId="0" applyFont="1"/>
    <xf numFmtId="0" fontId="1" fillId="0" borderId="0" xfId="0" applyFont="1"/>
    <xf numFmtId="0" fontId="1" fillId="0" borderId="0" xfId="0" applyFont="1" applyAlignment="1">
      <alignment wrapText="1"/>
    </xf>
    <xf numFmtId="0" fontId="1" fillId="0" borderId="0" xfId="0" applyFont="1" applyFill="1"/>
    <xf numFmtId="0" fontId="1" fillId="0" borderId="0" xfId="0" applyFont="1" applyFill="1" applyAlignment="1">
      <alignment wrapText="1"/>
    </xf>
    <xf numFmtId="0" fontId="9" fillId="0" borderId="0" xfId="0" applyFont="1"/>
    <xf numFmtId="0" fontId="3" fillId="0" borderId="0" xfId="0" applyFont="1"/>
    <xf numFmtId="0" fontId="1" fillId="2" borderId="0" xfId="0" applyFont="1" applyFill="1" applyProtection="1">
      <protection locked="0"/>
    </xf>
    <xf numFmtId="0" fontId="3" fillId="2" borderId="0" xfId="0" applyFont="1" applyFill="1" applyProtection="1">
      <protection locked="0"/>
    </xf>
    <xf numFmtId="0" fontId="12" fillId="2" borderId="0" xfId="0" applyFont="1" applyFill="1"/>
    <xf numFmtId="0" fontId="2" fillId="2" borderId="0" xfId="0" applyFont="1" applyFill="1" applyAlignment="1">
      <alignment vertical="center" wrapText="1"/>
    </xf>
    <xf numFmtId="0" fontId="6" fillId="2" borderId="0" xfId="0" applyFont="1" applyFill="1" applyBorder="1" applyAlignment="1">
      <alignment vertical="center" wrapText="1"/>
    </xf>
    <xf numFmtId="0" fontId="12" fillId="0" borderId="0" xfId="0" applyFont="1" applyBorder="1"/>
    <xf numFmtId="0" fontId="2" fillId="0" borderId="0" xfId="0" applyFont="1" applyBorder="1"/>
    <xf numFmtId="0" fontId="13" fillId="0" borderId="0" xfId="0" applyFont="1"/>
    <xf numFmtId="0" fontId="1" fillId="3" borderId="0" xfId="0" applyFont="1" applyFill="1" applyProtection="1"/>
    <xf numFmtId="0" fontId="1" fillId="4" borderId="0" xfId="0" applyFont="1" applyFill="1" applyAlignment="1">
      <alignment horizontal="right"/>
    </xf>
    <xf numFmtId="0" fontId="6" fillId="2" borderId="0" xfId="0" applyFont="1" applyFill="1" applyBorder="1" applyAlignment="1">
      <alignment horizontal="center" vertical="center" wrapText="1"/>
    </xf>
    <xf numFmtId="1" fontId="1" fillId="2" borderId="0" xfId="0" applyNumberFormat="1" applyFont="1" applyFill="1" applyAlignment="1">
      <alignment horizontal="right"/>
    </xf>
    <xf numFmtId="0" fontId="1" fillId="3" borderId="0" xfId="0" applyFont="1" applyFill="1" applyAlignment="1">
      <alignment horizontal="right"/>
    </xf>
    <xf numFmtId="1" fontId="1" fillId="5" borderId="0" xfId="0" applyNumberFormat="1" applyFont="1" applyFill="1" applyAlignment="1">
      <alignment horizontal="right"/>
    </xf>
    <xf numFmtId="0" fontId="2" fillId="0" borderId="0" xfId="0" applyFont="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pplyProtection="1">
      <alignment horizontal="center"/>
      <protection locked="0"/>
    </xf>
    <xf numFmtId="0" fontId="6" fillId="2" borderId="0" xfId="0" applyNumberFormat="1" applyFont="1" applyFill="1" applyBorder="1" applyAlignment="1">
      <alignment horizontal="center" vertical="center" wrapText="1"/>
    </xf>
    <xf numFmtId="0" fontId="12" fillId="0" borderId="0" xfId="0" applyFont="1" applyAlignment="1">
      <alignment wrapText="1"/>
    </xf>
    <xf numFmtId="0" fontId="2" fillId="0" borderId="0" xfId="0" applyFont="1" applyAlignment="1">
      <alignment wrapText="1"/>
    </xf>
    <xf numFmtId="0" fontId="20" fillId="0" borderId="0" xfId="1" applyFont="1" applyAlignment="1" applyProtection="1"/>
    <xf numFmtId="0" fontId="16" fillId="0" borderId="0" xfId="0" applyFont="1"/>
    <xf numFmtId="2" fontId="1" fillId="5" borderId="0" xfId="0" applyNumberFormat="1" applyFont="1" applyFill="1"/>
    <xf numFmtId="2" fontId="1" fillId="4" borderId="0" xfId="0" applyNumberFormat="1" applyFont="1" applyFill="1"/>
    <xf numFmtId="2" fontId="1" fillId="3" borderId="0" xfId="0" applyNumberFormat="1" applyFont="1" applyFill="1"/>
    <xf numFmtId="2" fontId="1" fillId="2" borderId="0" xfId="0" applyNumberFormat="1" applyFont="1" applyFill="1"/>
    <xf numFmtId="0" fontId="16" fillId="0" borderId="0" xfId="0" applyFont="1" applyAlignment="1">
      <alignment horizontal="center"/>
    </xf>
    <xf numFmtId="0" fontId="2" fillId="6" borderId="0" xfId="0" applyFont="1" applyFill="1" applyAlignment="1">
      <alignment horizontal="center"/>
    </xf>
    <xf numFmtId="0" fontId="7" fillId="0" borderId="0" xfId="2"/>
    <xf numFmtId="0" fontId="17" fillId="0" borderId="0" xfId="0" applyFont="1"/>
    <xf numFmtId="0" fontId="17" fillId="0" borderId="0" xfId="0" applyFont="1" applyAlignment="1">
      <alignment vertical="center"/>
    </xf>
    <xf numFmtId="0" fontId="18" fillId="0" borderId="0" xfId="0" applyFont="1" applyBorder="1"/>
    <xf numFmtId="0" fontId="0" fillId="0" borderId="0" xfId="2" applyFont="1"/>
    <xf numFmtId="0" fontId="21" fillId="0" borderId="0" xfId="0" applyFont="1"/>
    <xf numFmtId="0" fontId="2" fillId="8" borderId="0" xfId="0" applyFont="1" applyFill="1" applyAlignment="1">
      <alignment horizontal="center" vertical="top"/>
    </xf>
    <xf numFmtId="0" fontId="2" fillId="8" borderId="0" xfId="0" applyFont="1" applyFill="1" applyAlignment="1">
      <alignment horizontal="center" vertical="top" wrapText="1"/>
    </xf>
    <xf numFmtId="0" fontId="2" fillId="0" borderId="0" xfId="0" applyFont="1" applyAlignment="1">
      <alignment vertical="top"/>
    </xf>
    <xf numFmtId="0" fontId="1" fillId="8" borderId="0" xfId="0" applyFont="1" applyFill="1" applyAlignment="1">
      <alignment horizontal="center"/>
    </xf>
    <xf numFmtId="1" fontId="1" fillId="8" borderId="0" xfId="0" applyNumberFormat="1" applyFont="1" applyFill="1" applyAlignment="1">
      <alignment horizontal="center"/>
    </xf>
    <xf numFmtId="0" fontId="3" fillId="0" borderId="0" xfId="0" applyFont="1" applyAlignment="1">
      <alignment wrapText="1"/>
    </xf>
    <xf numFmtId="0" fontId="1" fillId="0" borderId="0" xfId="0" applyFont="1" applyAlignment="1">
      <alignment wrapText="1"/>
    </xf>
    <xf numFmtId="0" fontId="12" fillId="0" borderId="0" xfId="0" applyFont="1" applyAlignment="1">
      <alignment wrapText="1"/>
    </xf>
    <xf numFmtId="0" fontId="1" fillId="0" borderId="0" xfId="0" applyFont="1" applyAlignment="1"/>
    <xf numFmtId="0" fontId="2" fillId="0" borderId="0" xfId="0" applyFont="1" applyAlignment="1">
      <alignment wrapText="1"/>
    </xf>
    <xf numFmtId="0" fontId="2" fillId="2" borderId="0" xfId="0" applyFont="1" applyFill="1" applyBorder="1" applyAlignment="1" applyProtection="1">
      <alignment horizontal="center" wrapText="1"/>
      <protection locked="0"/>
    </xf>
    <xf numFmtId="0" fontId="15" fillId="2" borderId="0" xfId="0" applyFont="1" applyFill="1" applyBorder="1" applyAlignment="1" applyProtection="1">
      <alignment horizontal="center" wrapText="1"/>
      <protection locked="0"/>
    </xf>
    <xf numFmtId="0" fontId="15" fillId="0" borderId="0" xfId="0" applyFont="1" applyAlignment="1" applyProtection="1">
      <alignment horizontal="center" wrapText="1"/>
      <protection locked="0"/>
    </xf>
    <xf numFmtId="0" fontId="3" fillId="0" borderId="0" xfId="0" applyFont="1" applyAlignment="1">
      <alignment horizontal="justify" vertical="justify" wrapText="1"/>
    </xf>
    <xf numFmtId="0" fontId="1" fillId="0" borderId="0" xfId="0" applyFont="1" applyAlignment="1">
      <alignment horizontal="justify" vertical="justify" wrapText="1"/>
    </xf>
    <xf numFmtId="0" fontId="1" fillId="0" borderId="0" xfId="0" applyFont="1" applyAlignment="1">
      <alignment horizontal="justify" vertical="justify"/>
    </xf>
    <xf numFmtId="0" fontId="2" fillId="0" borderId="0" xfId="0" applyFont="1" applyAlignment="1">
      <alignment horizontal="center" vertical="center" wrapText="1"/>
    </xf>
    <xf numFmtId="0" fontId="2" fillId="0" borderId="0" xfId="0" applyFont="1" applyAlignment="1">
      <alignment horizontal="center" vertical="center"/>
    </xf>
    <xf numFmtId="0" fontId="12" fillId="0" borderId="0" xfId="0" applyFont="1" applyAlignment="1">
      <alignment horizontal="justify" wrapText="1"/>
    </xf>
    <xf numFmtId="0" fontId="1" fillId="0" borderId="0" xfId="0" applyFont="1" applyAlignment="1">
      <alignment horizontal="justify" wrapText="1"/>
    </xf>
    <xf numFmtId="0" fontId="3" fillId="0" borderId="0" xfId="0" applyFont="1" applyAlignment="1">
      <alignment horizontal="justify" vertical="center" wrapText="1"/>
    </xf>
    <xf numFmtId="0" fontId="1" fillId="0" borderId="0" xfId="0" applyFont="1" applyAlignment="1">
      <alignment horizontal="justify" vertical="center" wrapText="1"/>
    </xf>
    <xf numFmtId="0" fontId="12" fillId="5" borderId="0" xfId="0" applyFont="1" applyFill="1" applyAlignment="1">
      <alignment horizontal="left" wrapText="1"/>
    </xf>
    <xf numFmtId="0" fontId="12" fillId="4" borderId="0" xfId="0" applyFont="1" applyFill="1" applyAlignment="1">
      <alignment horizontal="left" wrapText="1"/>
    </xf>
    <xf numFmtId="0" fontId="12" fillId="3" borderId="0" xfId="0" applyFont="1" applyFill="1" applyAlignment="1">
      <alignment horizontal="left"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8" fillId="0" borderId="0" xfId="0" applyFont="1" applyAlignment="1">
      <alignment horizontal="center" vertical="center" wrapText="1"/>
    </xf>
    <xf numFmtId="0" fontId="9" fillId="0" borderId="0" xfId="0" applyFont="1" applyAlignment="1">
      <alignment horizontal="center" wrapText="1"/>
    </xf>
    <xf numFmtId="0" fontId="10" fillId="0" borderId="0" xfId="0" applyFont="1"/>
    <xf numFmtId="0" fontId="10" fillId="0" borderId="0" xfId="0" applyFont="1" applyAlignment="1">
      <alignment horizontal="justify" vertical="center" wrapText="1"/>
    </xf>
    <xf numFmtId="0" fontId="11" fillId="0" borderId="0" xfId="0" applyFont="1" applyAlignment="1">
      <alignment wrapText="1"/>
    </xf>
    <xf numFmtId="0" fontId="6"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3" fillId="7"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0" fillId="7" borderId="0" xfId="0" applyFill="1" applyBorder="1" applyAlignment="1">
      <alignment wrapText="1"/>
    </xf>
    <xf numFmtId="0" fontId="0" fillId="7" borderId="0" xfId="0" applyFill="1" applyBorder="1" applyAlignment="1"/>
    <xf numFmtId="0" fontId="3" fillId="0" borderId="0" xfId="0" applyFont="1" applyAlignment="1">
      <alignment horizontal="center" wrapText="1"/>
    </xf>
    <xf numFmtId="0" fontId="1" fillId="0" borderId="0" xfId="0" applyFont="1" applyAlignment="1">
      <alignment horizontal="center" wrapText="1"/>
    </xf>
    <xf numFmtId="0" fontId="0" fillId="0" borderId="0" xfId="0" applyAlignment="1">
      <alignment wrapText="1"/>
    </xf>
    <xf numFmtId="0" fontId="6" fillId="2" borderId="0" xfId="0" applyFont="1" applyFill="1" applyBorder="1" applyAlignment="1">
      <alignment horizontal="center" vertical="center"/>
    </xf>
    <xf numFmtId="0" fontId="2" fillId="0" borderId="0" xfId="0" applyFont="1" applyAlignment="1"/>
    <xf numFmtId="0" fontId="22" fillId="0" borderId="0" xfId="0" applyFont="1" applyAlignment="1"/>
  </cellXfs>
  <cellStyles count="3">
    <cellStyle name="Collegamento ipertestuale" xfId="1" builtinId="8"/>
    <cellStyle name="Excel Built-in Normal" xfId="2"/>
    <cellStyle name="Normale"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2603500</xdr:colOff>
      <xdr:row>4</xdr:row>
      <xdr:rowOff>168275</xdr:rowOff>
    </xdr:from>
    <xdr:to>
      <xdr:col>11</xdr:col>
      <xdr:colOff>4794250</xdr:colOff>
      <xdr:row>5</xdr:row>
      <xdr:rowOff>939800</xdr:rowOff>
    </xdr:to>
    <xdr:pic>
      <xdr:nvPicPr>
        <xdr:cNvPr id="1097" name="Immagine 1">
          <a:extLst>
            <a:ext uri="{FF2B5EF4-FFF2-40B4-BE49-F238E27FC236}">
              <a16:creationId xmlns:a16="http://schemas.microsoft.com/office/drawing/2014/main" xmlns="" id="{6FCF9213-1C55-4373-8050-B47093AD35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09500" y="917575"/>
          <a:ext cx="2190750" cy="1558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1638300</xdr:colOff>
      <xdr:row>3</xdr:row>
      <xdr:rowOff>876300</xdr:rowOff>
    </xdr:from>
    <xdr:to>
      <xdr:col>7</xdr:col>
      <xdr:colOff>3533775</xdr:colOff>
      <xdr:row>11</xdr:row>
      <xdr:rowOff>133350</xdr:rowOff>
    </xdr:to>
    <xdr:pic>
      <xdr:nvPicPr>
        <xdr:cNvPr id="3128" name="Immagine 2">
          <a:extLst>
            <a:ext uri="{FF2B5EF4-FFF2-40B4-BE49-F238E27FC236}">
              <a16:creationId xmlns:a16="http://schemas.microsoft.com/office/drawing/2014/main" xmlns="" id="{FB4FE627-DDC6-4703-8F86-D36CDD6C1B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1476375"/>
          <a:ext cx="189547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ndiblasio@g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tabSelected="1" workbookViewId="0">
      <selection activeCell="A11" sqref="A11"/>
    </sheetView>
  </sheetViews>
  <sheetFormatPr baseColWidth="10" defaultColWidth="10.6640625" defaultRowHeight="16" x14ac:dyDescent="0.2"/>
  <cols>
    <col min="1" max="1" width="18" style="2" bestFit="1" customWidth="1"/>
    <col min="2" max="8" width="10.6640625" style="2"/>
    <col min="9" max="9" width="37.33203125" style="2" customWidth="1"/>
    <col min="10" max="11" width="10.6640625" style="2" hidden="1" customWidth="1"/>
    <col min="12" max="12" width="96.33203125" style="2" bestFit="1" customWidth="1"/>
    <col min="13" max="16384" width="10.6640625" style="2"/>
  </cols>
  <sheetData>
    <row r="1" spans="1:15" x14ac:dyDescent="0.2">
      <c r="A1" s="14" t="s">
        <v>0</v>
      </c>
      <c r="B1" s="52"/>
      <c r="C1" s="53"/>
      <c r="D1" s="53"/>
      <c r="E1" s="54"/>
      <c r="F1" s="54"/>
      <c r="G1" s="54"/>
      <c r="H1" s="54"/>
      <c r="I1" s="54"/>
    </row>
    <row r="2" spans="1:15" x14ac:dyDescent="0.2">
      <c r="A2" s="14" t="s">
        <v>1</v>
      </c>
      <c r="B2" s="24"/>
      <c r="C2" s="14" t="s">
        <v>34</v>
      </c>
      <c r="D2" s="14"/>
      <c r="E2" s="1"/>
      <c r="F2" s="1"/>
      <c r="G2" s="1"/>
      <c r="H2" s="1"/>
      <c r="I2" s="1"/>
    </row>
    <row r="3" spans="1:15" ht="15.75" customHeight="1" x14ac:dyDescent="0.2">
      <c r="A3" s="14" t="s">
        <v>2</v>
      </c>
      <c r="B3" s="24"/>
      <c r="C3" s="14" t="s">
        <v>35</v>
      </c>
      <c r="D3" s="14"/>
      <c r="E3" s="1"/>
      <c r="F3" s="1"/>
      <c r="G3" s="1"/>
      <c r="H3" s="1"/>
      <c r="I3" s="1"/>
      <c r="L3" s="35" t="s">
        <v>36</v>
      </c>
      <c r="M3" s="4"/>
      <c r="N3" s="4"/>
      <c r="O3" s="4"/>
    </row>
    <row r="4" spans="1:15" ht="12.75" customHeight="1" x14ac:dyDescent="0.2">
      <c r="A4" s="1"/>
      <c r="B4" s="4"/>
    </row>
    <row r="5" spans="1:15" ht="62" customHeight="1" x14ac:dyDescent="0.2">
      <c r="A5" s="58" t="s">
        <v>41</v>
      </c>
      <c r="B5" s="59"/>
      <c r="C5" s="59"/>
      <c r="D5" s="59"/>
      <c r="E5" s="59"/>
      <c r="F5" s="59"/>
      <c r="G5" s="50"/>
      <c r="H5" s="50"/>
      <c r="I5" s="50"/>
    </row>
    <row r="6" spans="1:15" ht="125" customHeight="1" x14ac:dyDescent="0.2">
      <c r="A6" s="55" t="s">
        <v>21</v>
      </c>
      <c r="B6" s="56"/>
      <c r="C6" s="56"/>
      <c r="D6" s="56"/>
      <c r="E6" s="56"/>
      <c r="F6" s="56"/>
      <c r="G6" s="57"/>
      <c r="H6" s="57"/>
      <c r="I6" s="57"/>
      <c r="L6" s="34" t="s">
        <v>39</v>
      </c>
    </row>
    <row r="7" spans="1:15" x14ac:dyDescent="0.2">
      <c r="L7" s="34" t="s">
        <v>96</v>
      </c>
    </row>
    <row r="8" spans="1:15" x14ac:dyDescent="0.2">
      <c r="L8" s="28" t="s">
        <v>40</v>
      </c>
    </row>
    <row r="9" spans="1:15" ht="33" customHeight="1" x14ac:dyDescent="0.2">
      <c r="A9" s="60" t="s">
        <v>18</v>
      </c>
      <c r="B9" s="61"/>
      <c r="C9" s="61"/>
      <c r="D9" s="61"/>
      <c r="E9" s="61"/>
      <c r="F9" s="61"/>
      <c r="G9" s="50"/>
      <c r="H9" s="50"/>
      <c r="I9" s="50"/>
      <c r="L9" s="29"/>
    </row>
    <row r="10" spans="1:15" x14ac:dyDescent="0.2">
      <c r="L10" s="29"/>
    </row>
    <row r="11" spans="1:15" ht="15" customHeight="1" x14ac:dyDescent="0.2">
      <c r="A11" s="9">
        <v>0</v>
      </c>
      <c r="B11" s="7" t="s">
        <v>3</v>
      </c>
      <c r="D11" s="16"/>
      <c r="E11" s="47" t="s">
        <v>4</v>
      </c>
      <c r="F11" s="48"/>
      <c r="G11" s="50"/>
      <c r="H11" s="50"/>
      <c r="I11" s="50"/>
      <c r="L11" s="29"/>
    </row>
    <row r="12" spans="1:15" x14ac:dyDescent="0.2">
      <c r="L12" s="28"/>
    </row>
    <row r="13" spans="1:15" x14ac:dyDescent="0.2">
      <c r="A13" s="49" t="s">
        <v>17</v>
      </c>
      <c r="B13" s="48"/>
      <c r="C13" s="48"/>
      <c r="D13" s="48"/>
      <c r="E13" s="48"/>
      <c r="F13" s="48"/>
      <c r="G13" s="48"/>
      <c r="H13" s="48"/>
      <c r="I13" s="48"/>
    </row>
    <row r="15" spans="1:15" x14ac:dyDescent="0.2">
      <c r="A15" s="8">
        <v>0</v>
      </c>
      <c r="B15" s="47" t="s">
        <v>5</v>
      </c>
      <c r="C15" s="48"/>
      <c r="D15" s="8">
        <v>0</v>
      </c>
      <c r="E15" s="47" t="s">
        <v>6</v>
      </c>
      <c r="F15" s="48"/>
      <c r="G15" s="16"/>
      <c r="H15" s="47" t="s">
        <v>8</v>
      </c>
      <c r="I15" s="48"/>
    </row>
    <row r="16" spans="1:15" x14ac:dyDescent="0.2">
      <c r="A16" s="4"/>
      <c r="B16" s="5"/>
      <c r="C16" s="5"/>
      <c r="D16" s="4"/>
      <c r="E16" s="5"/>
      <c r="F16" s="5"/>
      <c r="G16" s="4"/>
      <c r="H16" s="5"/>
      <c r="I16" s="5"/>
    </row>
    <row r="18" spans="1:9" ht="48.75" customHeight="1" x14ac:dyDescent="0.2">
      <c r="A18" s="62" t="s">
        <v>22</v>
      </c>
      <c r="B18" s="63"/>
      <c r="C18" s="63"/>
      <c r="D18" s="63"/>
      <c r="E18" s="63"/>
      <c r="F18" s="63"/>
      <c r="G18" s="63"/>
      <c r="H18" s="63"/>
      <c r="I18" s="63"/>
    </row>
    <row r="20" spans="1:9" ht="36.75" customHeight="1" x14ac:dyDescent="0.2">
      <c r="A20" s="49" t="s">
        <v>16</v>
      </c>
      <c r="B20" s="48"/>
      <c r="C20" s="48"/>
      <c r="D20" s="48"/>
      <c r="E20" s="48"/>
      <c r="F20" s="48"/>
      <c r="G20" s="48"/>
      <c r="H20" s="48"/>
      <c r="I20" s="48"/>
    </row>
    <row r="22" spans="1:9" x14ac:dyDescent="0.2">
      <c r="A22" s="9">
        <v>0</v>
      </c>
      <c r="B22" s="7" t="s">
        <v>3</v>
      </c>
      <c r="D22" s="16"/>
      <c r="E22" s="49" t="s">
        <v>9</v>
      </c>
      <c r="F22" s="48"/>
      <c r="G22" s="50"/>
      <c r="H22" s="50"/>
      <c r="I22" s="50"/>
    </row>
    <row r="24" spans="1:9" x14ac:dyDescent="0.2">
      <c r="A24" s="49" t="s">
        <v>15</v>
      </c>
      <c r="B24" s="48"/>
      <c r="C24" s="48"/>
      <c r="D24" s="48"/>
      <c r="E24" s="48"/>
      <c r="F24" s="48"/>
      <c r="G24" s="48"/>
      <c r="H24" s="48"/>
      <c r="I24" s="48"/>
    </row>
    <row r="26" spans="1:9" x14ac:dyDescent="0.2">
      <c r="A26" s="8">
        <v>0</v>
      </c>
      <c r="B26" s="47" t="s">
        <v>5</v>
      </c>
      <c r="C26" s="48"/>
      <c r="D26" s="8">
        <v>0</v>
      </c>
      <c r="E26" s="47" t="s">
        <v>6</v>
      </c>
      <c r="F26" s="48"/>
      <c r="G26" s="16"/>
      <c r="H26" s="49" t="s">
        <v>7</v>
      </c>
      <c r="I26" s="49"/>
    </row>
    <row r="27" spans="1:9" x14ac:dyDescent="0.2">
      <c r="A27" s="4"/>
      <c r="B27" s="5"/>
      <c r="C27" s="5"/>
      <c r="D27" s="4"/>
      <c r="E27" s="5"/>
      <c r="F27" s="5"/>
      <c r="G27" s="4"/>
      <c r="H27" s="5"/>
      <c r="I27" s="5"/>
    </row>
    <row r="29" spans="1:9" ht="36.75" customHeight="1" x14ac:dyDescent="0.2">
      <c r="A29" s="47" t="s">
        <v>20</v>
      </c>
      <c r="B29" s="48"/>
      <c r="C29" s="48"/>
      <c r="D29" s="48"/>
      <c r="E29" s="48"/>
      <c r="F29" s="48"/>
      <c r="G29" s="48"/>
      <c r="H29" s="48"/>
      <c r="I29" s="48"/>
    </row>
    <row r="31" spans="1:9" x14ac:dyDescent="0.2">
      <c r="A31" s="49" t="s">
        <v>10</v>
      </c>
      <c r="B31" s="48"/>
      <c r="C31" s="48"/>
      <c r="D31" s="48"/>
      <c r="E31" s="48"/>
      <c r="F31" s="48"/>
      <c r="G31" s="48"/>
      <c r="H31" s="48"/>
      <c r="I31" s="48"/>
    </row>
    <row r="33" spans="1:11" ht="17" customHeight="1" x14ac:dyDescent="0.2">
      <c r="A33" s="8">
        <v>0</v>
      </c>
      <c r="B33" s="7" t="s">
        <v>3</v>
      </c>
      <c r="D33" s="16"/>
      <c r="E33" s="49" t="s">
        <v>11</v>
      </c>
      <c r="F33" s="48"/>
      <c r="G33" s="50"/>
      <c r="H33" s="50"/>
      <c r="I33" s="50"/>
    </row>
    <row r="35" spans="1:11" x14ac:dyDescent="0.2">
      <c r="A35" s="49" t="s">
        <v>14</v>
      </c>
      <c r="B35" s="48"/>
      <c r="C35" s="48"/>
      <c r="D35" s="48"/>
      <c r="E35" s="48"/>
      <c r="F35" s="48"/>
      <c r="G35" s="48"/>
      <c r="H35" s="48"/>
      <c r="I35" s="48"/>
    </row>
    <row r="37" spans="1:11" x14ac:dyDescent="0.2">
      <c r="A37" s="8">
        <v>0</v>
      </c>
      <c r="B37" s="47" t="s">
        <v>5</v>
      </c>
      <c r="C37" s="48"/>
      <c r="D37" s="8">
        <v>0</v>
      </c>
      <c r="E37" s="47" t="s">
        <v>6</v>
      </c>
      <c r="F37" s="48"/>
      <c r="G37" s="16"/>
      <c r="H37" s="49" t="s">
        <v>12</v>
      </c>
      <c r="I37" s="49"/>
    </row>
    <row r="38" spans="1:11" x14ac:dyDescent="0.2">
      <c r="A38" s="4"/>
      <c r="B38" s="5"/>
      <c r="C38" s="5"/>
      <c r="D38" s="4"/>
      <c r="E38" s="5"/>
      <c r="F38" s="5"/>
      <c r="G38" s="4"/>
      <c r="H38" s="5"/>
      <c r="I38" s="5"/>
    </row>
    <row r="40" spans="1:11" ht="45.75" customHeight="1" x14ac:dyDescent="0.2">
      <c r="A40" s="48" t="s">
        <v>23</v>
      </c>
      <c r="B40" s="48"/>
      <c r="C40" s="48"/>
      <c r="D40" s="48"/>
      <c r="E40" s="48"/>
      <c r="F40" s="48"/>
      <c r="G40" s="48"/>
      <c r="H40" s="48"/>
      <c r="I40" s="48"/>
    </row>
    <row r="42" spans="1:11" x14ac:dyDescent="0.2">
      <c r="A42" s="49" t="s">
        <v>13</v>
      </c>
      <c r="B42" s="48"/>
      <c r="C42" s="48"/>
      <c r="D42" s="48"/>
      <c r="E42" s="48"/>
      <c r="F42" s="48"/>
      <c r="G42" s="48"/>
      <c r="H42" s="48"/>
      <c r="I42" s="48"/>
    </row>
    <row r="44" spans="1:11" x14ac:dyDescent="0.2">
      <c r="A44" s="8">
        <v>0</v>
      </c>
      <c r="B44" s="47" t="s">
        <v>5</v>
      </c>
      <c r="C44" s="48"/>
      <c r="D44" s="8">
        <v>0</v>
      </c>
      <c r="E44" s="47" t="s">
        <v>6</v>
      </c>
      <c r="F44" s="48"/>
      <c r="G44" s="16"/>
      <c r="H44" s="49" t="s">
        <v>12</v>
      </c>
      <c r="I44" s="49"/>
    </row>
    <row r="45" spans="1:11" x14ac:dyDescent="0.2">
      <c r="A45" s="49"/>
      <c r="B45" s="51"/>
      <c r="C45" s="51"/>
      <c r="D45" s="51"/>
      <c r="E45" s="51"/>
      <c r="F45" s="51"/>
      <c r="G45" s="51"/>
      <c r="H45" s="51"/>
      <c r="I45" s="51"/>
    </row>
    <row r="46" spans="1:11" x14ac:dyDescent="0.2">
      <c r="A46" s="49" t="s">
        <v>19</v>
      </c>
      <c r="B46" s="51"/>
      <c r="C46" s="51"/>
      <c r="D46" s="51"/>
      <c r="E46" s="51"/>
      <c r="F46" s="51"/>
      <c r="G46" s="51"/>
      <c r="H46" s="51"/>
      <c r="I46" s="51"/>
    </row>
    <row r="47" spans="1:11" x14ac:dyDescent="0.2">
      <c r="A47" s="26"/>
      <c r="B47" s="27"/>
      <c r="C47" s="27"/>
      <c r="D47" s="27"/>
      <c r="E47" s="27"/>
      <c r="F47" s="27"/>
      <c r="G47" s="27"/>
      <c r="H47" s="27"/>
      <c r="I47" s="27"/>
      <c r="J47" s="2">
        <v>0</v>
      </c>
      <c r="K47" s="2">
        <v>0</v>
      </c>
    </row>
    <row r="48" spans="1:11" x14ac:dyDescent="0.2">
      <c r="A48" s="26"/>
      <c r="B48" s="27"/>
      <c r="C48" s="27"/>
      <c r="D48" s="27"/>
      <c r="E48" s="27"/>
      <c r="F48" s="27"/>
      <c r="G48" s="27"/>
      <c r="H48" s="27"/>
      <c r="I48" s="27"/>
      <c r="J48" s="2">
        <v>1</v>
      </c>
      <c r="K48" s="2">
        <v>10</v>
      </c>
    </row>
    <row r="49" spans="1:11" x14ac:dyDescent="0.2">
      <c r="A49" s="26"/>
      <c r="B49" s="27"/>
      <c r="C49" s="27"/>
      <c r="D49" s="27"/>
      <c r="E49" s="27"/>
      <c r="F49" s="27"/>
      <c r="G49" s="27"/>
      <c r="H49" s="27"/>
      <c r="I49" s="27"/>
      <c r="J49" s="2">
        <v>2</v>
      </c>
      <c r="K49" s="2">
        <v>15</v>
      </c>
    </row>
    <row r="50" spans="1:11" x14ac:dyDescent="0.2">
      <c r="J50" s="2">
        <v>3</v>
      </c>
      <c r="K50" s="2">
        <v>20</v>
      </c>
    </row>
    <row r="51" spans="1:11" x14ac:dyDescent="0.2">
      <c r="J51" s="2">
        <v>4</v>
      </c>
      <c r="K51" s="2">
        <v>25</v>
      </c>
    </row>
    <row r="52" spans="1:11" x14ac:dyDescent="0.2">
      <c r="J52" s="2">
        <v>5</v>
      </c>
      <c r="K52" s="2">
        <v>30</v>
      </c>
    </row>
    <row r="53" spans="1:11" x14ac:dyDescent="0.2">
      <c r="J53" s="2">
        <v>6</v>
      </c>
      <c r="K53" s="2">
        <v>35</v>
      </c>
    </row>
    <row r="54" spans="1:11" x14ac:dyDescent="0.2">
      <c r="J54" s="2">
        <v>7</v>
      </c>
      <c r="K54" s="2">
        <v>40</v>
      </c>
    </row>
    <row r="55" spans="1:11" x14ac:dyDescent="0.2">
      <c r="J55" s="2">
        <v>8</v>
      </c>
      <c r="K55" s="2">
        <v>45</v>
      </c>
    </row>
    <row r="56" spans="1:11" x14ac:dyDescent="0.2">
      <c r="J56" s="2">
        <v>9</v>
      </c>
      <c r="K56" s="2">
        <v>50</v>
      </c>
    </row>
    <row r="57" spans="1:11" x14ac:dyDescent="0.2">
      <c r="J57" s="2">
        <v>10</v>
      </c>
      <c r="K57" s="2">
        <v>55</v>
      </c>
    </row>
    <row r="58" spans="1:11" x14ac:dyDescent="0.2">
      <c r="J58" s="2">
        <v>11</v>
      </c>
    </row>
    <row r="59" spans="1:11" x14ac:dyDescent="0.2">
      <c r="J59" s="2">
        <v>12</v>
      </c>
    </row>
    <row r="60" spans="1:11" x14ac:dyDescent="0.2">
      <c r="J60" s="2">
        <v>13</v>
      </c>
    </row>
    <row r="61" spans="1:11" x14ac:dyDescent="0.2">
      <c r="J61" s="2">
        <v>14</v>
      </c>
    </row>
    <row r="62" spans="1:11" x14ac:dyDescent="0.2">
      <c r="J62" s="2">
        <v>15</v>
      </c>
    </row>
    <row r="63" spans="1:11" x14ac:dyDescent="0.2">
      <c r="J63" s="2">
        <v>16</v>
      </c>
    </row>
  </sheetData>
  <sheetProtection password="CAED" sheet="1" objects="1" scenarios="1" selectLockedCells="1"/>
  <mergeCells count="30">
    <mergeCell ref="A46:I46"/>
    <mergeCell ref="B1:I1"/>
    <mergeCell ref="A6:I6"/>
    <mergeCell ref="A5:I5"/>
    <mergeCell ref="A9:I9"/>
    <mergeCell ref="E11:I11"/>
    <mergeCell ref="E22:I22"/>
    <mergeCell ref="A24:I24"/>
    <mergeCell ref="A13:I13"/>
    <mergeCell ref="B15:C15"/>
    <mergeCell ref="E15:F15"/>
    <mergeCell ref="H15:I15"/>
    <mergeCell ref="A18:I18"/>
    <mergeCell ref="A20:I20"/>
    <mergeCell ref="A45:I45"/>
    <mergeCell ref="A40:I40"/>
    <mergeCell ref="A42:I42"/>
    <mergeCell ref="A35:I35"/>
    <mergeCell ref="B37:C37"/>
    <mergeCell ref="B44:C44"/>
    <mergeCell ref="E44:F44"/>
    <mergeCell ref="H44:I44"/>
    <mergeCell ref="B26:C26"/>
    <mergeCell ref="E26:F26"/>
    <mergeCell ref="E37:F37"/>
    <mergeCell ref="H37:I37"/>
    <mergeCell ref="A29:I29"/>
    <mergeCell ref="A31:I31"/>
    <mergeCell ref="E33:I33"/>
    <mergeCell ref="H26:I26"/>
  </mergeCells>
  <phoneticPr fontId="0" type="noConversion"/>
  <dataValidations count="7">
    <dataValidation type="list" errorStyle="warning" allowBlank="1" showInputMessage="1" showErrorMessage="1" errorTitle="inserisce un valore da 0 a 7" sqref="A33 A11 A22">
      <formula1>$J$47:$J$54</formula1>
    </dataValidation>
    <dataValidation type="list" errorStyle="warning" allowBlank="1" showInputMessage="1" showErrorMessage="1" errorTitle="INSERISCI " error="INSERISCI UN VALORE DA 0 A 16" sqref="A44 A26 A37">
      <formula1>$J$47:$J$63</formula1>
    </dataValidation>
    <dataValidation type="list" errorStyle="warning" allowBlank="1" showInputMessage="1" showErrorMessage="1" errorTitle="SELEZIONA UN VALORE " error="SELEZIONA UN VALORE TRA QUELLI PROPOSTI" sqref="D15 D26 D37 D44">
      <formula1>$K$47:$K$58</formula1>
    </dataValidation>
    <dataValidation type="list" allowBlank="1" showInputMessage="1" showErrorMessage="1" sqref="A15">
      <formula1>$J$47:$J$63</formula1>
    </dataValidation>
    <dataValidation type="textLength" operator="greaterThan" allowBlank="1" showInputMessage="1" showErrorMessage="1" errorTitle=" Be careful!" error="minimum 5 characters_x000a__x000a_Authors: Di Blasio Andrea &amp; Di Donato Francesco_x000a_request on e-mail: andiblasio@gmail.com" sqref="B1:I1">
      <formula1>5</formula1>
    </dataValidation>
    <dataValidation type="decimal" allowBlank="1" showInputMessage="1" showErrorMessage="1" errorTitle="Be careful!" error="numbers between 15 and 69_x000a__x000a_Authors: Di Blasio Andrea &amp; Di Donato Francesco_x000a_request on e-mail: andiblasio@gmail.com" sqref="B2">
      <formula1>15</formula1>
      <formula2>69</formula2>
    </dataValidation>
    <dataValidation type="decimal" allowBlank="1" showInputMessage="1" showErrorMessage="1" errorTitle="Be careful!" error="numbers between 15 and 69_x000a__x000a_Authors: Di Blasio Andrea &amp; Di Donato Francesco_x000a_request on e-mail: andiblasio@gmail.com" sqref="B3">
      <formula1>30</formula1>
      <formula2>200</formula2>
    </dataValidation>
  </dataValidations>
  <hyperlinks>
    <hyperlink ref="L8" r:id="rId1"/>
  </hyperlinks>
  <pageMargins left="0.75000000000000011" right="0.75000000000000011" top="1" bottom="1" header="0.5" footer="0.5"/>
  <pageSetup paperSize="9" orientation="landscape" horizontalDpi="4294967292" verticalDpi="4294967292"/>
  <headerFooter alignWithMargins="0">
    <oddFooter xml:space="preserve">&amp;L&amp;"Times New Roman,Normale"&amp;8Versione elettronica del questionario IPAQ sviluppata dal dott. Andrea Di Blasio e da Christian Mazzocco.
Per info: &amp;"Times New Roman Bold,Normale"andiblasio@gmail.com&amp;"Verdana,Normale"&amp;10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23"/>
  <sheetViews>
    <sheetView showGridLines="0" zoomScale="120" zoomScaleNormal="120" zoomScaleSheetLayoutView="100" zoomScalePageLayoutView="120" workbookViewId="0">
      <selection activeCell="J11" sqref="J11"/>
    </sheetView>
  </sheetViews>
  <sheetFormatPr baseColWidth="10" defaultColWidth="11" defaultRowHeight="13" x14ac:dyDescent="0.15"/>
  <cols>
    <col min="1" max="1" width="18.1640625" bestFit="1" customWidth="1"/>
    <col min="3" max="3" width="9.1640625" customWidth="1"/>
    <col min="4" max="4" width="6.1640625" customWidth="1"/>
    <col min="5" max="5" width="11" customWidth="1"/>
    <col min="6" max="6" width="7.6640625" customWidth="1"/>
    <col min="7" max="7" width="15.6640625" customWidth="1"/>
    <col min="8" max="8" width="49.83203125" customWidth="1"/>
  </cols>
  <sheetData>
    <row r="1" spans="1:8" ht="16" x14ac:dyDescent="0.2">
      <c r="A1" s="13" t="s">
        <v>24</v>
      </c>
      <c r="B1" s="67">
        <f>Questionnaire!B1</f>
        <v>0</v>
      </c>
      <c r="C1" s="68"/>
      <c r="D1" s="68"/>
      <c r="E1" s="68"/>
      <c r="F1" s="68"/>
      <c r="G1" s="68"/>
      <c r="H1" s="68"/>
    </row>
    <row r="2" spans="1:8" ht="16" x14ac:dyDescent="0.2">
      <c r="A2" s="13" t="s">
        <v>1</v>
      </c>
      <c r="B2" s="23">
        <f>Questionnaire!B2</f>
        <v>0</v>
      </c>
      <c r="C2" s="22" t="s">
        <v>34</v>
      </c>
      <c r="D2" s="14"/>
      <c r="E2" s="39"/>
      <c r="F2" s="39" t="s">
        <v>63</v>
      </c>
      <c r="G2" s="14"/>
      <c r="H2" s="14"/>
    </row>
    <row r="3" spans="1:8" ht="16" x14ac:dyDescent="0.2">
      <c r="A3" s="13" t="s">
        <v>2</v>
      </c>
      <c r="B3" s="23">
        <f>Questionnaire!B3</f>
        <v>0</v>
      </c>
      <c r="C3" s="22" t="s">
        <v>35</v>
      </c>
      <c r="D3" s="14"/>
      <c r="E3" s="39"/>
      <c r="F3" s="39" t="s">
        <v>64</v>
      </c>
      <c r="G3" s="14"/>
      <c r="H3" s="14"/>
    </row>
    <row r="4" spans="1:8" s="6" customFormat="1" ht="78" customHeight="1" x14ac:dyDescent="0.15">
      <c r="A4" s="69" t="s">
        <v>107</v>
      </c>
      <c r="B4" s="69"/>
      <c r="C4" s="69"/>
      <c r="D4" s="69"/>
      <c r="E4" s="69"/>
      <c r="F4" s="69"/>
      <c r="G4" s="70"/>
      <c r="H4" s="70"/>
    </row>
    <row r="5" spans="1:8" ht="6.75" customHeight="1" x14ac:dyDescent="0.2">
      <c r="A5" s="2"/>
      <c r="B5" s="2"/>
      <c r="C5" s="2"/>
      <c r="D5" s="2"/>
      <c r="E5" s="2"/>
      <c r="F5" s="2"/>
      <c r="G5" s="2"/>
      <c r="H5" s="2"/>
    </row>
    <row r="6" spans="1:8" ht="16" x14ac:dyDescent="0.2">
      <c r="A6" s="64" t="s">
        <v>25</v>
      </c>
      <c r="B6" s="64"/>
      <c r="C6" s="21"/>
      <c r="D6" s="21">
        <f>3.3*((Questionnaire!A37*60)+Questionnaire!D37)*Questionnaire!A33</f>
        <v>0</v>
      </c>
      <c r="E6" s="47" t="s">
        <v>26</v>
      </c>
      <c r="F6" s="48"/>
      <c r="G6" s="30">
        <f>D6*3.5*(Questionnaire!$B$3/200)</f>
        <v>0</v>
      </c>
      <c r="H6" s="7" t="s">
        <v>27</v>
      </c>
    </row>
    <row r="7" spans="1:8" ht="16" x14ac:dyDescent="0.2">
      <c r="A7" s="65" t="s">
        <v>30</v>
      </c>
      <c r="B7" s="65"/>
      <c r="C7" s="17"/>
      <c r="D7" s="17">
        <f>4*((Questionnaire!A26*60)+Questionnaire!D26)*Questionnaire!A22</f>
        <v>0</v>
      </c>
      <c r="E7" s="47" t="s">
        <v>26</v>
      </c>
      <c r="F7" s="48"/>
      <c r="G7" s="31">
        <f>D7*3.5*(Questionnaire!$B$3/200)</f>
        <v>0</v>
      </c>
      <c r="H7" s="7" t="s">
        <v>27</v>
      </c>
    </row>
    <row r="8" spans="1:8" ht="16" x14ac:dyDescent="0.2">
      <c r="A8" s="66" t="s">
        <v>31</v>
      </c>
      <c r="B8" s="66"/>
      <c r="C8" s="20"/>
      <c r="D8" s="20">
        <f>8*((Questionnaire!A15*60)+Questionnaire!D15)*Questionnaire!A11</f>
        <v>0</v>
      </c>
      <c r="E8" s="47" t="s">
        <v>26</v>
      </c>
      <c r="F8" s="48"/>
      <c r="G8" s="32">
        <f>D8*3.5*(Questionnaire!$B$3/200)</f>
        <v>0</v>
      </c>
      <c r="H8" s="7" t="s">
        <v>27</v>
      </c>
    </row>
    <row r="9" spans="1:8" ht="5.25" customHeight="1" x14ac:dyDescent="0.2">
      <c r="A9" s="2"/>
      <c r="B9" s="2"/>
      <c r="C9" s="2"/>
      <c r="D9" s="2"/>
      <c r="E9" s="2"/>
      <c r="F9" s="2"/>
      <c r="G9" s="2"/>
      <c r="H9" s="2"/>
    </row>
    <row r="10" spans="1:8" ht="16" x14ac:dyDescent="0.2">
      <c r="A10" s="2"/>
      <c r="B10" s="10" t="s">
        <v>28</v>
      </c>
      <c r="C10" s="19"/>
      <c r="D10" s="19">
        <f>D6+D7+D8</f>
        <v>0</v>
      </c>
      <c r="E10" s="47" t="s">
        <v>26</v>
      </c>
      <c r="F10" s="48"/>
      <c r="G10" s="33">
        <f>G6+G7+G8</f>
        <v>0</v>
      </c>
      <c r="H10" s="7" t="s">
        <v>27</v>
      </c>
    </row>
    <row r="11" spans="1:8" ht="16" x14ac:dyDescent="0.2">
      <c r="A11" s="2"/>
      <c r="B11" s="2"/>
      <c r="C11" s="2"/>
      <c r="D11" s="2"/>
      <c r="E11" s="2"/>
      <c r="F11" s="2"/>
      <c r="G11" s="2"/>
      <c r="H11" s="2"/>
    </row>
    <row r="12" spans="1:8" ht="16" x14ac:dyDescent="0.2">
      <c r="A12" s="83" t="s">
        <v>32</v>
      </c>
      <c r="B12" s="84"/>
      <c r="C12" s="84"/>
      <c r="D12" s="84"/>
      <c r="E12" s="84"/>
      <c r="F12" s="84"/>
      <c r="G12" s="85"/>
      <c r="H12" s="85"/>
    </row>
    <row r="13" spans="1:8" ht="19.5" customHeight="1" x14ac:dyDescent="0.15">
      <c r="A13" s="86" t="str">
        <f>Foglio3!$A$2</f>
        <v>LOW</v>
      </c>
      <c r="B13" s="86"/>
      <c r="C13" s="86"/>
      <c r="D13" s="86"/>
      <c r="E13" s="86"/>
      <c r="F13" s="86"/>
      <c r="G13" s="86"/>
      <c r="H13" s="86"/>
    </row>
    <row r="14" spans="1:8" ht="16" x14ac:dyDescent="0.2">
      <c r="A14" s="3"/>
      <c r="B14" s="3"/>
      <c r="C14" s="3"/>
      <c r="D14" s="3"/>
      <c r="E14" s="3"/>
      <c r="F14" s="3"/>
      <c r="G14" s="2"/>
      <c r="H14" s="2"/>
    </row>
    <row r="15" spans="1:8" ht="16" x14ac:dyDescent="0.15">
      <c r="A15" s="77" t="s">
        <v>42</v>
      </c>
      <c r="B15" s="77"/>
      <c r="C15" s="77"/>
      <c r="D15" s="77"/>
      <c r="E15" s="77"/>
      <c r="F15" s="77"/>
      <c r="G15" s="78"/>
      <c r="H15" s="78"/>
    </row>
    <row r="16" spans="1:8" ht="21" customHeight="1" x14ac:dyDescent="0.15">
      <c r="A16" s="11"/>
      <c r="B16" s="12"/>
      <c r="C16" s="12"/>
      <c r="D16" s="18">
        <f>Questionnaire!A44</f>
        <v>0</v>
      </c>
      <c r="E16" s="25" t="s">
        <v>37</v>
      </c>
      <c r="F16" s="25">
        <f>Questionnaire!D44</f>
        <v>0</v>
      </c>
      <c r="G16" s="12" t="s">
        <v>38</v>
      </c>
      <c r="H16" s="12"/>
    </row>
    <row r="17" spans="1:8" ht="54" customHeight="1" x14ac:dyDescent="0.15">
      <c r="A17" s="77" t="s">
        <v>43</v>
      </c>
      <c r="B17" s="77"/>
      <c r="C17" s="77"/>
      <c r="D17" s="77"/>
      <c r="E17" s="77"/>
      <c r="F17" s="77"/>
      <c r="G17" s="77"/>
      <c r="H17" s="77"/>
    </row>
    <row r="18" spans="1:8" ht="20.25" customHeight="1" x14ac:dyDescent="0.3">
      <c r="A18" s="74" t="s">
        <v>29</v>
      </c>
      <c r="B18" s="75"/>
      <c r="C18" s="75"/>
      <c r="D18" s="75"/>
      <c r="E18" s="75"/>
      <c r="F18" s="75"/>
      <c r="G18" s="76"/>
      <c r="H18" s="76"/>
    </row>
    <row r="19" spans="1:8" x14ac:dyDescent="0.15">
      <c r="A19" s="79" t="str">
        <f>IF(AND((D10/60&lt;=2.5),(D16&gt;=8)),Foglio3!B13,IF(AND((D10/60&lt;=2.5),(D16&gt;4),(D16&lt;8)),Foglio3!B14,IF(AND((D10/60&lt;=2.5),(D16&lt;=4)),Foglio3!B15,IF(AND((D10/60&gt;2.5),(D10/60&lt;=16),(D16&gt;=8)),Foglio3!B16,IF(AND((D10/60&gt;2.5),(D10/60&lt;=16),(D16&gt;4),(D16&lt;8)),Foglio3!B17,IF(AND((D10/60&gt;2.5),(D10/60&lt;=16),(D16&lt;=4)),Foglio3!B18,IF(AND((D10/60&lt;=35.5),(D10/60&gt;16),(D16&gt;=8)),Foglio3!B19,""))))))&amp;IF(AND((D10/60&lt;=35.5),(D10/60&gt;16),(D16&lt;8),(D16&gt;4)),Foglio3!B20,IF(AND((D10/60&lt;=35.5),(D10/60&gt;16),(D16&lt;=4)),Foglio3!B21,IF(AND((D10/60&gt;35.5),(D16&gt;=8)),Foglio3!B22,IF(AND((D10/60&gt;35.5),(D16&gt;4),(D16&lt;8)),Foglio3!B23,IF(AND((D10/60&gt;35.5),(D16&lt;=4)),Foglio3!B24,""))))))</f>
        <v>Your physical activity level must be improved. Although your daily sedentary time is low, at less than 4 hours, the low/absent daily moderate to vigorous intensity physical activity will have negative effects on your current and future health. According to your health status, you should devote 60 to 75 minutes daily to moderate intensity physical activity, or 30 to 35 minutes daily to vigorous physical activity, or 45 to 55 minutes daily to mixed intensity moderate to vigorous physical activities.</v>
      </c>
      <c r="B19" s="80"/>
      <c r="C19" s="80"/>
      <c r="D19" s="80"/>
      <c r="E19" s="80"/>
      <c r="F19" s="80"/>
      <c r="G19" s="81"/>
      <c r="H19" s="81"/>
    </row>
    <row r="20" spans="1:8" x14ac:dyDescent="0.15">
      <c r="A20" s="82"/>
      <c r="B20" s="82"/>
      <c r="C20" s="82"/>
      <c r="D20" s="82"/>
      <c r="E20" s="82"/>
      <c r="F20" s="82"/>
      <c r="G20" s="82"/>
      <c r="H20" s="82"/>
    </row>
    <row r="21" spans="1:8" ht="90" customHeight="1" x14ac:dyDescent="0.15">
      <c r="A21" s="82"/>
      <c r="B21" s="82"/>
      <c r="C21" s="82"/>
      <c r="D21" s="82"/>
      <c r="E21" s="82"/>
      <c r="F21" s="82"/>
      <c r="G21" s="82"/>
      <c r="H21" s="82"/>
    </row>
    <row r="22" spans="1:8" ht="23" customHeight="1" x14ac:dyDescent="0.15">
      <c r="A22" s="72" t="s">
        <v>33</v>
      </c>
      <c r="B22" s="72"/>
      <c r="C22" s="72"/>
      <c r="D22" s="72"/>
      <c r="E22" s="72"/>
      <c r="F22" s="72"/>
      <c r="G22" s="73"/>
      <c r="H22" s="73"/>
    </row>
    <row r="23" spans="1:8" ht="9.75" customHeight="1" x14ac:dyDescent="0.15">
      <c r="A23" s="71" t="s">
        <v>44</v>
      </c>
      <c r="B23" s="71"/>
      <c r="C23" s="71"/>
      <c r="D23" s="71"/>
      <c r="E23" s="71"/>
      <c r="F23" s="71"/>
      <c r="G23" s="71"/>
      <c r="H23" s="71"/>
    </row>
  </sheetData>
  <sheetProtection password="CAED" sheet="1" objects="1" scenarios="1" selectLockedCells="1" selectUnlockedCells="1"/>
  <mergeCells count="17">
    <mergeCell ref="A23:H23"/>
    <mergeCell ref="A22:H22"/>
    <mergeCell ref="E10:F10"/>
    <mergeCell ref="A18:H18"/>
    <mergeCell ref="A15:H15"/>
    <mergeCell ref="A19:H21"/>
    <mergeCell ref="A12:H12"/>
    <mergeCell ref="A13:H13"/>
    <mergeCell ref="A17:H17"/>
    <mergeCell ref="A6:B6"/>
    <mergeCell ref="A7:B7"/>
    <mergeCell ref="A8:B8"/>
    <mergeCell ref="B1:H1"/>
    <mergeCell ref="E8:F8"/>
    <mergeCell ref="A4:H4"/>
    <mergeCell ref="E6:F6"/>
    <mergeCell ref="E7:F7"/>
  </mergeCells>
  <phoneticPr fontId="0" type="noConversion"/>
  <printOptions horizontalCentered="1"/>
  <pageMargins left="0.75000000000000011" right="0.75000000000000011" top="1" bottom="1" header="0.5" footer="0.5"/>
  <pageSetup paperSize="9" scale="94" orientation="landscape" horizontalDpi="4294967292" verticalDpi="4294967292"/>
  <headerFooter alignWithMargins="0">
    <oddFooter xml:space="preserve">&amp;L&amp;"Times New Roman,Grassetto"&amp;9This report does not constitute diagnosis.
Do not forget to consult your physician before to start a physical exercise program.
To request information about the excel file and the report:&amp;KFF0000 andiblasio@gmail.com </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zoomScale="130" zoomScaleNormal="130" zoomScalePageLayoutView="130" workbookViewId="0">
      <selection activeCell="B1" sqref="B1:M1048576"/>
    </sheetView>
  </sheetViews>
  <sheetFormatPr baseColWidth="10" defaultColWidth="11" defaultRowHeight="13" x14ac:dyDescent="0.15"/>
  <cols>
    <col min="1" max="1" width="43.83203125" bestFit="1" customWidth="1"/>
    <col min="2" max="2" width="9.33203125" hidden="1" customWidth="1"/>
    <col min="3" max="13" width="0" hidden="1" customWidth="1"/>
  </cols>
  <sheetData>
    <row r="1" spans="1:11" x14ac:dyDescent="0.15">
      <c r="B1" t="s">
        <v>70</v>
      </c>
      <c r="C1" t="s">
        <v>71</v>
      </c>
      <c r="D1" t="s">
        <v>72</v>
      </c>
      <c r="E1" t="s">
        <v>73</v>
      </c>
      <c r="F1" t="s">
        <v>74</v>
      </c>
      <c r="G1" t="s">
        <v>75</v>
      </c>
      <c r="H1" t="s">
        <v>76</v>
      </c>
      <c r="I1" t="s">
        <v>77</v>
      </c>
      <c r="J1" t="s">
        <v>78</v>
      </c>
      <c r="K1" t="s">
        <v>79</v>
      </c>
    </row>
    <row r="2" spans="1:11" ht="16" x14ac:dyDescent="0.2">
      <c r="A2" t="str">
        <f>IF(AND(B2&gt;16,Questionnaire!B3&gt;1),"NOT CLASSIFIED",IF(OR(AND(C2&gt;=7,(Report!D10&gt;=3000)),AND(Questionnaire!A11&gt;=3, Report!D10&gt;=1500)),"HIGH",IF(OR(AND(C2&gt;=5,Report!D10&gt;=600),AND(Questionnaire!A11&gt;=3,E2&gt;=20),AND(J2&gt;=5,K2&gt;=150)),"MODERATE","LOW")))</f>
        <v>LOW</v>
      </c>
      <c r="B2">
        <f>Questionnaire!A15+Questionnaire!A26+Questionnaire!A37</f>
        <v>0</v>
      </c>
      <c r="C2">
        <f>Questionnaire!A11+Questionnaire!A22+Questionnaire!A33</f>
        <v>0</v>
      </c>
      <c r="D2">
        <f>Questionnaire!A11</f>
        <v>0</v>
      </c>
      <c r="E2">
        <f>(Questionnaire!A15*60+Questionnaire!D15)*D2</f>
        <v>0</v>
      </c>
      <c r="F2">
        <f>Questionnaire!A22</f>
        <v>0</v>
      </c>
      <c r="G2">
        <f>((Questionnaire!A26*60+Questionnaire!D26)*Questionnaire!A22)</f>
        <v>0</v>
      </c>
      <c r="H2">
        <f>Questionnaire!A33</f>
        <v>0</v>
      </c>
      <c r="I2" s="2">
        <f>((Questionnaire!A37*60+Questionnaire!D37)*Questionnaire!A33)</f>
        <v>0</v>
      </c>
      <c r="J2" s="2">
        <f>Questionnaire!A22+Questionnaire!A33</f>
        <v>0</v>
      </c>
      <c r="K2" s="2">
        <f>G2+I2</f>
        <v>0</v>
      </c>
    </row>
    <row r="4" spans="1:11" ht="16" x14ac:dyDescent="0.2">
      <c r="A4" s="1"/>
    </row>
    <row r="5" spans="1:11" ht="16" x14ac:dyDescent="0.2">
      <c r="A5" s="1"/>
    </row>
    <row r="9" spans="1:11" x14ac:dyDescent="0.15">
      <c r="A9" s="15"/>
    </row>
    <row r="10" spans="1:11" x14ac:dyDescent="0.15">
      <c r="A10" s="15"/>
    </row>
    <row r="11" spans="1:11" x14ac:dyDescent="0.15">
      <c r="A11" s="15"/>
    </row>
    <row r="12" spans="1:11" hidden="1" x14ac:dyDescent="0.15"/>
    <row r="13" spans="1:11" hidden="1" x14ac:dyDescent="0.15">
      <c r="A13" s="40" t="s">
        <v>65</v>
      </c>
      <c r="B13" s="37" t="s">
        <v>52</v>
      </c>
    </row>
    <row r="14" spans="1:11" hidden="1" x14ac:dyDescent="0.15">
      <c r="A14" s="40" t="s">
        <v>66</v>
      </c>
      <c r="B14" s="38" t="s">
        <v>53</v>
      </c>
    </row>
    <row r="15" spans="1:11" hidden="1" x14ac:dyDescent="0.15">
      <c r="A15" s="40" t="s">
        <v>67</v>
      </c>
      <c r="B15" s="37" t="s">
        <v>54</v>
      </c>
    </row>
    <row r="16" spans="1:11" hidden="1" x14ac:dyDescent="0.15">
      <c r="A16" s="36" t="s">
        <v>45</v>
      </c>
      <c r="B16" s="38" t="s">
        <v>55</v>
      </c>
    </row>
    <row r="17" spans="1:2" hidden="1" x14ac:dyDescent="0.15">
      <c r="A17" s="36" t="s">
        <v>46</v>
      </c>
      <c r="B17" s="38" t="s">
        <v>56</v>
      </c>
    </row>
    <row r="18" spans="1:2" hidden="1" x14ac:dyDescent="0.15">
      <c r="A18" s="36" t="s">
        <v>47</v>
      </c>
      <c r="B18" s="37" t="s">
        <v>57</v>
      </c>
    </row>
    <row r="19" spans="1:2" hidden="1" x14ac:dyDescent="0.15">
      <c r="A19" s="36" t="s">
        <v>48</v>
      </c>
      <c r="B19" s="37" t="s">
        <v>58</v>
      </c>
    </row>
    <row r="20" spans="1:2" hidden="1" x14ac:dyDescent="0.15">
      <c r="A20" s="36" t="s">
        <v>49</v>
      </c>
      <c r="B20" s="37" t="s">
        <v>59</v>
      </c>
    </row>
    <row r="21" spans="1:2" hidden="1" x14ac:dyDescent="0.15">
      <c r="A21" s="36" t="s">
        <v>50</v>
      </c>
      <c r="B21" s="38" t="s">
        <v>60</v>
      </c>
    </row>
    <row r="22" spans="1:2" hidden="1" x14ac:dyDescent="0.15">
      <c r="A22" s="36" t="s">
        <v>51</v>
      </c>
      <c r="B22" s="37" t="s">
        <v>61</v>
      </c>
    </row>
    <row r="23" spans="1:2" hidden="1" x14ac:dyDescent="0.15">
      <c r="A23" s="40" t="s">
        <v>68</v>
      </c>
      <c r="B23" s="37" t="s">
        <v>62</v>
      </c>
    </row>
    <row r="24" spans="1:2" hidden="1" x14ac:dyDescent="0.15">
      <c r="A24" s="40" t="s">
        <v>69</v>
      </c>
      <c r="B24" s="37" t="s">
        <v>62</v>
      </c>
    </row>
    <row r="25" spans="1:2" hidden="1" x14ac:dyDescent="0.15"/>
  </sheetData>
  <sheetProtection password="CAED" sheet="1" objects="1" scenarios="1" selectLockedCells="1" selectUnlockedCells="1"/>
  <phoneticPr fontId="0" type="noConversion"/>
  <pageMargins left="0.75" right="0.75" top="1" bottom="1" header="0.5" footer="0.5"/>
  <pageSetup paperSize="0"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workbookViewId="0">
      <selection activeCell="A9" sqref="A9:D9"/>
    </sheetView>
  </sheetViews>
  <sheetFormatPr baseColWidth="10" defaultColWidth="36.5" defaultRowHeight="16" x14ac:dyDescent="0.2"/>
  <cols>
    <col min="1" max="1" width="58.6640625" style="2" customWidth="1"/>
    <col min="2" max="2" width="23.83203125" style="2" customWidth="1"/>
    <col min="3" max="3" width="21" style="2" customWidth="1"/>
    <col min="4" max="16384" width="36.5" style="2"/>
  </cols>
  <sheetData>
    <row r="1" spans="1:23" s="44" customFormat="1" x14ac:dyDescent="0.15">
      <c r="A1" s="42" t="str">
        <f>Questionnaire!A1</f>
        <v xml:space="preserve">Name and Surname </v>
      </c>
      <c r="B1" s="42" t="str">
        <f>Questionnaire!A2</f>
        <v>Age</v>
      </c>
      <c r="C1" s="42" t="str">
        <f>Questionnaire!A3</f>
        <v>Weight</v>
      </c>
      <c r="D1" s="43" t="s">
        <v>86</v>
      </c>
      <c r="E1" s="43" t="s">
        <v>87</v>
      </c>
      <c r="F1" s="43" t="s">
        <v>88</v>
      </c>
      <c r="G1" s="43" t="s">
        <v>89</v>
      </c>
      <c r="H1" s="43" t="s">
        <v>90</v>
      </c>
      <c r="I1" s="43" t="s">
        <v>91</v>
      </c>
      <c r="J1" s="43" t="s">
        <v>92</v>
      </c>
      <c r="K1" s="43" t="s">
        <v>93</v>
      </c>
      <c r="L1" s="43" t="s">
        <v>94</v>
      </c>
      <c r="M1" s="43" t="s">
        <v>95</v>
      </c>
      <c r="N1" s="43" t="s">
        <v>97</v>
      </c>
      <c r="O1" s="43" t="s">
        <v>98</v>
      </c>
      <c r="P1" s="43" t="s">
        <v>99</v>
      </c>
      <c r="Q1" s="43" t="s">
        <v>100</v>
      </c>
      <c r="R1" s="43" t="s">
        <v>101</v>
      </c>
      <c r="S1" s="43" t="s">
        <v>102</v>
      </c>
      <c r="T1" s="43" t="s">
        <v>103</v>
      </c>
      <c r="U1" s="43" t="s">
        <v>104</v>
      </c>
      <c r="V1" s="43" t="s">
        <v>105</v>
      </c>
      <c r="W1" s="43" t="s">
        <v>106</v>
      </c>
    </row>
    <row r="2" spans="1:23" x14ac:dyDescent="0.2">
      <c r="A2" s="45">
        <f>Questionnaire!B1</f>
        <v>0</v>
      </c>
      <c r="B2" s="45">
        <f>Questionnaire!B2</f>
        <v>0</v>
      </c>
      <c r="C2" s="45">
        <f>Questionnaire!B3</f>
        <v>0</v>
      </c>
      <c r="D2" s="45">
        <f>Foglio3!D2</f>
        <v>0</v>
      </c>
      <c r="E2" s="45">
        <f>Foglio3!E2</f>
        <v>0</v>
      </c>
      <c r="F2" s="45">
        <f>Foglio3!F2</f>
        <v>0</v>
      </c>
      <c r="G2" s="45">
        <f>Foglio3!G2</f>
        <v>0</v>
      </c>
      <c r="H2" s="45">
        <f>Foglio3!H2</f>
        <v>0</v>
      </c>
      <c r="I2" s="45">
        <f>Foglio3!I2</f>
        <v>0</v>
      </c>
      <c r="J2" s="45">
        <f>Foglio3!J2</f>
        <v>0</v>
      </c>
      <c r="K2" s="45">
        <f>Foglio3!K2</f>
        <v>0</v>
      </c>
      <c r="L2" s="45">
        <f>E2+G2</f>
        <v>0</v>
      </c>
      <c r="M2" s="45">
        <f>L2+I2</f>
        <v>0</v>
      </c>
      <c r="N2" s="46">
        <f>Report!D8</f>
        <v>0</v>
      </c>
      <c r="O2" s="46">
        <f>Report!D7</f>
        <v>0</v>
      </c>
      <c r="P2" s="46">
        <f>Report!D6</f>
        <v>0</v>
      </c>
      <c r="Q2" s="46">
        <f>Report!D10</f>
        <v>0</v>
      </c>
      <c r="R2" s="46">
        <f>Report!G8</f>
        <v>0</v>
      </c>
      <c r="S2" s="46">
        <f>Report!G7</f>
        <v>0</v>
      </c>
      <c r="T2" s="46">
        <f>Report!G6</f>
        <v>0</v>
      </c>
      <c r="U2" s="46">
        <f>Report!G10</f>
        <v>0</v>
      </c>
      <c r="V2" s="45" t="str">
        <f>Foglio3!A2</f>
        <v>LOW</v>
      </c>
      <c r="W2" s="45">
        <f>60*Questionnaire!A44+Questionnaire!D44</f>
        <v>0</v>
      </c>
    </row>
    <row r="4" spans="1:23" x14ac:dyDescent="0.2">
      <c r="A4" s="87" t="s">
        <v>80</v>
      </c>
      <c r="B4" s="87"/>
      <c r="C4" s="87"/>
      <c r="D4" s="87"/>
      <c r="E4" s="87"/>
      <c r="F4" s="87"/>
      <c r="G4" s="87"/>
      <c r="H4" s="87"/>
    </row>
    <row r="6" spans="1:23" x14ac:dyDescent="0.2">
      <c r="A6" s="41" t="s">
        <v>81</v>
      </c>
    </row>
    <row r="7" spans="1:23" x14ac:dyDescent="0.2">
      <c r="A7" s="88" t="s">
        <v>82</v>
      </c>
      <c r="B7" s="88"/>
      <c r="C7" s="88"/>
      <c r="D7" s="88"/>
    </row>
    <row r="8" spans="1:23" x14ac:dyDescent="0.2">
      <c r="A8" s="88" t="s">
        <v>83</v>
      </c>
      <c r="B8" s="88"/>
      <c r="C8" s="88"/>
      <c r="D8" s="88"/>
    </row>
    <row r="9" spans="1:23" x14ac:dyDescent="0.2">
      <c r="A9" s="88" t="s">
        <v>84</v>
      </c>
      <c r="B9" s="50"/>
      <c r="C9" s="50"/>
      <c r="D9" s="50"/>
    </row>
    <row r="10" spans="1:23" x14ac:dyDescent="0.2">
      <c r="A10" s="88" t="s">
        <v>85</v>
      </c>
      <c r="B10" s="88"/>
      <c r="C10" s="88"/>
      <c r="D10" s="88"/>
    </row>
  </sheetData>
  <mergeCells count="5">
    <mergeCell ref="A4:H4"/>
    <mergeCell ref="A7:D7"/>
    <mergeCell ref="A8:D8"/>
    <mergeCell ref="A10:D10"/>
    <mergeCell ref="A9:D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Questionnaire</vt:lpstr>
      <vt:lpstr>Report</vt:lpstr>
      <vt:lpstr>Foglio3</vt:lpstr>
      <vt:lpstr>Export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Andrea Di Blasio</cp:lastModifiedBy>
  <cp:lastPrinted>2015-12-31T17:01:18Z</cp:lastPrinted>
  <dcterms:created xsi:type="dcterms:W3CDTF">2014-09-12T12:00:39Z</dcterms:created>
  <dcterms:modified xsi:type="dcterms:W3CDTF">2020-02-10T20:05:00Z</dcterms:modified>
</cp:coreProperties>
</file>