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end\OneDrive - SportNZGroup\Documents\INTELLIGENCE\DATA PROJECTS\20200128 Cycling\PTA\"/>
    </mc:Choice>
  </mc:AlternateContent>
  <xr:revisionPtr revIDLastSave="1" documentId="11_0CA43934D4AE3CA5E3A7C719A5482478B4EC09E9" xr6:coauthVersionLast="45" xr6:coauthVersionMax="45" xr10:uidLastSave="{CA74860F-641F-4FDC-B17A-DFCA6A38B554}"/>
  <bookViews>
    <workbookView xWindow="2760" yWindow="1335" windowWidth="24930" windowHeight="13710" tabRatio="500" xr2:uid="{00000000-000D-0000-FFFF-FFFF00000000}"/>
  </bookViews>
  <sheets>
    <sheet name="Data" sheetId="2" r:id="rId1"/>
    <sheet name="Sheet1" sheetId="1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739" i="2" l="1"/>
  <c r="U739" i="2"/>
  <c r="T739" i="2"/>
  <c r="P739" i="2"/>
  <c r="O739" i="2"/>
  <c r="N739" i="2"/>
  <c r="V738" i="2"/>
  <c r="U738" i="2"/>
  <c r="T738" i="2"/>
  <c r="P738" i="2"/>
  <c r="O738" i="2"/>
  <c r="N738" i="2"/>
  <c r="V737" i="2"/>
  <c r="U737" i="2"/>
  <c r="T737" i="2"/>
  <c r="P737" i="2"/>
  <c r="O737" i="2"/>
  <c r="N737" i="2"/>
  <c r="V736" i="2"/>
  <c r="U736" i="2"/>
  <c r="T736" i="2"/>
  <c r="P736" i="2"/>
  <c r="O736" i="2"/>
  <c r="N736" i="2"/>
  <c r="V735" i="2"/>
  <c r="U735" i="2"/>
  <c r="T735" i="2"/>
  <c r="P735" i="2"/>
  <c r="O735" i="2"/>
  <c r="N735" i="2"/>
  <c r="V734" i="2"/>
  <c r="U734" i="2"/>
  <c r="T734" i="2"/>
  <c r="P734" i="2"/>
  <c r="O734" i="2"/>
  <c r="N734" i="2"/>
  <c r="V733" i="2"/>
  <c r="U733" i="2"/>
  <c r="T733" i="2"/>
  <c r="P733" i="2"/>
  <c r="O733" i="2"/>
  <c r="N733" i="2"/>
  <c r="V732" i="2"/>
  <c r="U732" i="2"/>
  <c r="T732" i="2"/>
  <c r="P732" i="2"/>
  <c r="O732" i="2"/>
  <c r="N732" i="2"/>
  <c r="V731" i="2"/>
  <c r="U731" i="2"/>
  <c r="T731" i="2"/>
  <c r="P731" i="2"/>
  <c r="O731" i="2"/>
  <c r="N731" i="2"/>
  <c r="V730" i="2"/>
  <c r="U730" i="2"/>
  <c r="T730" i="2"/>
  <c r="P730" i="2"/>
  <c r="O730" i="2"/>
  <c r="N730" i="2"/>
  <c r="V729" i="2"/>
  <c r="U729" i="2"/>
  <c r="T729" i="2"/>
  <c r="P729" i="2"/>
  <c r="O729" i="2"/>
  <c r="N729" i="2"/>
  <c r="V728" i="2"/>
  <c r="U728" i="2"/>
  <c r="T728" i="2"/>
  <c r="P728" i="2"/>
  <c r="O728" i="2"/>
  <c r="N728" i="2"/>
  <c r="V727" i="2"/>
  <c r="U727" i="2"/>
  <c r="T727" i="2"/>
  <c r="P727" i="2"/>
  <c r="O727" i="2"/>
  <c r="N727" i="2"/>
  <c r="V726" i="2"/>
  <c r="U726" i="2"/>
  <c r="T726" i="2"/>
  <c r="P726" i="2"/>
  <c r="O726" i="2"/>
  <c r="N726" i="2"/>
  <c r="V725" i="2"/>
  <c r="U725" i="2"/>
  <c r="T725" i="2"/>
  <c r="P725" i="2"/>
  <c r="O725" i="2"/>
  <c r="N725" i="2"/>
  <c r="V724" i="2"/>
  <c r="U724" i="2"/>
  <c r="T724" i="2"/>
  <c r="P724" i="2"/>
  <c r="O724" i="2"/>
  <c r="N724" i="2"/>
  <c r="V723" i="2"/>
  <c r="U723" i="2"/>
  <c r="T723" i="2"/>
  <c r="P723" i="2"/>
  <c r="O723" i="2"/>
  <c r="N723" i="2"/>
  <c r="V722" i="2"/>
  <c r="U722" i="2"/>
  <c r="T722" i="2"/>
  <c r="P722" i="2"/>
  <c r="O722" i="2"/>
  <c r="N722" i="2"/>
  <c r="V721" i="2"/>
  <c r="U721" i="2"/>
  <c r="T721" i="2"/>
  <c r="P721" i="2"/>
  <c r="O721" i="2"/>
  <c r="N721" i="2"/>
  <c r="V720" i="2"/>
  <c r="U720" i="2"/>
  <c r="T720" i="2"/>
  <c r="P720" i="2"/>
  <c r="O720" i="2"/>
  <c r="N720" i="2"/>
  <c r="V719" i="2"/>
  <c r="U719" i="2"/>
  <c r="T719" i="2"/>
  <c r="P719" i="2"/>
  <c r="O719" i="2"/>
  <c r="N719" i="2"/>
  <c r="V718" i="2"/>
  <c r="U718" i="2"/>
  <c r="T718" i="2"/>
  <c r="P718" i="2"/>
  <c r="O718" i="2"/>
  <c r="N718" i="2"/>
  <c r="V717" i="2"/>
  <c r="U717" i="2"/>
  <c r="T717" i="2"/>
  <c r="P717" i="2"/>
  <c r="O717" i="2"/>
  <c r="N717" i="2"/>
  <c r="V716" i="2"/>
  <c r="U716" i="2"/>
  <c r="T716" i="2"/>
  <c r="P716" i="2"/>
  <c r="O716" i="2"/>
  <c r="N716" i="2"/>
  <c r="V715" i="2"/>
  <c r="U715" i="2"/>
  <c r="T715" i="2"/>
  <c r="P715" i="2"/>
  <c r="O715" i="2"/>
  <c r="N715" i="2"/>
  <c r="V714" i="2"/>
  <c r="U714" i="2"/>
  <c r="T714" i="2"/>
  <c r="P714" i="2"/>
  <c r="O714" i="2"/>
  <c r="N714" i="2"/>
  <c r="V713" i="2"/>
  <c r="U713" i="2"/>
  <c r="T713" i="2"/>
  <c r="P713" i="2"/>
  <c r="O713" i="2"/>
  <c r="N713" i="2"/>
  <c r="V712" i="2"/>
  <c r="U712" i="2"/>
  <c r="T712" i="2"/>
  <c r="P712" i="2"/>
  <c r="O712" i="2"/>
  <c r="N712" i="2"/>
  <c r="BW711" i="2"/>
  <c r="AP711" i="2"/>
  <c r="AO711" i="2"/>
  <c r="AN711" i="2"/>
  <c r="AM711" i="2"/>
  <c r="AL711" i="2"/>
  <c r="AK711" i="2"/>
  <c r="AJ711" i="2"/>
  <c r="AI711" i="2"/>
  <c r="AH711" i="2"/>
  <c r="AG711" i="2"/>
  <c r="AF711" i="2"/>
  <c r="AE711" i="2"/>
  <c r="AD711" i="2"/>
  <c r="AC711" i="2"/>
  <c r="AB711" i="2"/>
  <c r="AA711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R2" i="2"/>
  <c r="T2" i="2"/>
  <c r="R3" i="2"/>
  <c r="T3" i="2"/>
  <c r="R4" i="2"/>
  <c r="T4" i="2"/>
  <c r="R5" i="2"/>
  <c r="T5" i="2"/>
  <c r="R6" i="2"/>
  <c r="T6" i="2"/>
  <c r="R7" i="2"/>
  <c r="T7" i="2"/>
  <c r="R8" i="2"/>
  <c r="T8" i="2"/>
  <c r="R9" i="2"/>
  <c r="T9" i="2"/>
  <c r="R10" i="2"/>
  <c r="T10" i="2"/>
  <c r="R11" i="2"/>
  <c r="T11" i="2"/>
  <c r="R12" i="2"/>
  <c r="T12" i="2"/>
  <c r="R13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S2" i="2"/>
  <c r="S3" i="2"/>
  <c r="S4" i="2"/>
  <c r="S5" i="2"/>
  <c r="S6" i="2"/>
  <c r="S7" i="2"/>
  <c r="S8" i="2"/>
  <c r="S9" i="2"/>
  <c r="S10" i="2"/>
  <c r="S11" i="2"/>
  <c r="S12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R111" i="2"/>
  <c r="S111" i="2"/>
  <c r="R112" i="2"/>
  <c r="S112" i="2"/>
  <c r="R113" i="2"/>
  <c r="S113" i="2"/>
  <c r="R114" i="2"/>
  <c r="S114" i="2"/>
  <c r="R115" i="2"/>
  <c r="S115" i="2"/>
  <c r="R116" i="2"/>
  <c r="S116" i="2"/>
  <c r="R117" i="2"/>
  <c r="S117" i="2"/>
  <c r="R118" i="2"/>
  <c r="S118" i="2"/>
  <c r="R119" i="2"/>
  <c r="S119" i="2"/>
  <c r="R120" i="2"/>
  <c r="S120" i="2"/>
  <c r="R121" i="2"/>
  <c r="S121" i="2"/>
  <c r="R122" i="2"/>
  <c r="S122" i="2"/>
  <c r="R123" i="2"/>
  <c r="S123" i="2"/>
  <c r="R124" i="2"/>
  <c r="S124" i="2"/>
  <c r="R125" i="2"/>
  <c r="S125" i="2"/>
  <c r="R126" i="2"/>
  <c r="S126" i="2"/>
  <c r="R127" i="2"/>
  <c r="S127" i="2"/>
  <c r="R128" i="2"/>
  <c r="S128" i="2"/>
  <c r="R129" i="2"/>
  <c r="S129" i="2"/>
  <c r="R130" i="2"/>
  <c r="S130" i="2"/>
  <c r="R131" i="2"/>
  <c r="S131" i="2"/>
  <c r="R132" i="2"/>
  <c r="S132" i="2"/>
  <c r="R133" i="2"/>
  <c r="S133" i="2"/>
  <c r="R134" i="2"/>
  <c r="S134" i="2"/>
  <c r="R135" i="2"/>
  <c r="S135" i="2"/>
  <c r="R136" i="2"/>
  <c r="S136" i="2"/>
  <c r="R137" i="2"/>
  <c r="S137" i="2"/>
  <c r="R138" i="2"/>
  <c r="S138" i="2"/>
  <c r="R139" i="2"/>
  <c r="S139" i="2"/>
  <c r="R140" i="2"/>
  <c r="S140" i="2"/>
  <c r="R141" i="2"/>
  <c r="S141" i="2"/>
  <c r="R142" i="2"/>
  <c r="S142" i="2"/>
  <c r="R143" i="2"/>
  <c r="S143" i="2"/>
  <c r="R144" i="2"/>
  <c r="S144" i="2"/>
  <c r="R145" i="2"/>
  <c r="S145" i="2"/>
  <c r="R146" i="2"/>
  <c r="S146" i="2"/>
  <c r="R147" i="2"/>
  <c r="S147" i="2"/>
  <c r="R148" i="2"/>
  <c r="S148" i="2"/>
  <c r="R149" i="2"/>
  <c r="S149" i="2"/>
  <c r="R150" i="2"/>
  <c r="S150" i="2"/>
  <c r="R151" i="2"/>
  <c r="S151" i="2"/>
  <c r="R152" i="2"/>
  <c r="S152" i="2"/>
  <c r="R153" i="2"/>
  <c r="S153" i="2"/>
  <c r="R154" i="2"/>
  <c r="S154" i="2"/>
  <c r="R155" i="2"/>
  <c r="S155" i="2"/>
  <c r="R156" i="2"/>
  <c r="S156" i="2"/>
  <c r="R157" i="2"/>
  <c r="S157" i="2"/>
  <c r="R158" i="2"/>
  <c r="S158" i="2"/>
  <c r="R159" i="2"/>
  <c r="S159" i="2"/>
  <c r="R160" i="2"/>
  <c r="S160" i="2"/>
  <c r="R161" i="2"/>
  <c r="S161" i="2"/>
  <c r="R162" i="2"/>
  <c r="S162" i="2"/>
  <c r="R163" i="2"/>
  <c r="S163" i="2"/>
  <c r="R164" i="2"/>
  <c r="S164" i="2"/>
  <c r="R165" i="2"/>
  <c r="S165" i="2"/>
  <c r="R166" i="2"/>
  <c r="S166" i="2"/>
  <c r="R167" i="2"/>
  <c r="S167" i="2"/>
  <c r="R168" i="2"/>
  <c r="S168" i="2"/>
  <c r="R169" i="2"/>
  <c r="S169" i="2"/>
  <c r="R170" i="2"/>
  <c r="S170" i="2"/>
  <c r="R171" i="2"/>
  <c r="S171" i="2"/>
  <c r="R172" i="2"/>
  <c r="S172" i="2"/>
  <c r="R173" i="2"/>
  <c r="S173" i="2"/>
  <c r="R174" i="2"/>
  <c r="S174" i="2"/>
  <c r="R175" i="2"/>
  <c r="S175" i="2"/>
  <c r="R176" i="2"/>
  <c r="S176" i="2"/>
  <c r="R177" i="2"/>
  <c r="S177" i="2"/>
  <c r="R178" i="2"/>
  <c r="S178" i="2"/>
  <c r="R179" i="2"/>
  <c r="S179" i="2"/>
  <c r="R180" i="2"/>
  <c r="S180" i="2"/>
  <c r="R181" i="2"/>
  <c r="S181" i="2"/>
  <c r="R182" i="2"/>
  <c r="S182" i="2"/>
  <c r="R183" i="2"/>
  <c r="S183" i="2"/>
  <c r="R184" i="2"/>
  <c r="S184" i="2"/>
  <c r="R185" i="2"/>
  <c r="S185" i="2"/>
  <c r="R186" i="2"/>
  <c r="S186" i="2"/>
  <c r="R187" i="2"/>
  <c r="S187" i="2"/>
  <c r="R188" i="2"/>
  <c r="S188" i="2"/>
  <c r="R189" i="2"/>
  <c r="S189" i="2"/>
  <c r="R190" i="2"/>
  <c r="S190" i="2"/>
  <c r="R191" i="2"/>
  <c r="S191" i="2"/>
  <c r="R192" i="2"/>
  <c r="S192" i="2"/>
  <c r="R193" i="2"/>
  <c r="S193" i="2"/>
  <c r="R194" i="2"/>
  <c r="S194" i="2"/>
  <c r="R195" i="2"/>
  <c r="S195" i="2"/>
  <c r="R196" i="2"/>
  <c r="S196" i="2"/>
  <c r="R197" i="2"/>
  <c r="S197" i="2"/>
  <c r="R198" i="2"/>
  <c r="S198" i="2"/>
  <c r="R199" i="2"/>
  <c r="S199" i="2"/>
  <c r="R200" i="2"/>
  <c r="S200" i="2"/>
  <c r="R201" i="2"/>
  <c r="S201" i="2"/>
  <c r="R202" i="2"/>
  <c r="S202" i="2"/>
  <c r="R203" i="2"/>
  <c r="S203" i="2"/>
  <c r="R204" i="2"/>
  <c r="S204" i="2"/>
  <c r="R205" i="2"/>
  <c r="S205" i="2"/>
  <c r="R206" i="2"/>
  <c r="S206" i="2"/>
  <c r="R207" i="2"/>
  <c r="S207" i="2"/>
  <c r="R208" i="2"/>
  <c r="S208" i="2"/>
  <c r="R209" i="2"/>
  <c r="S209" i="2"/>
  <c r="R210" i="2"/>
  <c r="S210" i="2"/>
  <c r="R211" i="2"/>
  <c r="S211" i="2"/>
  <c r="R212" i="2"/>
  <c r="S212" i="2"/>
  <c r="R213" i="2"/>
  <c r="S213" i="2"/>
  <c r="R214" i="2"/>
  <c r="S214" i="2"/>
  <c r="R215" i="2"/>
  <c r="S215" i="2"/>
  <c r="R216" i="2"/>
  <c r="S216" i="2"/>
  <c r="R217" i="2"/>
  <c r="S217" i="2"/>
  <c r="R218" i="2"/>
  <c r="S218" i="2"/>
  <c r="R219" i="2"/>
  <c r="S219" i="2"/>
  <c r="R220" i="2"/>
  <c r="S220" i="2"/>
  <c r="R221" i="2"/>
  <c r="S221" i="2"/>
  <c r="R222" i="2"/>
  <c r="S222" i="2"/>
  <c r="R223" i="2"/>
  <c r="S223" i="2"/>
  <c r="R224" i="2"/>
  <c r="S224" i="2"/>
  <c r="R225" i="2"/>
  <c r="S225" i="2"/>
  <c r="R226" i="2"/>
  <c r="S226" i="2"/>
  <c r="R227" i="2"/>
  <c r="S227" i="2"/>
  <c r="R228" i="2"/>
  <c r="S228" i="2"/>
  <c r="R229" i="2"/>
  <c r="S229" i="2"/>
  <c r="R230" i="2"/>
  <c r="S230" i="2"/>
  <c r="R231" i="2"/>
  <c r="S231" i="2"/>
  <c r="R232" i="2"/>
  <c r="S232" i="2"/>
  <c r="R233" i="2"/>
  <c r="S233" i="2"/>
  <c r="R234" i="2"/>
  <c r="S234" i="2"/>
  <c r="R235" i="2"/>
  <c r="S235" i="2"/>
  <c r="R236" i="2"/>
  <c r="S236" i="2"/>
  <c r="R237" i="2"/>
  <c r="S237" i="2"/>
  <c r="R238" i="2"/>
  <c r="S238" i="2"/>
  <c r="R239" i="2"/>
  <c r="S239" i="2"/>
  <c r="R240" i="2"/>
  <c r="S240" i="2"/>
  <c r="R241" i="2"/>
  <c r="S241" i="2"/>
  <c r="R242" i="2"/>
  <c r="S242" i="2"/>
  <c r="R243" i="2"/>
  <c r="S243" i="2"/>
  <c r="R244" i="2"/>
  <c r="S244" i="2"/>
  <c r="R245" i="2"/>
  <c r="S245" i="2"/>
  <c r="R246" i="2"/>
  <c r="S246" i="2"/>
  <c r="R247" i="2"/>
  <c r="S247" i="2"/>
  <c r="R248" i="2"/>
  <c r="S248" i="2"/>
  <c r="R249" i="2"/>
  <c r="S249" i="2"/>
  <c r="R250" i="2"/>
  <c r="S250" i="2"/>
  <c r="R251" i="2"/>
  <c r="S251" i="2"/>
  <c r="R252" i="2"/>
  <c r="S252" i="2"/>
  <c r="R253" i="2"/>
  <c r="S253" i="2"/>
  <c r="R254" i="2"/>
  <c r="S254" i="2"/>
  <c r="R255" i="2"/>
  <c r="S255" i="2"/>
  <c r="R256" i="2"/>
  <c r="S256" i="2"/>
  <c r="R257" i="2"/>
  <c r="S257" i="2"/>
  <c r="R258" i="2"/>
  <c r="S258" i="2"/>
  <c r="R259" i="2"/>
  <c r="S259" i="2"/>
  <c r="R260" i="2"/>
  <c r="S260" i="2"/>
  <c r="R261" i="2"/>
  <c r="S261" i="2"/>
  <c r="R262" i="2"/>
  <c r="S262" i="2"/>
  <c r="R263" i="2"/>
  <c r="S263" i="2"/>
  <c r="R264" i="2"/>
  <c r="S264" i="2"/>
  <c r="R265" i="2"/>
  <c r="S265" i="2"/>
  <c r="R266" i="2"/>
  <c r="S266" i="2"/>
  <c r="R267" i="2"/>
  <c r="S267" i="2"/>
  <c r="R268" i="2"/>
  <c r="S268" i="2"/>
  <c r="R269" i="2"/>
  <c r="S269" i="2"/>
  <c r="R270" i="2"/>
  <c r="S270" i="2"/>
  <c r="R271" i="2"/>
  <c r="S271" i="2"/>
  <c r="R272" i="2"/>
  <c r="S272" i="2"/>
  <c r="R273" i="2"/>
  <c r="S273" i="2"/>
  <c r="R274" i="2"/>
  <c r="S274" i="2"/>
  <c r="R275" i="2"/>
  <c r="S275" i="2"/>
  <c r="R276" i="2"/>
  <c r="S276" i="2"/>
  <c r="R277" i="2"/>
  <c r="S277" i="2"/>
  <c r="R278" i="2"/>
  <c r="S278" i="2"/>
  <c r="R279" i="2"/>
  <c r="S279" i="2"/>
  <c r="R280" i="2"/>
  <c r="S280" i="2"/>
  <c r="R281" i="2"/>
  <c r="S281" i="2"/>
  <c r="R282" i="2"/>
  <c r="S282" i="2"/>
  <c r="R283" i="2"/>
  <c r="S283" i="2"/>
  <c r="R284" i="2"/>
  <c r="S284" i="2"/>
  <c r="R285" i="2"/>
  <c r="S285" i="2"/>
  <c r="R286" i="2"/>
  <c r="S286" i="2"/>
  <c r="R287" i="2"/>
  <c r="S287" i="2"/>
  <c r="R288" i="2"/>
  <c r="S288" i="2"/>
  <c r="R289" i="2"/>
  <c r="S289" i="2"/>
  <c r="R290" i="2"/>
  <c r="S290" i="2"/>
  <c r="R291" i="2"/>
  <c r="S291" i="2"/>
  <c r="R292" i="2"/>
  <c r="S292" i="2"/>
  <c r="R293" i="2"/>
  <c r="S293" i="2"/>
  <c r="R294" i="2"/>
  <c r="S294" i="2"/>
  <c r="R295" i="2"/>
  <c r="S295" i="2"/>
  <c r="R296" i="2"/>
  <c r="S296" i="2"/>
  <c r="R297" i="2"/>
  <c r="S297" i="2"/>
  <c r="R298" i="2"/>
  <c r="S298" i="2"/>
  <c r="R299" i="2"/>
  <c r="S299" i="2"/>
  <c r="R300" i="2"/>
  <c r="S300" i="2"/>
  <c r="R301" i="2"/>
  <c r="S301" i="2"/>
  <c r="R302" i="2"/>
  <c r="S302" i="2"/>
  <c r="R303" i="2"/>
  <c r="S303" i="2"/>
  <c r="R304" i="2"/>
  <c r="S304" i="2"/>
  <c r="R305" i="2"/>
  <c r="S305" i="2"/>
  <c r="R306" i="2"/>
  <c r="S306" i="2"/>
  <c r="R307" i="2"/>
  <c r="S307" i="2"/>
  <c r="R308" i="2"/>
  <c r="S308" i="2"/>
  <c r="R309" i="2"/>
  <c r="S309" i="2"/>
  <c r="R310" i="2"/>
  <c r="S310" i="2"/>
  <c r="R311" i="2"/>
  <c r="S311" i="2"/>
  <c r="R312" i="2"/>
  <c r="S312" i="2"/>
  <c r="R313" i="2"/>
  <c r="S313" i="2"/>
  <c r="R314" i="2"/>
  <c r="S314" i="2"/>
  <c r="R315" i="2"/>
  <c r="S315" i="2"/>
  <c r="R316" i="2"/>
  <c r="S316" i="2"/>
  <c r="R317" i="2"/>
  <c r="S317" i="2"/>
  <c r="R318" i="2"/>
  <c r="S318" i="2"/>
  <c r="R319" i="2"/>
  <c r="S319" i="2"/>
  <c r="R320" i="2"/>
  <c r="S320" i="2"/>
  <c r="R321" i="2"/>
  <c r="S321" i="2"/>
  <c r="R322" i="2"/>
  <c r="S322" i="2"/>
  <c r="R323" i="2"/>
  <c r="S323" i="2"/>
  <c r="R324" i="2"/>
  <c r="S324" i="2"/>
  <c r="R325" i="2"/>
  <c r="S325" i="2"/>
  <c r="R326" i="2"/>
  <c r="S326" i="2"/>
  <c r="R327" i="2"/>
  <c r="S327" i="2"/>
  <c r="R328" i="2"/>
  <c r="S328" i="2"/>
  <c r="R329" i="2"/>
  <c r="S329" i="2"/>
  <c r="R330" i="2"/>
  <c r="S330" i="2"/>
  <c r="R331" i="2"/>
  <c r="S331" i="2"/>
  <c r="R332" i="2"/>
  <c r="S332" i="2"/>
  <c r="R333" i="2"/>
  <c r="S333" i="2"/>
  <c r="R334" i="2"/>
  <c r="S334" i="2"/>
  <c r="R335" i="2"/>
  <c r="S335" i="2"/>
  <c r="R336" i="2"/>
  <c r="S336" i="2"/>
  <c r="R337" i="2"/>
  <c r="S337" i="2"/>
  <c r="R338" i="2"/>
  <c r="S338" i="2"/>
  <c r="R339" i="2"/>
  <c r="S339" i="2"/>
  <c r="R340" i="2"/>
  <c r="S340" i="2"/>
  <c r="R341" i="2"/>
  <c r="S341" i="2"/>
  <c r="R342" i="2"/>
  <c r="S342" i="2"/>
  <c r="R343" i="2"/>
  <c r="S343" i="2"/>
  <c r="R344" i="2"/>
  <c r="S344" i="2"/>
  <c r="R345" i="2"/>
  <c r="S345" i="2"/>
  <c r="R346" i="2"/>
  <c r="S346" i="2"/>
  <c r="R347" i="2"/>
  <c r="S347" i="2"/>
  <c r="R348" i="2"/>
  <c r="S348" i="2"/>
  <c r="R349" i="2"/>
  <c r="S349" i="2"/>
  <c r="R350" i="2"/>
  <c r="S350" i="2"/>
  <c r="R351" i="2"/>
  <c r="S351" i="2"/>
  <c r="R352" i="2"/>
  <c r="S352" i="2"/>
  <c r="R353" i="2"/>
  <c r="S353" i="2"/>
  <c r="R354" i="2"/>
  <c r="S354" i="2"/>
  <c r="R355" i="2"/>
  <c r="S355" i="2"/>
  <c r="R356" i="2"/>
  <c r="S356" i="2"/>
  <c r="R357" i="2"/>
  <c r="S357" i="2"/>
  <c r="R358" i="2"/>
  <c r="S358" i="2"/>
  <c r="R359" i="2"/>
  <c r="S359" i="2"/>
  <c r="R360" i="2"/>
  <c r="S360" i="2"/>
  <c r="R361" i="2"/>
  <c r="S361" i="2"/>
  <c r="R362" i="2"/>
  <c r="S362" i="2"/>
  <c r="R363" i="2"/>
  <c r="S363" i="2"/>
  <c r="R364" i="2"/>
  <c r="S364" i="2"/>
  <c r="R365" i="2"/>
  <c r="S365" i="2"/>
  <c r="R366" i="2"/>
  <c r="S366" i="2"/>
  <c r="R367" i="2"/>
  <c r="S367" i="2"/>
  <c r="R368" i="2"/>
  <c r="S368" i="2"/>
  <c r="R369" i="2"/>
  <c r="S369" i="2"/>
  <c r="R370" i="2"/>
  <c r="S370" i="2"/>
  <c r="R371" i="2"/>
  <c r="S371" i="2"/>
  <c r="R372" i="2"/>
  <c r="S372" i="2"/>
  <c r="R373" i="2"/>
  <c r="S373" i="2"/>
  <c r="R374" i="2"/>
  <c r="S374" i="2"/>
  <c r="R375" i="2"/>
  <c r="S375" i="2"/>
  <c r="R376" i="2"/>
  <c r="S376" i="2"/>
  <c r="R377" i="2"/>
  <c r="S377" i="2"/>
  <c r="R378" i="2"/>
  <c r="S378" i="2"/>
  <c r="R379" i="2"/>
  <c r="S379" i="2"/>
  <c r="R380" i="2"/>
  <c r="S380" i="2"/>
  <c r="R381" i="2"/>
  <c r="S381" i="2"/>
  <c r="R382" i="2"/>
  <c r="S382" i="2"/>
  <c r="R383" i="2"/>
  <c r="S383" i="2"/>
  <c r="R384" i="2"/>
  <c r="S384" i="2"/>
  <c r="R385" i="2"/>
  <c r="S385" i="2"/>
  <c r="R386" i="2"/>
  <c r="S386" i="2"/>
  <c r="R387" i="2"/>
  <c r="S387" i="2"/>
  <c r="R388" i="2"/>
  <c r="S388" i="2"/>
  <c r="R389" i="2"/>
  <c r="S389" i="2"/>
  <c r="R390" i="2"/>
  <c r="S390" i="2"/>
  <c r="R391" i="2"/>
  <c r="S391" i="2"/>
  <c r="R392" i="2"/>
  <c r="S392" i="2"/>
  <c r="R393" i="2"/>
  <c r="S393" i="2"/>
  <c r="R394" i="2"/>
  <c r="S394" i="2"/>
  <c r="R395" i="2"/>
  <c r="S395" i="2"/>
  <c r="R396" i="2"/>
  <c r="S396" i="2"/>
  <c r="R397" i="2"/>
  <c r="S397" i="2"/>
  <c r="R398" i="2"/>
  <c r="S398" i="2"/>
  <c r="R399" i="2"/>
  <c r="S399" i="2"/>
  <c r="R400" i="2"/>
  <c r="S400" i="2"/>
  <c r="R401" i="2"/>
  <c r="S401" i="2"/>
  <c r="R402" i="2"/>
  <c r="S402" i="2"/>
  <c r="R403" i="2"/>
  <c r="S403" i="2"/>
  <c r="R404" i="2"/>
  <c r="S404" i="2"/>
  <c r="R405" i="2"/>
  <c r="S405" i="2"/>
  <c r="R406" i="2"/>
  <c r="S406" i="2"/>
  <c r="R407" i="2"/>
  <c r="S407" i="2"/>
  <c r="R408" i="2"/>
  <c r="S408" i="2"/>
  <c r="R409" i="2"/>
  <c r="S409" i="2"/>
  <c r="R410" i="2"/>
  <c r="S410" i="2"/>
  <c r="R411" i="2"/>
  <c r="S411" i="2"/>
  <c r="R412" i="2"/>
  <c r="S412" i="2"/>
  <c r="R413" i="2"/>
  <c r="S413" i="2"/>
  <c r="R414" i="2"/>
  <c r="S414" i="2"/>
  <c r="R415" i="2"/>
  <c r="S415" i="2"/>
  <c r="R416" i="2"/>
  <c r="S416" i="2"/>
  <c r="R417" i="2"/>
  <c r="S417" i="2"/>
  <c r="R418" i="2"/>
  <c r="S418" i="2"/>
  <c r="R419" i="2"/>
  <c r="S419" i="2"/>
  <c r="R420" i="2"/>
  <c r="S420" i="2"/>
  <c r="R421" i="2"/>
  <c r="S421" i="2"/>
  <c r="R422" i="2"/>
  <c r="S422" i="2"/>
  <c r="R423" i="2"/>
  <c r="S423" i="2"/>
  <c r="R424" i="2"/>
  <c r="S424" i="2"/>
  <c r="R425" i="2"/>
  <c r="S425" i="2"/>
  <c r="R426" i="2"/>
  <c r="S426" i="2"/>
  <c r="R427" i="2"/>
  <c r="S427" i="2"/>
  <c r="R428" i="2"/>
  <c r="S428" i="2"/>
  <c r="R429" i="2"/>
  <c r="S429" i="2"/>
  <c r="R430" i="2"/>
  <c r="S430" i="2"/>
  <c r="R431" i="2"/>
  <c r="S431" i="2"/>
  <c r="R432" i="2"/>
  <c r="S432" i="2"/>
  <c r="R433" i="2"/>
  <c r="S433" i="2"/>
  <c r="R434" i="2"/>
  <c r="S434" i="2"/>
  <c r="R435" i="2"/>
  <c r="S435" i="2"/>
  <c r="R436" i="2"/>
  <c r="S436" i="2"/>
  <c r="R437" i="2"/>
  <c r="S437" i="2"/>
  <c r="R438" i="2"/>
  <c r="S438" i="2"/>
  <c r="R439" i="2"/>
  <c r="S439" i="2"/>
  <c r="R440" i="2"/>
  <c r="S440" i="2"/>
  <c r="R441" i="2"/>
  <c r="S441" i="2"/>
  <c r="R442" i="2"/>
  <c r="S442" i="2"/>
  <c r="R443" i="2"/>
  <c r="S443" i="2"/>
  <c r="R444" i="2"/>
  <c r="S444" i="2"/>
  <c r="R445" i="2"/>
  <c r="S445" i="2"/>
  <c r="R446" i="2"/>
  <c r="S446" i="2"/>
  <c r="R447" i="2"/>
  <c r="S447" i="2"/>
  <c r="R448" i="2"/>
  <c r="S448" i="2"/>
  <c r="R449" i="2"/>
  <c r="S449" i="2"/>
  <c r="R450" i="2"/>
  <c r="S450" i="2"/>
  <c r="R451" i="2"/>
  <c r="S451" i="2"/>
  <c r="R452" i="2"/>
  <c r="S452" i="2"/>
  <c r="R453" i="2"/>
  <c r="S453" i="2"/>
  <c r="R454" i="2"/>
  <c r="S454" i="2"/>
  <c r="R455" i="2"/>
  <c r="S455" i="2"/>
  <c r="R456" i="2"/>
  <c r="S456" i="2"/>
  <c r="R457" i="2"/>
  <c r="S457" i="2"/>
  <c r="R458" i="2"/>
  <c r="S458" i="2"/>
  <c r="R459" i="2"/>
  <c r="S459" i="2"/>
  <c r="R460" i="2"/>
  <c r="S460" i="2"/>
  <c r="R461" i="2"/>
  <c r="S461" i="2"/>
  <c r="R462" i="2"/>
  <c r="S462" i="2"/>
  <c r="R463" i="2"/>
  <c r="S463" i="2"/>
  <c r="R464" i="2"/>
  <c r="S464" i="2"/>
  <c r="R465" i="2"/>
  <c r="S465" i="2"/>
  <c r="R466" i="2"/>
  <c r="S466" i="2"/>
  <c r="R467" i="2"/>
  <c r="S467" i="2"/>
  <c r="R468" i="2"/>
  <c r="S468" i="2"/>
  <c r="R469" i="2"/>
  <c r="S469" i="2"/>
  <c r="R470" i="2"/>
  <c r="S470" i="2"/>
  <c r="R471" i="2"/>
  <c r="S471" i="2"/>
  <c r="R472" i="2"/>
  <c r="S472" i="2"/>
  <c r="R473" i="2"/>
  <c r="S473" i="2"/>
  <c r="R474" i="2"/>
  <c r="S474" i="2"/>
  <c r="R475" i="2"/>
  <c r="S475" i="2"/>
  <c r="R476" i="2"/>
  <c r="S476" i="2"/>
  <c r="R477" i="2"/>
  <c r="S477" i="2"/>
  <c r="R478" i="2"/>
  <c r="S478" i="2"/>
  <c r="R479" i="2"/>
  <c r="S479" i="2"/>
  <c r="R480" i="2"/>
  <c r="S480" i="2"/>
  <c r="R481" i="2"/>
  <c r="S481" i="2"/>
  <c r="R482" i="2"/>
  <c r="S482" i="2"/>
  <c r="R483" i="2"/>
  <c r="S483" i="2"/>
  <c r="R484" i="2"/>
  <c r="S484" i="2"/>
  <c r="R485" i="2"/>
  <c r="S485" i="2"/>
  <c r="R486" i="2"/>
  <c r="S486" i="2"/>
  <c r="R487" i="2"/>
  <c r="S487" i="2"/>
  <c r="R488" i="2"/>
  <c r="S488" i="2"/>
  <c r="R489" i="2"/>
  <c r="S489" i="2"/>
  <c r="R490" i="2"/>
  <c r="S490" i="2"/>
  <c r="R491" i="2"/>
  <c r="S491" i="2"/>
  <c r="R492" i="2"/>
  <c r="S492" i="2"/>
  <c r="R493" i="2"/>
  <c r="S493" i="2"/>
  <c r="R494" i="2"/>
  <c r="S494" i="2"/>
  <c r="R495" i="2"/>
  <c r="S495" i="2"/>
  <c r="R496" i="2"/>
  <c r="S496" i="2"/>
  <c r="R497" i="2"/>
  <c r="S497" i="2"/>
  <c r="R498" i="2"/>
  <c r="S498" i="2"/>
  <c r="R499" i="2"/>
  <c r="S499" i="2"/>
  <c r="R500" i="2"/>
  <c r="S500" i="2"/>
  <c r="R501" i="2"/>
  <c r="S501" i="2"/>
  <c r="R502" i="2"/>
  <c r="S502" i="2"/>
  <c r="R503" i="2"/>
  <c r="S503" i="2"/>
  <c r="R504" i="2"/>
  <c r="S504" i="2"/>
  <c r="R505" i="2"/>
  <c r="S505" i="2"/>
  <c r="R506" i="2"/>
  <c r="S506" i="2"/>
  <c r="R507" i="2"/>
  <c r="S507" i="2"/>
  <c r="R508" i="2"/>
  <c r="S508" i="2"/>
  <c r="R509" i="2"/>
  <c r="S509" i="2"/>
  <c r="R510" i="2"/>
  <c r="S510" i="2"/>
  <c r="R511" i="2"/>
  <c r="S511" i="2"/>
  <c r="R512" i="2"/>
  <c r="S512" i="2"/>
  <c r="R513" i="2"/>
  <c r="S513" i="2"/>
  <c r="R514" i="2"/>
  <c r="S514" i="2"/>
  <c r="R515" i="2"/>
  <c r="S515" i="2"/>
  <c r="R516" i="2"/>
  <c r="S516" i="2"/>
  <c r="R517" i="2"/>
  <c r="S517" i="2"/>
  <c r="R518" i="2"/>
  <c r="S518" i="2"/>
  <c r="R519" i="2"/>
  <c r="S519" i="2"/>
  <c r="R520" i="2"/>
  <c r="S520" i="2"/>
  <c r="R521" i="2"/>
  <c r="S521" i="2"/>
  <c r="R522" i="2"/>
  <c r="S522" i="2"/>
  <c r="R523" i="2"/>
  <c r="S523" i="2"/>
  <c r="R524" i="2"/>
  <c r="S524" i="2"/>
  <c r="R525" i="2"/>
  <c r="S525" i="2"/>
  <c r="R526" i="2"/>
  <c r="S526" i="2"/>
  <c r="R527" i="2"/>
  <c r="S527" i="2"/>
  <c r="R528" i="2"/>
  <c r="S528" i="2"/>
  <c r="R529" i="2"/>
  <c r="S529" i="2"/>
  <c r="R530" i="2"/>
  <c r="S530" i="2"/>
  <c r="R531" i="2"/>
  <c r="S531" i="2"/>
  <c r="R532" i="2"/>
  <c r="S532" i="2"/>
  <c r="R533" i="2"/>
  <c r="S533" i="2"/>
  <c r="R534" i="2"/>
  <c r="S534" i="2"/>
  <c r="R535" i="2"/>
  <c r="S535" i="2"/>
  <c r="R536" i="2"/>
  <c r="S536" i="2"/>
  <c r="R537" i="2"/>
  <c r="S537" i="2"/>
  <c r="R538" i="2"/>
  <c r="S538" i="2"/>
  <c r="R539" i="2"/>
  <c r="S539" i="2"/>
  <c r="R540" i="2"/>
  <c r="S540" i="2"/>
  <c r="R541" i="2"/>
  <c r="S541" i="2"/>
  <c r="R542" i="2"/>
  <c r="S542" i="2"/>
  <c r="R543" i="2"/>
  <c r="S543" i="2"/>
  <c r="R544" i="2"/>
  <c r="S544" i="2"/>
  <c r="R545" i="2"/>
  <c r="S545" i="2"/>
  <c r="R546" i="2"/>
  <c r="S546" i="2"/>
  <c r="R547" i="2"/>
  <c r="S547" i="2"/>
  <c r="R548" i="2"/>
  <c r="S548" i="2"/>
  <c r="R549" i="2"/>
  <c r="S549" i="2"/>
  <c r="R550" i="2"/>
  <c r="S550" i="2"/>
  <c r="R551" i="2"/>
  <c r="S551" i="2"/>
  <c r="R552" i="2"/>
  <c r="S552" i="2"/>
  <c r="R553" i="2"/>
  <c r="S553" i="2"/>
  <c r="R554" i="2"/>
  <c r="S554" i="2"/>
  <c r="R555" i="2"/>
  <c r="S555" i="2"/>
  <c r="R556" i="2"/>
  <c r="S556" i="2"/>
  <c r="R557" i="2"/>
  <c r="S557" i="2"/>
  <c r="R558" i="2"/>
  <c r="S558" i="2"/>
  <c r="R559" i="2"/>
  <c r="S559" i="2"/>
  <c r="R560" i="2"/>
  <c r="S560" i="2"/>
  <c r="R561" i="2"/>
  <c r="S561" i="2"/>
  <c r="R562" i="2"/>
  <c r="S562" i="2"/>
  <c r="R563" i="2"/>
  <c r="S563" i="2"/>
  <c r="R564" i="2"/>
  <c r="S564" i="2"/>
  <c r="R565" i="2"/>
  <c r="S565" i="2"/>
  <c r="R566" i="2"/>
  <c r="S566" i="2"/>
  <c r="R567" i="2"/>
  <c r="S567" i="2"/>
  <c r="R568" i="2"/>
  <c r="S568" i="2"/>
  <c r="R569" i="2"/>
  <c r="S569" i="2"/>
  <c r="R570" i="2"/>
  <c r="S570" i="2"/>
  <c r="R571" i="2"/>
  <c r="S571" i="2"/>
  <c r="R572" i="2"/>
  <c r="S572" i="2"/>
  <c r="R573" i="2"/>
  <c r="S573" i="2"/>
  <c r="R574" i="2"/>
  <c r="S574" i="2"/>
  <c r="R575" i="2"/>
  <c r="S575" i="2"/>
  <c r="R576" i="2"/>
  <c r="S576" i="2"/>
  <c r="R577" i="2"/>
  <c r="S577" i="2"/>
  <c r="R578" i="2"/>
  <c r="S578" i="2"/>
  <c r="R579" i="2"/>
  <c r="S579" i="2"/>
  <c r="R580" i="2"/>
  <c r="S580" i="2"/>
  <c r="R581" i="2"/>
  <c r="S581" i="2"/>
  <c r="R582" i="2"/>
  <c r="S582" i="2"/>
  <c r="R583" i="2"/>
  <c r="S583" i="2"/>
  <c r="R584" i="2"/>
  <c r="S584" i="2"/>
  <c r="R585" i="2"/>
  <c r="S585" i="2"/>
  <c r="R586" i="2"/>
  <c r="S586" i="2"/>
  <c r="R587" i="2"/>
  <c r="S587" i="2"/>
  <c r="R588" i="2"/>
  <c r="S588" i="2"/>
  <c r="R589" i="2"/>
  <c r="S589" i="2"/>
  <c r="R590" i="2"/>
  <c r="S590" i="2"/>
  <c r="R591" i="2"/>
  <c r="S591" i="2"/>
  <c r="R592" i="2"/>
  <c r="S592" i="2"/>
  <c r="R593" i="2"/>
  <c r="S593" i="2"/>
  <c r="R594" i="2"/>
  <c r="S594" i="2"/>
  <c r="R595" i="2"/>
  <c r="S595" i="2"/>
  <c r="R596" i="2"/>
  <c r="S596" i="2"/>
  <c r="R597" i="2"/>
  <c r="S597" i="2"/>
  <c r="R598" i="2"/>
  <c r="S598" i="2"/>
  <c r="R599" i="2"/>
  <c r="S599" i="2"/>
  <c r="R600" i="2"/>
  <c r="S600" i="2"/>
  <c r="R601" i="2"/>
  <c r="S601" i="2"/>
  <c r="R602" i="2"/>
  <c r="S602" i="2"/>
  <c r="R603" i="2"/>
  <c r="S603" i="2"/>
  <c r="R604" i="2"/>
  <c r="S604" i="2"/>
  <c r="R605" i="2"/>
  <c r="S605" i="2"/>
  <c r="R606" i="2"/>
  <c r="S606" i="2"/>
  <c r="R607" i="2"/>
  <c r="S607" i="2"/>
  <c r="R608" i="2"/>
  <c r="S608" i="2"/>
  <c r="R609" i="2"/>
  <c r="S609" i="2"/>
  <c r="R610" i="2"/>
  <c r="S610" i="2"/>
  <c r="R611" i="2"/>
  <c r="S611" i="2"/>
  <c r="R612" i="2"/>
  <c r="S612" i="2"/>
  <c r="R613" i="2"/>
  <c r="S613" i="2"/>
  <c r="R614" i="2"/>
  <c r="S614" i="2"/>
  <c r="R615" i="2"/>
  <c r="S615" i="2"/>
  <c r="R616" i="2"/>
  <c r="S616" i="2"/>
  <c r="R617" i="2"/>
  <c r="S617" i="2"/>
  <c r="R618" i="2"/>
  <c r="S618" i="2"/>
  <c r="R619" i="2"/>
  <c r="S619" i="2"/>
  <c r="R620" i="2"/>
  <c r="S620" i="2"/>
  <c r="R621" i="2"/>
  <c r="S621" i="2"/>
  <c r="R622" i="2"/>
  <c r="S622" i="2"/>
  <c r="R623" i="2"/>
  <c r="S623" i="2"/>
  <c r="R624" i="2"/>
  <c r="S624" i="2"/>
  <c r="R625" i="2"/>
  <c r="S625" i="2"/>
  <c r="R626" i="2"/>
  <c r="S626" i="2"/>
  <c r="R627" i="2"/>
  <c r="S627" i="2"/>
  <c r="R628" i="2"/>
  <c r="S628" i="2"/>
  <c r="R629" i="2"/>
  <c r="S629" i="2"/>
  <c r="R630" i="2"/>
  <c r="S630" i="2"/>
  <c r="R631" i="2"/>
  <c r="S631" i="2"/>
  <c r="R632" i="2"/>
  <c r="S632" i="2"/>
  <c r="R633" i="2"/>
  <c r="S633" i="2"/>
  <c r="R634" i="2"/>
  <c r="S634" i="2"/>
  <c r="R635" i="2"/>
  <c r="S635" i="2"/>
  <c r="R636" i="2"/>
  <c r="S636" i="2"/>
  <c r="R637" i="2"/>
  <c r="S637" i="2"/>
  <c r="R638" i="2"/>
  <c r="S638" i="2"/>
  <c r="R639" i="2"/>
  <c r="S639" i="2"/>
  <c r="R640" i="2"/>
  <c r="S640" i="2"/>
  <c r="R641" i="2"/>
  <c r="S641" i="2"/>
  <c r="R642" i="2"/>
  <c r="S642" i="2"/>
  <c r="R643" i="2"/>
  <c r="S643" i="2"/>
  <c r="R644" i="2"/>
  <c r="S644" i="2"/>
  <c r="R645" i="2"/>
  <c r="S645" i="2"/>
  <c r="R646" i="2"/>
  <c r="S646" i="2"/>
  <c r="R647" i="2"/>
  <c r="S647" i="2"/>
  <c r="R648" i="2"/>
  <c r="S648" i="2"/>
  <c r="R649" i="2"/>
  <c r="S649" i="2"/>
  <c r="R650" i="2"/>
  <c r="S650" i="2"/>
  <c r="R651" i="2"/>
  <c r="S651" i="2"/>
  <c r="R652" i="2"/>
  <c r="S652" i="2"/>
  <c r="R653" i="2"/>
  <c r="S653" i="2"/>
  <c r="R654" i="2"/>
  <c r="S654" i="2"/>
  <c r="R655" i="2"/>
  <c r="S655" i="2"/>
  <c r="R656" i="2"/>
  <c r="S656" i="2"/>
  <c r="R657" i="2"/>
  <c r="S657" i="2"/>
  <c r="R658" i="2"/>
  <c r="S658" i="2"/>
  <c r="R659" i="2"/>
  <c r="S659" i="2"/>
  <c r="R660" i="2"/>
  <c r="S660" i="2"/>
  <c r="R661" i="2"/>
  <c r="S661" i="2"/>
  <c r="R662" i="2"/>
  <c r="S662" i="2"/>
  <c r="R663" i="2"/>
  <c r="S663" i="2"/>
  <c r="R664" i="2"/>
  <c r="S664" i="2"/>
  <c r="R665" i="2"/>
  <c r="S665" i="2"/>
  <c r="R666" i="2"/>
  <c r="S666" i="2"/>
  <c r="R667" i="2"/>
  <c r="S667" i="2"/>
  <c r="R668" i="2"/>
  <c r="S668" i="2"/>
  <c r="R669" i="2"/>
  <c r="S669" i="2"/>
  <c r="R670" i="2"/>
  <c r="S670" i="2"/>
  <c r="R671" i="2"/>
  <c r="S671" i="2"/>
  <c r="R672" i="2"/>
  <c r="S672" i="2"/>
  <c r="R673" i="2"/>
  <c r="S673" i="2"/>
  <c r="R674" i="2"/>
  <c r="S674" i="2"/>
  <c r="R675" i="2"/>
  <c r="S675" i="2"/>
  <c r="R676" i="2"/>
  <c r="S676" i="2"/>
  <c r="R677" i="2"/>
  <c r="S677" i="2"/>
  <c r="R678" i="2"/>
  <c r="S678" i="2"/>
  <c r="R679" i="2"/>
  <c r="S679" i="2"/>
  <c r="R680" i="2"/>
  <c r="S680" i="2"/>
  <c r="R681" i="2"/>
  <c r="S681" i="2"/>
  <c r="R682" i="2"/>
  <c r="S682" i="2"/>
  <c r="R683" i="2"/>
  <c r="S683" i="2"/>
  <c r="R684" i="2"/>
  <c r="S684" i="2"/>
  <c r="R685" i="2"/>
  <c r="S685" i="2"/>
  <c r="R686" i="2"/>
  <c r="S686" i="2"/>
  <c r="R687" i="2"/>
  <c r="S687" i="2"/>
  <c r="R688" i="2"/>
  <c r="S688" i="2"/>
  <c r="R689" i="2"/>
  <c r="S689" i="2"/>
  <c r="R690" i="2"/>
  <c r="S690" i="2"/>
  <c r="R691" i="2"/>
  <c r="S691" i="2"/>
  <c r="R692" i="2"/>
  <c r="S692" i="2"/>
  <c r="R693" i="2"/>
  <c r="S693" i="2"/>
  <c r="R694" i="2"/>
  <c r="S694" i="2"/>
  <c r="R695" i="2"/>
  <c r="S695" i="2"/>
  <c r="R696" i="2"/>
  <c r="S696" i="2"/>
  <c r="R697" i="2"/>
  <c r="S697" i="2"/>
  <c r="R698" i="2"/>
  <c r="S698" i="2"/>
  <c r="R699" i="2"/>
  <c r="S699" i="2"/>
  <c r="R700" i="2"/>
  <c r="S700" i="2"/>
  <c r="R701" i="2"/>
  <c r="S701" i="2"/>
  <c r="R702" i="2"/>
  <c r="S702" i="2"/>
  <c r="R703" i="2"/>
  <c r="S703" i="2"/>
  <c r="R704" i="2"/>
  <c r="S704" i="2"/>
  <c r="R705" i="2"/>
  <c r="S705" i="2"/>
  <c r="R706" i="2"/>
  <c r="S706" i="2"/>
  <c r="R707" i="2"/>
  <c r="S707" i="2"/>
  <c r="R708" i="2"/>
  <c r="S708" i="2"/>
  <c r="R709" i="2"/>
  <c r="S709" i="2"/>
  <c r="R710" i="2"/>
  <c r="S710" i="2"/>
  <c r="S711" i="2"/>
  <c r="R711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AQ192" i="2"/>
  <c r="AQ191" i="2"/>
  <c r="AQ189" i="2"/>
  <c r="Z2" i="2"/>
</calcChain>
</file>

<file path=xl/sharedStrings.xml><?xml version="1.0" encoding="utf-8"?>
<sst xmlns="http://schemas.openxmlformats.org/spreadsheetml/2006/main" count="3034" uniqueCount="351">
  <si>
    <t>Competition</t>
  </si>
  <si>
    <t>Round</t>
  </si>
  <si>
    <t>DATE</t>
  </si>
  <si>
    <t>Nation</t>
  </si>
  <si>
    <t>Rank</t>
  </si>
  <si>
    <t>Rider1</t>
  </si>
  <si>
    <t>Rider2</t>
  </si>
  <si>
    <t>Rider3</t>
  </si>
  <si>
    <t>Rider4</t>
  </si>
  <si>
    <t>Rider 1 Gear</t>
  </si>
  <si>
    <t>Rider 2 Gear</t>
  </si>
  <si>
    <t>Rider 3 Gear</t>
  </si>
  <si>
    <t>Rider 4 Gear</t>
  </si>
  <si>
    <t>1000mTime</t>
  </si>
  <si>
    <t>2000mTime</t>
  </si>
  <si>
    <t>3000mTime</t>
  </si>
  <si>
    <t>Total Time (m:s)</t>
  </si>
  <si>
    <t>Time(s)</t>
  </si>
  <si>
    <t>Average Speed</t>
  </si>
  <si>
    <t>Average Lap Time (s)</t>
  </si>
  <si>
    <t>Av Lap time (lap 2 onwards)</t>
  </si>
  <si>
    <t>Lap SD</t>
  </si>
  <si>
    <t>Temp</t>
  </si>
  <si>
    <t>Pressure</t>
  </si>
  <si>
    <t>Humidity</t>
  </si>
  <si>
    <t>Air Density</t>
  </si>
  <si>
    <t>250m</t>
  </si>
  <si>
    <t>500m</t>
  </si>
  <si>
    <t>750m</t>
  </si>
  <si>
    <t>1000m</t>
  </si>
  <si>
    <t>1250m</t>
  </si>
  <si>
    <t>1500m</t>
  </si>
  <si>
    <t>1750m</t>
  </si>
  <si>
    <t>2000m</t>
  </si>
  <si>
    <t>2250m</t>
  </si>
  <si>
    <t>2500m</t>
  </si>
  <si>
    <t>2750m</t>
  </si>
  <si>
    <t>3000m</t>
  </si>
  <si>
    <t>3250m</t>
  </si>
  <si>
    <t>3500m</t>
  </si>
  <si>
    <t>3750m</t>
  </si>
  <si>
    <t>4000m</t>
  </si>
  <si>
    <t>Av. Gear</t>
  </si>
  <si>
    <t>125m</t>
  </si>
  <si>
    <t>250m2</t>
  </si>
  <si>
    <t>375m</t>
  </si>
  <si>
    <t>500m3</t>
  </si>
  <si>
    <t>625m</t>
  </si>
  <si>
    <t>750m4</t>
  </si>
  <si>
    <t>875m</t>
  </si>
  <si>
    <t>1000m5</t>
  </si>
  <si>
    <t>1125m</t>
  </si>
  <si>
    <t>1250m6</t>
  </si>
  <si>
    <t>1375m</t>
  </si>
  <si>
    <t>1500m7</t>
  </si>
  <si>
    <t>1625m</t>
  </si>
  <si>
    <t>1750m8</t>
  </si>
  <si>
    <t>1875m</t>
  </si>
  <si>
    <t>2000m9</t>
  </si>
  <si>
    <t>2125m</t>
  </si>
  <si>
    <t>2250m10</t>
  </si>
  <si>
    <t>2375m</t>
  </si>
  <si>
    <t>2500m11</t>
  </si>
  <si>
    <t>2625m</t>
  </si>
  <si>
    <t>2750m12</t>
  </si>
  <si>
    <t>2875m</t>
  </si>
  <si>
    <t>3000m13</t>
  </si>
  <si>
    <t>3125m</t>
  </si>
  <si>
    <t>3250m14</t>
  </si>
  <si>
    <t>3375m</t>
  </si>
  <si>
    <t>3500m15</t>
  </si>
  <si>
    <t>3625m</t>
  </si>
  <si>
    <t>3750m16</t>
  </si>
  <si>
    <t>3875m</t>
  </si>
  <si>
    <t>4000m17</t>
  </si>
  <si>
    <t>4000m18</t>
  </si>
  <si>
    <t>2008 Olympic Games</t>
  </si>
  <si>
    <t>Qual</t>
  </si>
  <si>
    <t>GBR</t>
  </si>
  <si>
    <t>CLANCY Edward</t>
  </si>
  <si>
    <t>MANNING Paul</t>
  </si>
  <si>
    <t>THOMAS Geraint</t>
  </si>
  <si>
    <t>WIGGINS Bradley</t>
  </si>
  <si>
    <t>NZL</t>
  </si>
  <si>
    <t>GOUGH Westley</t>
  </si>
  <si>
    <t>BEWLEY Sam</t>
  </si>
  <si>
    <t>RYAN Marc</t>
  </si>
  <si>
    <t>SERGENT Jesse</t>
  </si>
  <si>
    <t>AUS</t>
  </si>
  <si>
    <t>BOBRIDGE Jack</t>
  </si>
  <si>
    <t>JAMIESON Mark</t>
  </si>
  <si>
    <t>MCGEE Bradley</t>
  </si>
  <si>
    <t>ROBERTS Luke</t>
  </si>
  <si>
    <t>DEN</t>
  </si>
  <si>
    <t>CHRISTENSEN Michael</t>
  </si>
  <si>
    <t>JORGENSEN Casper</t>
  </si>
  <si>
    <t>MADSEN Jens-Erik</t>
  </si>
  <si>
    <t>RASMUSSEN Alex</t>
  </si>
  <si>
    <t>Rnd1</t>
  </si>
  <si>
    <t>ROULSTON Hayden</t>
  </si>
  <si>
    <t>Final</t>
  </si>
  <si>
    <t>BROWN Graeme</t>
  </si>
  <si>
    <t>MOERKOEV Michael</t>
  </si>
  <si>
    <t>2009 World Champs</t>
  </si>
  <si>
    <t>LATHAM Peter</t>
  </si>
  <si>
    <t>BELLIS Jonathan</t>
  </si>
  <si>
    <t>BURKE Steven</t>
  </si>
  <si>
    <t>KENNAUGH Peter</t>
  </si>
  <si>
    <t>DENNIS Rohan</t>
  </si>
  <si>
    <t>HOWARD Leigh</t>
  </si>
  <si>
    <t>MEYER Cameron</t>
  </si>
  <si>
    <t>MORKOV Michael</t>
  </si>
  <si>
    <t>2010 World Champs</t>
  </si>
  <si>
    <t>SWIFT Ben</t>
  </si>
  <si>
    <t>TENNANT Andrew</t>
  </si>
  <si>
    <t>HEPBURN Michael</t>
  </si>
  <si>
    <t>BYRGESEN Niki</t>
  </si>
  <si>
    <t>QUAADE Rasmus Christian</t>
  </si>
  <si>
    <t>2011 World Champs</t>
  </si>
  <si>
    <t>HARRISON Samuel</t>
  </si>
  <si>
    <t>DURBRIDGE Luke</t>
  </si>
  <si>
    <t>HANSEN Lasse Norman</t>
  </si>
  <si>
    <t>RANNERIES Christian</t>
  </si>
  <si>
    <t>2012 World Champs</t>
  </si>
  <si>
    <t>GATE Aaron</t>
  </si>
  <si>
    <t>O'SHEA Glenn</t>
  </si>
  <si>
    <t>VON FOLSACH Casper</t>
  </si>
  <si>
    <t>2012 Olympic Games</t>
  </si>
  <si>
    <t>MOLLER Mathias</t>
  </si>
  <si>
    <t>Glasgow WC 2012</t>
  </si>
  <si>
    <t>Aguascalientes WC 2013</t>
  </si>
  <si>
    <t>DERECOURT Trent</t>
  </si>
  <si>
    <t>CUMMINGS Jack</t>
  </si>
  <si>
    <t>LOFT Peter</t>
  </si>
  <si>
    <t>MCMANUS Tirian</t>
  </si>
  <si>
    <t>2013 World Champs</t>
  </si>
  <si>
    <t>EDMONDSON Alexander</t>
  </si>
  <si>
    <t>MORGAN Alexander</t>
  </si>
  <si>
    <t>HARRISON Joshua</t>
  </si>
  <si>
    <t>Manchester WC 2013</t>
  </si>
  <si>
    <t>DOULL Owain</t>
  </si>
  <si>
    <t>DAVISON Luke</t>
  </si>
  <si>
    <t>MULHERN Mitchell</t>
  </si>
  <si>
    <t>SCOTSON Miles</t>
  </si>
  <si>
    <t>BULLING Pieter</t>
  </si>
  <si>
    <t>ARCHIBOLD Shane</t>
  </si>
  <si>
    <t>KENNET Dylan</t>
  </si>
  <si>
    <t>Aguascalientes WC 2013 Dec</t>
  </si>
  <si>
    <t>DIBBEN Jonathan</t>
  </si>
  <si>
    <t>Guadalajara WC 2014</t>
  </si>
  <si>
    <t>RAGAN Jacob</t>
  </si>
  <si>
    <t>LATHAM Christopher</t>
  </si>
  <si>
    <t>WOOD Oliver</t>
  </si>
  <si>
    <t>SCOTSON Callum</t>
  </si>
  <si>
    <t>SUNDERLAND Scott</t>
  </si>
  <si>
    <t>KARWOWSKI Cameron</t>
  </si>
  <si>
    <t>SCULLY Thomas</t>
  </si>
  <si>
    <t>BEVIN Patrick</t>
  </si>
  <si>
    <t>SCHREURS Hamish</t>
  </si>
  <si>
    <t>NIELSEN Mathias Moller</t>
  </si>
  <si>
    <t>KRIGBAUM Mathias Wichmann</t>
  </si>
  <si>
    <t>HOLM Andres</t>
  </si>
  <si>
    <t>PEDERSEN Casper</t>
  </si>
  <si>
    <t>2014 World Champs</t>
  </si>
  <si>
    <t>Guadalajara WC 2014 Nov</t>
  </si>
  <si>
    <t>CHRISTIAN Mark</t>
  </si>
  <si>
    <t>FITTER Daniel</t>
  </si>
  <si>
    <t>WELSFORD Samuel</t>
  </si>
  <si>
    <t>PORTER Alexander</t>
  </si>
  <si>
    <t>HARTVIG Daniel</t>
  </si>
  <si>
    <t>London WC 2014</t>
  </si>
  <si>
    <t>SIMPSON Myron</t>
  </si>
  <si>
    <t>Cali WC 2015</t>
  </si>
  <si>
    <t>GOUGH Regan</t>
  </si>
  <si>
    <t>KERGOZOU Nicholas</t>
  </si>
  <si>
    <t>MUDGWAY Luke</t>
  </si>
  <si>
    <t>BURTON Germain</t>
  </si>
  <si>
    <t>GIBSON Matthew</t>
  </si>
  <si>
    <t>STEWART Mark</t>
  </si>
  <si>
    <t>LAW Scott</t>
  </si>
  <si>
    <t>LAW Jackson</t>
  </si>
  <si>
    <t>HOLM Anders</t>
  </si>
  <si>
    <t>2015 World Champs</t>
  </si>
  <si>
    <t>FRAME Alex</t>
  </si>
  <si>
    <t>Cali WC 2015 Nov</t>
  </si>
  <si>
    <t>WELSFORD Sam</t>
  </si>
  <si>
    <t>LARSEN Nikalas</t>
  </si>
  <si>
    <t>MADSEN Frederik</t>
  </si>
  <si>
    <t>Cambridge WC 2015</t>
  </si>
  <si>
    <t>ITA</t>
  </si>
  <si>
    <t>CONSONNI Simone</t>
  </si>
  <si>
    <t>SCARTEZZINI Michele</t>
  </si>
  <si>
    <t>GANNA Filipo</t>
  </si>
  <si>
    <t>LAMON Francesco</t>
  </si>
  <si>
    <t>HOLT Joe</t>
  </si>
  <si>
    <t>Hong Kong World Cup 2016</t>
  </si>
  <si>
    <t>WIGHT Rohan</t>
  </si>
  <si>
    <t>EMADI Kian</t>
  </si>
  <si>
    <t>CAVENDISH Mark</t>
  </si>
  <si>
    <t>SEXTON Thomas</t>
  </si>
  <si>
    <t>PEDERSEN Rasmus</t>
  </si>
  <si>
    <t>Rnd 1</t>
  </si>
  <si>
    <t>2016 World Champs</t>
  </si>
  <si>
    <t>VIVIANI Elia</t>
  </si>
  <si>
    <t>BERTAZZO Liam</t>
  </si>
  <si>
    <t>2016 Olympic Games</t>
  </si>
  <si>
    <t>Glasgow WC 2016</t>
  </si>
  <si>
    <t>BUTTAZZONI Alex</t>
  </si>
  <si>
    <t>PLEBANI Davide</t>
  </si>
  <si>
    <t>BOSTOCK Matthew</t>
  </si>
  <si>
    <t>Apeldorn WC 2016</t>
  </si>
  <si>
    <t>HAYTER Ethan</t>
  </si>
  <si>
    <t>WALLS Matthew</t>
  </si>
  <si>
    <t>Cali WC 2016</t>
  </si>
  <si>
    <t>YALLOURIS Nicholas</t>
  </si>
  <si>
    <t>SCOTT Cameron</t>
  </si>
  <si>
    <t>O'BRIEN Kelland</t>
  </si>
  <si>
    <t>STEWART Campbell</t>
  </si>
  <si>
    <t>JONES Hugo</t>
  </si>
  <si>
    <t>JOHANSEN Julius</t>
  </si>
  <si>
    <t>2017 World Champs</t>
  </si>
  <si>
    <t>Poland WC 1 2017</t>
  </si>
  <si>
    <t>GANNA Pilippo</t>
  </si>
  <si>
    <t>POL</t>
  </si>
  <si>
    <t>SAJNOK Szymon</t>
  </si>
  <si>
    <t>BANASZEK Alan</t>
  </si>
  <si>
    <t>RUDYK Bartosz</t>
  </si>
  <si>
    <t>STANISZEWSKI Daniel</t>
  </si>
  <si>
    <t>GER</t>
  </si>
  <si>
    <t>GROSS Felix</t>
  </si>
  <si>
    <t>REINHARDT Theo</t>
  </si>
  <si>
    <t>SCHOMER Nils</t>
  </si>
  <si>
    <t>WEINSTEIN Domenic</t>
  </si>
  <si>
    <t>LARSEN Niklas</t>
  </si>
  <si>
    <t>SUI</t>
  </si>
  <si>
    <t>IMHOF Claudio</t>
  </si>
  <si>
    <t>PASCHE Frank</t>
  </si>
  <si>
    <t>PERIZZOLO Loic</t>
  </si>
  <si>
    <t>THEIRY Cyrille</t>
  </si>
  <si>
    <t>FRA</t>
  </si>
  <si>
    <t>KNEISKY Morgan</t>
  </si>
  <si>
    <t>MAITRE Florian</t>
  </si>
  <si>
    <t>PIJOURLET Louis</t>
  </si>
  <si>
    <t>THOMAS Benjamin</t>
  </si>
  <si>
    <t>RUS</t>
  </si>
  <si>
    <t>GONOV LEV</t>
  </si>
  <si>
    <t>SHILOV Sergei</t>
  </si>
  <si>
    <t>SMIRNOV Ivan</t>
  </si>
  <si>
    <t>SOKOLOV Dimitri</t>
  </si>
  <si>
    <t>DENIS Thomas</t>
  </si>
  <si>
    <t>KAIMER ERIKSEN Kristian</t>
  </si>
  <si>
    <t>SCHIR Thery</t>
  </si>
  <si>
    <t>Manchester WC 2 2017</t>
  </si>
  <si>
    <t>PERIZZOLO Morgan</t>
  </si>
  <si>
    <t>SUTE Gael</t>
  </si>
  <si>
    <t>THIERY Cyrille</t>
  </si>
  <si>
    <t>`4.615</t>
  </si>
  <si>
    <t>SCHOMBER Nils</t>
  </si>
  <si>
    <t>BEYER Maximilian</t>
  </si>
  <si>
    <t>MORO Stefano</t>
  </si>
  <si>
    <t>KGF(GBR)</t>
  </si>
  <si>
    <t>WALE Jonathan</t>
  </si>
  <si>
    <t>TIPPER Jacob</t>
  </si>
  <si>
    <t>BIGHAM Daniel</t>
  </si>
  <si>
    <t>TANFIELD Charlie</t>
  </si>
  <si>
    <t>Milton WC 3 2017</t>
  </si>
  <si>
    <t>GRAY Jared</t>
  </si>
  <si>
    <t>CAN</t>
  </si>
  <si>
    <t>SIMPSON Bayley</t>
  </si>
  <si>
    <t>LAMOUREUX Jay</t>
  </si>
  <si>
    <t>GEE Derek</t>
  </si>
  <si>
    <t>JAMIESON Adam</t>
  </si>
  <si>
    <t xml:space="preserve">NZL </t>
  </si>
  <si>
    <t>WAINE Harry</t>
  </si>
  <si>
    <t>FOLEY Michael</t>
  </si>
  <si>
    <t>Santiago WC 4 2017</t>
  </si>
  <si>
    <t>Minsk WC 5 2018</t>
  </si>
  <si>
    <t>TANFIELD Harry</t>
  </si>
  <si>
    <t>LOK(RUS)</t>
  </si>
  <si>
    <t>STASH Mamyr</t>
  </si>
  <si>
    <t>EVTUSHENKO Alexander</t>
  </si>
  <si>
    <t>MUKHOMEDIAROV Dimitri</t>
  </si>
  <si>
    <t>SYRITSA Gieb</t>
  </si>
  <si>
    <t>MULLER Reto</t>
  </si>
  <si>
    <t>RUEGG Lukas</t>
  </si>
  <si>
    <t>SELENATI Nico</t>
  </si>
  <si>
    <t>THIEBAUD Valere</t>
  </si>
  <si>
    <t>COSTEPLANE Aurelien</t>
  </si>
  <si>
    <t>DAVY Clement</t>
  </si>
  <si>
    <t>GAREL Adrien</t>
  </si>
  <si>
    <t>LECAMUS LAMBERT Florenti</t>
  </si>
  <si>
    <t>SVESHNIKOV Kirill</t>
  </si>
  <si>
    <t>FROIDEVAUX Robin</t>
  </si>
  <si>
    <t>2018 World Champs</t>
  </si>
  <si>
    <t>GANNA Filippo</t>
  </si>
  <si>
    <t>THIELE Kersten</t>
  </si>
  <si>
    <t>GEE Derke</t>
  </si>
  <si>
    <t>SUTER Gael</t>
  </si>
  <si>
    <t>Commonwealth Games 2018</t>
  </si>
  <si>
    <t>PORTER Alex</t>
  </si>
  <si>
    <t>KERBY Jordan</t>
  </si>
  <si>
    <t>Paris WC 1 2018</t>
  </si>
  <si>
    <t>ROHDE Leon</t>
  </si>
  <si>
    <t>HUUB</t>
  </si>
  <si>
    <t>TANFIELD Daniel</t>
  </si>
  <si>
    <t>ARCHIBALD John</t>
  </si>
  <si>
    <t>QOQUARD Bryan</t>
  </si>
  <si>
    <t>Milton WC 2 2018</t>
  </si>
  <si>
    <t>GABREL Adrien</t>
  </si>
  <si>
    <t>COQUARD Bryan</t>
  </si>
  <si>
    <t>GIORDANI Carloalberto</t>
  </si>
  <si>
    <t>FRAHM Jasper</t>
  </si>
  <si>
    <t>CAVES Aidan</t>
  </si>
  <si>
    <t>Berlin WC 3 2018</t>
  </si>
  <si>
    <t>OBRIEN Kelland</t>
  </si>
  <si>
    <t>LAMBIE Ashton</t>
  </si>
  <si>
    <t>London WC 4 2018</t>
  </si>
  <si>
    <t>TIDBALL William</t>
  </si>
  <si>
    <t>WRIGHT Fred</t>
  </si>
  <si>
    <t>FREDERIKSEN Oliver</t>
  </si>
  <si>
    <t>MALMBERGG Matias</t>
  </si>
  <si>
    <t>BEL</t>
  </si>
  <si>
    <t>DE VYLDER Lindsay</t>
  </si>
  <si>
    <t>DE KETELE Kenny</t>
  </si>
  <si>
    <t>GHYS Robbe</t>
  </si>
  <si>
    <t>VAN DEN BOSSCHE Fabio</t>
  </si>
  <si>
    <t>BANUSCH Richard</t>
  </si>
  <si>
    <t>DIK Calvin</t>
  </si>
  <si>
    <t>WOLF Justin</t>
  </si>
  <si>
    <t>LECAMUS LAMBERT Florentin</t>
  </si>
  <si>
    <t>TABELLION Valentin</t>
  </si>
  <si>
    <t>VAUQUELIN Kevin</t>
  </si>
  <si>
    <t>VERNON Ethan</t>
  </si>
  <si>
    <t>Cambridge WC 5 2018</t>
  </si>
  <si>
    <t>USA</t>
  </si>
  <si>
    <t>HOOVER Gavin</t>
  </si>
  <si>
    <t>SUMMERHILL Daniel</t>
  </si>
  <si>
    <t>YOUNG Eric</t>
  </si>
  <si>
    <t>BISSEGGER Stefan</t>
  </si>
  <si>
    <t>de HAITRE Vincent</t>
  </si>
  <si>
    <t>SEXTON Tom</t>
  </si>
  <si>
    <t>Hong Kong WC 6 2018</t>
  </si>
  <si>
    <t>LANGE Colby</t>
  </si>
  <si>
    <t>DRIZNERS Jared</t>
  </si>
  <si>
    <t>LEAHY Conor</t>
  </si>
  <si>
    <t>PLAPP Lucas</t>
  </si>
  <si>
    <t>SLATTERY Godfrey</t>
  </si>
  <si>
    <t>SCHMID Mauro</t>
  </si>
  <si>
    <t>2019 World Champs</t>
  </si>
  <si>
    <t>STRONG Corbin</t>
  </si>
  <si>
    <t>PASSCHE Frank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</si>
</sst>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2" fillId="0" borderId="0" xfId="1" applyFont="1" applyFill="1"/>
    <xf numFmtId="0" fontId="2" fillId="0" borderId="0" xfId="1" applyFont="1" applyFill="1" applyAlignment="1">
      <alignment horizontal="center"/>
    </xf>
    <xf numFmtId="0" fontId="2" fillId="0" borderId="1" xfId="1" applyFont="1" applyFill="1" applyBorder="1"/>
    <xf numFmtId="0" fontId="3" fillId="0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47" fontId="1" fillId="0" borderId="0" xfId="1" applyNumberFormat="1"/>
    <xf numFmtId="0" fontId="1" fillId="0" borderId="0" xfId="1" applyNumberFormat="1"/>
    <xf numFmtId="0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Border="1" applyAlignment="1">
      <alignment horizontal="center"/>
    </xf>
    <xf numFmtId="0" fontId="1" fillId="0" borderId="0" xfId="1" applyBorder="1"/>
    <xf numFmtId="47" fontId="1" fillId="0" borderId="0" xfId="1" applyNumberFormat="1" applyBorder="1"/>
    <xf numFmtId="0" fontId="1" fillId="0" borderId="0" xfId="1" applyNumberFormat="1" applyBorder="1" applyAlignment="1">
      <alignment horizontal="center"/>
    </xf>
    <xf numFmtId="0" fontId="1" fillId="0" borderId="0" xfId="1" applyNumberFormat="1" applyBorder="1"/>
    <xf numFmtId="0" fontId="4" fillId="0" borderId="3" xfId="1" applyFont="1" applyBorder="1" applyAlignment="1">
      <alignment horizontal="center" vertical="center"/>
    </xf>
    <xf numFmtId="14" fontId="4" fillId="0" borderId="3" xfId="1" applyNumberFormat="1" applyFont="1" applyBorder="1" applyAlignment="1">
      <alignment horizontal="center" vertical="center"/>
    </xf>
    <xf numFmtId="47" fontId="4" fillId="0" borderId="3" xfId="1" applyNumberFormat="1" applyFont="1" applyBorder="1" applyAlignment="1">
      <alignment horizontal="right" vertical="center"/>
    </xf>
    <xf numFmtId="164" fontId="4" fillId="0" borderId="3" xfId="1" applyNumberFormat="1" applyFont="1" applyBorder="1" applyAlignment="1">
      <alignment horizontal="right" vertical="center"/>
    </xf>
    <xf numFmtId="2" fontId="4" fillId="0" borderId="3" xfId="1" applyNumberFormat="1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right" vertical="center"/>
    </xf>
    <xf numFmtId="164" fontId="1" fillId="0" borderId="0" xfId="1" applyNumberFormat="1" applyBorder="1" applyAlignment="1">
      <alignment horizontal="center"/>
    </xf>
    <xf numFmtId="0" fontId="2" fillId="0" borderId="0" xfId="1" applyFont="1"/>
    <xf numFmtId="0" fontId="2" fillId="0" borderId="0" xfId="1" applyFont="1" applyAlignment="1">
      <alignment horizontal="center"/>
    </xf>
    <xf numFmtId="14" fontId="2" fillId="0" borderId="0" xfId="1" applyNumberFormat="1" applyFont="1" applyAlignment="1">
      <alignment horizontal="center"/>
    </xf>
    <xf numFmtId="47" fontId="2" fillId="0" borderId="0" xfId="1" applyNumberFormat="1" applyFont="1"/>
    <xf numFmtId="164" fontId="2" fillId="0" borderId="0" xfId="1" applyNumberFormat="1" applyFont="1"/>
    <xf numFmtId="2" fontId="2" fillId="0" borderId="0" xfId="1" applyNumberFormat="1" applyFont="1" applyAlignment="1">
      <alignment horizontal="center"/>
    </xf>
    <xf numFmtId="0" fontId="2" fillId="0" borderId="0" xfId="1" applyNumberFormat="1" applyFont="1"/>
    <xf numFmtId="0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5" fontId="2" fillId="0" borderId="0" xfId="1" applyNumberFormat="1" applyFont="1"/>
    <xf numFmtId="165" fontId="2" fillId="2" borderId="0" xfId="1" applyNumberFormat="1" applyFont="1" applyFill="1"/>
    <xf numFmtId="165" fontId="2" fillId="0" borderId="0" xfId="1" applyNumberFormat="1" applyFont="1" applyFill="1" applyAlignment="1">
      <alignment horizontal="right"/>
    </xf>
    <xf numFmtId="0" fontId="2" fillId="0" borderId="0" xfId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1" applyFont="1" applyBorder="1" applyAlignment="1">
      <alignment horizontal="center"/>
    </xf>
    <xf numFmtId="0" fontId="2" fillId="0" borderId="0" xfId="1" applyFont="1" applyBorder="1"/>
    <xf numFmtId="47" fontId="2" fillId="0" borderId="0" xfId="1" applyNumberFormat="1" applyFont="1" applyBorder="1"/>
    <xf numFmtId="0" fontId="2" fillId="0" borderId="0" xfId="1" applyNumberFormat="1" applyFont="1" applyBorder="1" applyAlignment="1">
      <alignment horizontal="center"/>
    </xf>
    <xf numFmtId="0" fontId="2" fillId="0" borderId="0" xfId="1" applyNumberFormat="1" applyFont="1" applyBorder="1"/>
    <xf numFmtId="0" fontId="5" fillId="0" borderId="0" xfId="1" applyFont="1" applyBorder="1" applyAlignment="1">
      <alignment horizontal="center"/>
    </xf>
    <xf numFmtId="0" fontId="2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47" fontId="2" fillId="0" borderId="0" xfId="1" applyNumberFormat="1" applyFont="1" applyBorder="1" applyAlignment="1">
      <alignment horizontal="right" vertical="center"/>
    </xf>
    <xf numFmtId="0" fontId="5" fillId="0" borderId="0" xfId="1" applyNumberFormat="1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right" vertical="center"/>
    </xf>
    <xf numFmtId="0" fontId="5" fillId="0" borderId="0" xfId="1" applyNumberFormat="1" applyFont="1" applyBorder="1" applyAlignment="1">
      <alignment horizontal="right" vertical="center"/>
    </xf>
    <xf numFmtId="0" fontId="2" fillId="0" borderId="0" xfId="1" applyFont="1" applyAlignment="1">
      <alignment horizontal="left"/>
    </xf>
    <xf numFmtId="0" fontId="2" fillId="0" borderId="0" xfId="1" applyFont="1" applyBorder="1" applyAlignment="1">
      <alignment horizontal="center" vertical="center"/>
    </xf>
    <xf numFmtId="0" fontId="2" fillId="0" borderId="0" xfId="1" applyNumberFormat="1" applyFont="1" applyBorder="1" applyAlignment="1">
      <alignment horizontal="center" vertical="center"/>
    </xf>
    <xf numFmtId="14" fontId="2" fillId="0" borderId="0" xfId="1" applyNumberFormat="1" applyFont="1" applyBorder="1" applyAlignment="1">
      <alignment horizontal="center"/>
    </xf>
    <xf numFmtId="0" fontId="2" fillId="0" borderId="0" xfId="1" applyFont="1" applyBorder="1" applyAlignment="1">
      <alignment horizontal="right" vertical="center"/>
    </xf>
    <xf numFmtId="0" fontId="2" fillId="0" borderId="0" xfId="1" applyNumberFormat="1" applyFont="1" applyBorder="1" applyAlignment="1">
      <alignment horizontal="right" vertical="center"/>
    </xf>
    <xf numFmtId="0" fontId="2" fillId="0" borderId="0" xfId="1" applyFont="1" applyBorder="1" applyAlignment="1">
      <alignment vertical="center"/>
    </xf>
    <xf numFmtId="0" fontId="2" fillId="0" borderId="0" xfId="1" applyFont="1" applyAlignment="1"/>
    <xf numFmtId="164" fontId="5" fillId="0" borderId="0" xfId="1" applyNumberFormat="1" applyFont="1" applyBorder="1" applyAlignment="1">
      <alignment horizontal="right" vertical="center"/>
    </xf>
    <xf numFmtId="14" fontId="5" fillId="0" borderId="0" xfId="1" applyNumberFormat="1" applyFont="1" applyBorder="1" applyAlignment="1">
      <alignment horizontal="center"/>
    </xf>
    <xf numFmtId="2" fontId="5" fillId="0" borderId="0" xfId="1" applyNumberFormat="1" applyFont="1" applyBorder="1" applyAlignment="1">
      <alignment horizontal="right" vertical="center"/>
    </xf>
    <xf numFmtId="47" fontId="5" fillId="0" borderId="0" xfId="1" applyNumberFormat="1" applyFont="1" applyBorder="1" applyAlignment="1">
      <alignment horizontal="right" vertical="center"/>
    </xf>
    <xf numFmtId="0" fontId="5" fillId="0" borderId="0" xfId="1" applyNumberFormat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55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9" formatCode="mm:ss.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164" formatCode="0.0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29" formatCode="mm:ss.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29" formatCode="mm:ss.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29" formatCode="mm:ss.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29" formatCode="mm:ss.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166" formatCode="d/mm/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X711" totalsRowCount="1" headerRowDxfId="154" dataDxfId="0" totalsRowDxfId="153">
  <autoFilter ref="A1:BX710" xr:uid="{00000000-0009-0000-0100-000001000000}"/>
  <sortState xmlns:xlrd2="http://schemas.microsoft.com/office/spreadsheetml/2017/richdata2" ref="A2:BW310">
    <sortCondition ref="C2"/>
  </sortState>
  <tableColumns count="76">
    <tableColumn id="1" xr3:uid="{00000000-0010-0000-0000-000001000000}" name="Competition" dataDxfId="76" totalsRowDxfId="152"/>
    <tableColumn id="2" xr3:uid="{00000000-0010-0000-0000-000002000000}" name="Round" dataDxfId="75" totalsRowDxfId="151"/>
    <tableColumn id="3" xr3:uid="{00000000-0010-0000-0000-000003000000}" name="DATE" dataDxfId="74" totalsRowDxfId="150"/>
    <tableColumn id="4" xr3:uid="{00000000-0010-0000-0000-000004000000}" name="Nation" dataDxfId="73" totalsRowDxfId="149"/>
    <tableColumn id="5" xr3:uid="{00000000-0010-0000-0000-000005000000}" name="Rank" dataDxfId="72" totalsRowDxfId="148"/>
    <tableColumn id="6" xr3:uid="{00000000-0010-0000-0000-000006000000}" name="Rider1" dataDxfId="71" totalsRowDxfId="147"/>
    <tableColumn id="7" xr3:uid="{00000000-0010-0000-0000-000007000000}" name="Rider2" dataDxfId="70" totalsRowDxfId="146"/>
    <tableColumn id="8" xr3:uid="{00000000-0010-0000-0000-000008000000}" name="Rider3" dataDxfId="69" totalsRowDxfId="145"/>
    <tableColumn id="9" xr3:uid="{00000000-0010-0000-0000-000009000000}" name="Rider4" dataDxfId="68" totalsRowDxfId="144"/>
    <tableColumn id="72" xr3:uid="{00000000-0010-0000-0000-000048000000}" name="Rider 1 Gear" dataDxfId="67" totalsRowDxfId="143"/>
    <tableColumn id="73" xr3:uid="{00000000-0010-0000-0000-000049000000}" name="Rider 2 Gear" dataDxfId="66" totalsRowDxfId="142"/>
    <tableColumn id="74" xr3:uid="{00000000-0010-0000-0000-00004A000000}" name="Rider 3 Gear" dataDxfId="65" totalsRowDxfId="141"/>
    <tableColumn id="75" xr3:uid="{00000000-0010-0000-0000-00004B000000}" name="Rider 4 Gear" dataDxfId="64" totalsRowDxfId="140"/>
    <tableColumn id="68" xr3:uid="{00000000-0010-0000-0000-000044000000}" name="1000mTime" totalsRowFunction="average" dataDxfId="63" totalsRowDxfId="139">
      <calculatedColumnFormula>SUM(Table1[[#This Row],[250m]:[1000m]])/86400</calculatedColumnFormula>
    </tableColumn>
    <tableColumn id="69" xr3:uid="{00000000-0010-0000-0000-000045000000}" name="2000mTime" totalsRowFunction="average" dataDxfId="62" totalsRowDxfId="138">
      <calculatedColumnFormula>SUM(Table1[[#This Row],[250m]:[2000m]])/86400</calculatedColumnFormula>
    </tableColumn>
    <tableColumn id="70" xr3:uid="{00000000-0010-0000-0000-000046000000}" name="3000mTime" totalsRowFunction="average" dataDxfId="61" totalsRowDxfId="137">
      <calculatedColumnFormula>SUM(Table1[[#This Row],[250m]:[3000m]])/86400</calculatedColumnFormula>
    </tableColumn>
    <tableColumn id="10" xr3:uid="{00000000-0010-0000-0000-00000A000000}" name="Total Time (m:s)" totalsRowFunction="average" dataDxfId="60" totalsRowDxfId="136"/>
    <tableColumn id="11" xr3:uid="{00000000-0010-0000-0000-00000B000000}" name="Time(s)" totalsRowFunction="average" dataDxfId="59" totalsRowDxfId="135"/>
    <tableColumn id="12" xr3:uid="{00000000-0010-0000-0000-00000C000000}" name="Average Speed" totalsRowFunction="average" dataDxfId="58" totalsRowDxfId="134"/>
    <tableColumn id="13" xr3:uid="{00000000-0010-0000-0000-00000D000000}" name="Average Lap Time (s)" totalsRowFunction="average" dataDxfId="57" totalsRowDxfId="133">
      <calculatedColumnFormula>IFERROR(AVERAGE(AA2:AP2)," ")</calculatedColumnFormula>
    </tableColumn>
    <tableColumn id="67" xr3:uid="{00000000-0010-0000-0000-000043000000}" name="Av Lap time (lap 2 onwards)" totalsRowFunction="average" dataDxfId="56" totalsRowDxfId="132">
      <calculatedColumnFormula>IFERROR(AVERAGE(Table1[[#This Row],[500m]:[4000m]])," ")</calculatedColumnFormula>
    </tableColumn>
    <tableColumn id="14" xr3:uid="{00000000-0010-0000-0000-00000E000000}" name="Lap SD" totalsRowFunction="average" dataDxfId="55" totalsRowDxfId="131">
      <calculatedColumnFormula>IFERROR(STDEV(AB2:AP2)," ")</calculatedColumnFormula>
    </tableColumn>
    <tableColumn id="15" xr3:uid="{00000000-0010-0000-0000-00000F000000}" name="Temp" dataDxfId="54" totalsRowDxfId="130"/>
    <tableColumn id="16" xr3:uid="{00000000-0010-0000-0000-000010000000}" name="Pressure" dataDxfId="53" totalsRowDxfId="129"/>
    <tableColumn id="17" xr3:uid="{00000000-0010-0000-0000-000011000000}" name="Humidity" dataDxfId="52" totalsRowDxfId="128"/>
    <tableColumn id="18" xr3:uid="{00000000-0010-0000-0000-000012000000}" name="Air Density" dataDxfId="51" totalsRowDxfId="127"/>
    <tableColumn id="19" xr3:uid="{00000000-0010-0000-0000-000013000000}" name="250m" totalsRowFunction="average" dataDxfId="50" totalsRowDxfId="126"/>
    <tableColumn id="20" xr3:uid="{00000000-0010-0000-0000-000014000000}" name="500m" totalsRowFunction="average" dataDxfId="49" totalsRowDxfId="125"/>
    <tableColumn id="21" xr3:uid="{00000000-0010-0000-0000-000015000000}" name="750m" totalsRowFunction="average" dataDxfId="48" totalsRowDxfId="124"/>
    <tableColumn id="22" xr3:uid="{00000000-0010-0000-0000-000016000000}" name="1000m" totalsRowFunction="average" dataDxfId="47" totalsRowDxfId="123"/>
    <tableColumn id="23" xr3:uid="{00000000-0010-0000-0000-000017000000}" name="1250m" totalsRowFunction="average" dataDxfId="46" totalsRowDxfId="122"/>
    <tableColumn id="24" xr3:uid="{00000000-0010-0000-0000-000018000000}" name="1500m" totalsRowFunction="average" dataDxfId="45" totalsRowDxfId="121"/>
    <tableColumn id="25" xr3:uid="{00000000-0010-0000-0000-000019000000}" name="1750m" totalsRowFunction="average" dataDxfId="44" totalsRowDxfId="120"/>
    <tableColumn id="26" xr3:uid="{00000000-0010-0000-0000-00001A000000}" name="2000m" totalsRowFunction="average" dataDxfId="43" totalsRowDxfId="119"/>
    <tableColumn id="27" xr3:uid="{00000000-0010-0000-0000-00001B000000}" name="2250m" totalsRowFunction="average" dataDxfId="42" totalsRowDxfId="118"/>
    <tableColumn id="28" xr3:uid="{00000000-0010-0000-0000-00001C000000}" name="2500m" totalsRowFunction="average" dataDxfId="41" totalsRowDxfId="117"/>
    <tableColumn id="29" xr3:uid="{00000000-0010-0000-0000-00001D000000}" name="2750m" totalsRowFunction="average" dataDxfId="40" totalsRowDxfId="116"/>
    <tableColumn id="30" xr3:uid="{00000000-0010-0000-0000-00001E000000}" name="3000m" totalsRowFunction="average" dataDxfId="39" totalsRowDxfId="115"/>
    <tableColumn id="31" xr3:uid="{00000000-0010-0000-0000-00001F000000}" name="3250m" totalsRowFunction="average" dataDxfId="38" totalsRowDxfId="114"/>
    <tableColumn id="32" xr3:uid="{00000000-0010-0000-0000-000020000000}" name="3500m" totalsRowFunction="average" dataDxfId="37" totalsRowDxfId="113"/>
    <tableColumn id="33" xr3:uid="{00000000-0010-0000-0000-000021000000}" name="3750m" totalsRowFunction="average" dataDxfId="36" totalsRowDxfId="112"/>
    <tableColumn id="34" xr3:uid="{00000000-0010-0000-0000-000022000000}" name="4000m" totalsRowFunction="average" dataDxfId="35" totalsRowDxfId="111"/>
    <tableColumn id="71" xr3:uid="{00000000-0010-0000-0000-000047000000}" name="Av. Gear" dataDxfId="34" totalsRowDxfId="110"/>
    <tableColumn id="35" xr3:uid="{00000000-0010-0000-0000-000023000000}" name="125m" dataDxfId="33" totalsRowDxfId="109"/>
    <tableColumn id="36" xr3:uid="{00000000-0010-0000-0000-000024000000}" name="250m2" dataDxfId="32" totalsRowDxfId="108"/>
    <tableColumn id="37" xr3:uid="{00000000-0010-0000-0000-000025000000}" name="375m" dataDxfId="31" totalsRowDxfId="107"/>
    <tableColumn id="38" xr3:uid="{00000000-0010-0000-0000-000026000000}" name="500m3" dataDxfId="30" totalsRowDxfId="106"/>
    <tableColumn id="39" xr3:uid="{00000000-0010-0000-0000-000027000000}" name="625m" dataDxfId="29" totalsRowDxfId="105"/>
    <tableColumn id="40" xr3:uid="{00000000-0010-0000-0000-000028000000}" name="750m4" dataDxfId="28" totalsRowDxfId="104"/>
    <tableColumn id="41" xr3:uid="{00000000-0010-0000-0000-000029000000}" name="875m" dataDxfId="27" totalsRowDxfId="103"/>
    <tableColumn id="42" xr3:uid="{00000000-0010-0000-0000-00002A000000}" name="1000m5" dataDxfId="26" totalsRowDxfId="102"/>
    <tableColumn id="43" xr3:uid="{00000000-0010-0000-0000-00002B000000}" name="1125m" dataDxfId="25" totalsRowDxfId="101"/>
    <tableColumn id="44" xr3:uid="{00000000-0010-0000-0000-00002C000000}" name="1250m6" dataDxfId="24" totalsRowDxfId="100"/>
    <tableColumn id="45" xr3:uid="{00000000-0010-0000-0000-00002D000000}" name="1375m" dataDxfId="23" totalsRowDxfId="99"/>
    <tableColumn id="46" xr3:uid="{00000000-0010-0000-0000-00002E000000}" name="1500m7" dataDxfId="22" totalsRowDxfId="98"/>
    <tableColumn id="47" xr3:uid="{00000000-0010-0000-0000-00002F000000}" name="1625m" dataDxfId="21" totalsRowDxfId="97"/>
    <tableColumn id="48" xr3:uid="{00000000-0010-0000-0000-000030000000}" name="1750m8" dataDxfId="20" totalsRowDxfId="96"/>
    <tableColumn id="49" xr3:uid="{00000000-0010-0000-0000-000031000000}" name="1875m" dataDxfId="19" totalsRowDxfId="95"/>
    <tableColumn id="50" xr3:uid="{00000000-0010-0000-0000-000032000000}" name="2000m9" dataDxfId="18" totalsRowDxfId="94"/>
    <tableColumn id="51" xr3:uid="{00000000-0010-0000-0000-000033000000}" name="2125m" dataDxfId="17" totalsRowDxfId="93"/>
    <tableColumn id="52" xr3:uid="{00000000-0010-0000-0000-000034000000}" name="2250m10" dataDxfId="16" totalsRowDxfId="92"/>
    <tableColumn id="53" xr3:uid="{00000000-0010-0000-0000-000035000000}" name="2375m" dataDxfId="15" totalsRowDxfId="91"/>
    <tableColumn id="54" xr3:uid="{00000000-0010-0000-0000-000036000000}" name="2500m11" dataDxfId="14" totalsRowDxfId="90"/>
    <tableColumn id="55" xr3:uid="{00000000-0010-0000-0000-000037000000}" name="2625m" dataDxfId="13" totalsRowDxfId="89"/>
    <tableColumn id="56" xr3:uid="{00000000-0010-0000-0000-000038000000}" name="2750m12" dataDxfId="12" totalsRowDxfId="88"/>
    <tableColumn id="57" xr3:uid="{00000000-0010-0000-0000-000039000000}" name="2875m" dataDxfId="11" totalsRowDxfId="87"/>
    <tableColumn id="58" xr3:uid="{00000000-0010-0000-0000-00003A000000}" name="3000m13" dataDxfId="10" totalsRowDxfId="86"/>
    <tableColumn id="59" xr3:uid="{00000000-0010-0000-0000-00003B000000}" name="3125m" dataDxfId="9" totalsRowDxfId="85"/>
    <tableColumn id="60" xr3:uid="{00000000-0010-0000-0000-00003C000000}" name="3250m14" dataDxfId="8" totalsRowDxfId="84"/>
    <tableColumn id="61" xr3:uid="{00000000-0010-0000-0000-00003D000000}" name="3375m" dataDxfId="7" totalsRowDxfId="83"/>
    <tableColumn id="62" xr3:uid="{00000000-0010-0000-0000-00003E000000}" name="3500m15" dataDxfId="6" totalsRowDxfId="82"/>
    <tableColumn id="63" xr3:uid="{00000000-0010-0000-0000-00003F000000}" name="3625m" dataDxfId="5" totalsRowDxfId="81"/>
    <tableColumn id="64" xr3:uid="{00000000-0010-0000-0000-000040000000}" name="3750m16" dataDxfId="4" totalsRowDxfId="80"/>
    <tableColumn id="65" xr3:uid="{00000000-0010-0000-0000-000041000000}" name="3875m" dataDxfId="3" totalsRowDxfId="79"/>
    <tableColumn id="66" xr3:uid="{00000000-0010-0000-0000-000042000000}" name="4000m17" totalsRowFunction="count" dataDxfId="2" totalsRowDxfId="78"/>
    <tableColumn id="76" xr3:uid="{00000000-0010-0000-0000-00004C000000}" name="4000m18" dataDxfId="1" totalsRowDxfId="77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739"/>
  <sheetViews>
    <sheetView tabSelected="1" topLeftCell="A404" zoomScale="80" zoomScaleNormal="80" zoomScalePageLayoutView="80" workbookViewId="0">
      <pane xSplit="5" topLeftCell="Y1" activePane="topRight" state="frozen"/>
      <selection pane="topRight" activeCell="AP424" sqref="AP424"/>
    </sheetView>
  </sheetViews>
  <sheetFormatPr defaultColWidth="8.875" defaultRowHeight="15" x14ac:dyDescent="0.25"/>
  <cols>
    <col min="1" max="1" width="24.625" style="6" bestFit="1" customWidth="1"/>
    <col min="2" max="2" width="8.875" style="7" customWidth="1"/>
    <col min="3" max="3" width="10.875" style="6" bestFit="1" customWidth="1"/>
    <col min="4" max="4" width="9" style="7" customWidth="1"/>
    <col min="5" max="5" width="8.875" style="7"/>
    <col min="6" max="9" width="9.875" style="6" customWidth="1"/>
    <col min="10" max="10" width="15.625" style="6" bestFit="1" customWidth="1"/>
    <col min="11" max="13" width="13" style="6" customWidth="1"/>
    <col min="14" max="15" width="13" style="6" bestFit="1" customWidth="1"/>
    <col min="16" max="16" width="17.125" style="6" customWidth="1"/>
    <col min="17" max="17" width="14.125" style="6" customWidth="1"/>
    <col min="18" max="18" width="16.125" style="7" customWidth="1"/>
    <col min="19" max="19" width="21.375" style="7" customWidth="1"/>
    <col min="20" max="20" width="17" style="7" customWidth="1"/>
    <col min="21" max="21" width="18.625" style="7" customWidth="1"/>
    <col min="22" max="22" width="8.875" style="6"/>
    <col min="23" max="23" width="11.125" style="6" customWidth="1"/>
    <col min="24" max="24" width="10.5" style="6" customWidth="1"/>
    <col min="25" max="25" width="12.625" style="6" customWidth="1"/>
    <col min="26" max="43" width="8.875" style="6"/>
    <col min="44" max="44" width="9.5" style="6" customWidth="1"/>
    <col min="45" max="45" width="8.875" style="6"/>
    <col min="46" max="46" width="9.5" style="6" customWidth="1"/>
    <col min="47" max="47" width="8.875" style="6"/>
    <col min="48" max="48" width="9.5" style="6" customWidth="1"/>
    <col min="49" max="49" width="8.875" style="6"/>
    <col min="50" max="50" width="10.5" style="6" customWidth="1"/>
    <col min="51" max="51" width="9.5" style="6" customWidth="1"/>
    <col min="52" max="52" width="10.5" style="6" customWidth="1"/>
    <col min="53" max="53" width="9.5" style="6" customWidth="1"/>
    <col min="54" max="54" width="10.5" style="6" customWidth="1"/>
    <col min="55" max="55" width="9.5" style="6" customWidth="1"/>
    <col min="56" max="56" width="10.5" style="6" customWidth="1"/>
    <col min="57" max="57" width="9.5" style="6" customWidth="1"/>
    <col min="58" max="58" width="10.5" style="6" customWidth="1"/>
    <col min="59" max="59" width="9.5" style="6" customWidth="1"/>
    <col min="60" max="60" width="11.875" style="6" customWidth="1"/>
    <col min="61" max="61" width="9.5" style="6" customWidth="1"/>
    <col min="62" max="62" width="11.875" style="6" customWidth="1"/>
    <col min="63" max="63" width="9.5" style="6" customWidth="1"/>
    <col min="64" max="64" width="11.875" style="6" customWidth="1"/>
    <col min="65" max="65" width="9.5" style="6" customWidth="1"/>
    <col min="66" max="66" width="11.875" style="6" customWidth="1"/>
    <col min="67" max="67" width="9.5" style="6" customWidth="1"/>
    <col min="68" max="68" width="11.875" style="6" customWidth="1"/>
    <col min="69" max="69" width="9.5" style="6" customWidth="1"/>
    <col min="70" max="70" width="11.875" style="6" customWidth="1"/>
    <col min="71" max="71" width="9.5" style="6" customWidth="1"/>
    <col min="72" max="72" width="11.875" style="6" customWidth="1"/>
    <col min="73" max="73" width="9.5" style="6" customWidth="1"/>
    <col min="74" max="74" width="11.875" style="6" customWidth="1"/>
    <col min="75" max="16384" width="8.875" style="6"/>
  </cols>
  <sheetData>
    <row r="1" spans="1:76" s="1" customFormat="1" x14ac:dyDescent="0.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5" t="s">
        <v>75</v>
      </c>
    </row>
    <row r="2" spans="1:76" x14ac:dyDescent="0.25">
      <c r="A2" s="26" t="s">
        <v>76</v>
      </c>
      <c r="B2" s="27" t="s">
        <v>77</v>
      </c>
      <c r="C2" s="28">
        <v>39677</v>
      </c>
      <c r="D2" s="27" t="s">
        <v>78</v>
      </c>
      <c r="E2" s="27">
        <v>1</v>
      </c>
      <c r="F2" s="26" t="s">
        <v>79</v>
      </c>
      <c r="G2" s="26" t="s">
        <v>80</v>
      </c>
      <c r="H2" s="26" t="s">
        <v>81</v>
      </c>
      <c r="I2" s="26" t="s">
        <v>82</v>
      </c>
      <c r="J2" s="26"/>
      <c r="K2" s="26"/>
      <c r="L2" s="26"/>
      <c r="M2" s="26"/>
      <c r="N2" s="29"/>
      <c r="O2" s="29"/>
      <c r="P2" s="29"/>
      <c r="Q2" s="29">
        <v>2.7442245370370368E-3</v>
      </c>
      <c r="R2" s="30">
        <f t="shared" ref="R2:R13" si="0">Q2*86400</f>
        <v>237.10099999999997</v>
      </c>
      <c r="S2" s="31">
        <f t="shared" ref="S2:S65" si="1">IFERROR(4/(R2/3600)," ")</f>
        <v>60.73361141454486</v>
      </c>
      <c r="T2" s="31">
        <f>Table1[[#This Row],[Time(s)]]/16</f>
        <v>14.818812499999998</v>
      </c>
      <c r="U2" s="27" t="str">
        <f>IFERROR(AVERAGE(Table1[[#This Row],[500m]:[4000m]])," ")</f>
        <v xml:space="preserve"> </v>
      </c>
      <c r="V2" s="27" t="str">
        <f t="shared" ref="V2:V65" si="2">IFERROR(STDEV(AB2:AP2)," ")</f>
        <v xml:space="preserve"> </v>
      </c>
      <c r="W2" s="26"/>
      <c r="X2" s="26"/>
      <c r="Y2" s="26"/>
      <c r="Z2" s="26" t="e">
        <f ca="1">CalcAirDensity(Table1[[#This Row],[Temp]],Table1[[#This Row],[Pressure]],Table1[[#This Row],[Humidity]])</f>
        <v>#NAME?</v>
      </c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</row>
    <row r="3" spans="1:76" x14ac:dyDescent="0.25">
      <c r="A3" s="26" t="s">
        <v>76</v>
      </c>
      <c r="B3" s="27" t="s">
        <v>77</v>
      </c>
      <c r="C3" s="28">
        <v>39677</v>
      </c>
      <c r="D3" s="27" t="s">
        <v>83</v>
      </c>
      <c r="E3" s="27">
        <v>2</v>
      </c>
      <c r="F3" s="26" t="s">
        <v>84</v>
      </c>
      <c r="G3" s="26" t="s">
        <v>85</v>
      </c>
      <c r="H3" s="26" t="s">
        <v>86</v>
      </c>
      <c r="I3" s="26" t="s">
        <v>87</v>
      </c>
      <c r="J3" s="26"/>
      <c r="K3" s="26"/>
      <c r="L3" s="26"/>
      <c r="M3" s="26"/>
      <c r="N3" s="29"/>
      <c r="O3" s="29"/>
      <c r="P3" s="29"/>
      <c r="Q3" s="29">
        <v>2.7694097222222222E-3</v>
      </c>
      <c r="R3" s="30">
        <f t="shared" si="0"/>
        <v>239.27699999999999</v>
      </c>
      <c r="S3" s="31">
        <f t="shared" si="1"/>
        <v>60.18129615466593</v>
      </c>
      <c r="T3" s="31">
        <f>Table1[[#This Row],[Time(s)]]/16</f>
        <v>14.954812499999999</v>
      </c>
      <c r="U3" s="27" t="str">
        <f>IFERROR(AVERAGE(Table1[[#This Row],[500m]:[4000m]])," ")</f>
        <v xml:space="preserve"> </v>
      </c>
      <c r="V3" s="27" t="str">
        <f t="shared" si="2"/>
        <v xml:space="preserve"> </v>
      </c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</row>
    <row r="4" spans="1:76" x14ac:dyDescent="0.25">
      <c r="A4" s="26" t="s">
        <v>76</v>
      </c>
      <c r="B4" s="27" t="s">
        <v>77</v>
      </c>
      <c r="C4" s="28">
        <v>39677</v>
      </c>
      <c r="D4" s="27" t="s">
        <v>88</v>
      </c>
      <c r="E4" s="27">
        <v>3</v>
      </c>
      <c r="F4" s="26" t="s">
        <v>89</v>
      </c>
      <c r="G4" s="26" t="s">
        <v>90</v>
      </c>
      <c r="H4" s="26" t="s">
        <v>91</v>
      </c>
      <c r="I4" s="26" t="s">
        <v>92</v>
      </c>
      <c r="J4" s="26"/>
      <c r="K4" s="26"/>
      <c r="L4" s="26"/>
      <c r="M4" s="26"/>
      <c r="N4" s="32"/>
      <c r="O4" s="32"/>
      <c r="P4" s="29"/>
      <c r="Q4" s="29">
        <v>2.8014004629629634E-3</v>
      </c>
      <c r="R4" s="30">
        <f t="shared" si="0"/>
        <v>242.04100000000005</v>
      </c>
      <c r="S4" s="31">
        <f t="shared" si="1"/>
        <v>59.494052660499648</v>
      </c>
      <c r="T4" s="31">
        <f>Table1[[#This Row],[Time(s)]]/16</f>
        <v>15.127562500000003</v>
      </c>
      <c r="U4" s="33" t="str">
        <f>IFERROR(AVERAGE(Table1[[#This Row],[500m]:[4000m]])," ")</f>
        <v xml:space="preserve"> </v>
      </c>
      <c r="V4" s="33" t="str">
        <f t="shared" si="2"/>
        <v xml:space="preserve"> </v>
      </c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</row>
    <row r="5" spans="1:76" x14ac:dyDescent="0.25">
      <c r="A5" s="26" t="s">
        <v>76</v>
      </c>
      <c r="B5" s="27" t="s">
        <v>77</v>
      </c>
      <c r="C5" s="28">
        <v>39677</v>
      </c>
      <c r="D5" s="27" t="s">
        <v>93</v>
      </c>
      <c r="E5" s="27">
        <v>4</v>
      </c>
      <c r="F5" s="26" t="s">
        <v>94</v>
      </c>
      <c r="G5" s="26" t="s">
        <v>95</v>
      </c>
      <c r="H5" s="26" t="s">
        <v>96</v>
      </c>
      <c r="I5" s="26" t="s">
        <v>97</v>
      </c>
      <c r="J5" s="26"/>
      <c r="K5" s="26"/>
      <c r="L5" s="26"/>
      <c r="M5" s="26"/>
      <c r="N5" s="32"/>
      <c r="O5" s="32"/>
      <c r="P5" s="29"/>
      <c r="Q5" s="29">
        <v>2.8031365740740742E-3</v>
      </c>
      <c r="R5" s="30">
        <f t="shared" si="0"/>
        <v>242.191</v>
      </c>
      <c r="S5" s="31">
        <f t="shared" si="1"/>
        <v>59.457205263614249</v>
      </c>
      <c r="T5" s="31">
        <f>Table1[[#This Row],[Time(s)]]/16</f>
        <v>15.1369375</v>
      </c>
      <c r="U5" s="33" t="str">
        <f>IFERROR(AVERAGE(Table1[[#This Row],[500m]:[4000m]])," ")</f>
        <v xml:space="preserve"> </v>
      </c>
      <c r="V5" s="33" t="str">
        <f t="shared" si="2"/>
        <v xml:space="preserve"> </v>
      </c>
      <c r="W5" s="26"/>
      <c r="X5" s="26"/>
      <c r="Y5" s="26"/>
      <c r="Z5" s="32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</row>
    <row r="6" spans="1:76" x14ac:dyDescent="0.25">
      <c r="A6" s="26" t="s">
        <v>76</v>
      </c>
      <c r="B6" s="27" t="s">
        <v>98</v>
      </c>
      <c r="C6" s="28">
        <v>39678</v>
      </c>
      <c r="D6" s="27" t="s">
        <v>78</v>
      </c>
      <c r="E6" s="27"/>
      <c r="F6" s="26" t="s">
        <v>79</v>
      </c>
      <c r="G6" s="26" t="s">
        <v>80</v>
      </c>
      <c r="H6" s="26" t="s">
        <v>81</v>
      </c>
      <c r="I6" s="26" t="s">
        <v>82</v>
      </c>
      <c r="J6" s="26"/>
      <c r="K6" s="26"/>
      <c r="L6" s="26"/>
      <c r="M6" s="26"/>
      <c r="N6" s="29"/>
      <c r="O6" s="29"/>
      <c r="P6" s="29"/>
      <c r="Q6" s="29">
        <v>2.7222453703703701E-3</v>
      </c>
      <c r="R6" s="30">
        <f t="shared" si="0"/>
        <v>235.20199999999997</v>
      </c>
      <c r="S6" s="31">
        <f t="shared" si="1"/>
        <v>61.223969183935516</v>
      </c>
      <c r="T6" s="31">
        <f>Table1[[#This Row],[Time(s)]]/16</f>
        <v>14.700124999999998</v>
      </c>
      <c r="U6" s="27" t="str">
        <f>IFERROR(AVERAGE(Table1[[#This Row],[500m]:[4000m]])," ")</f>
        <v xml:space="preserve"> </v>
      </c>
      <c r="V6" s="27" t="str">
        <f t="shared" si="2"/>
        <v xml:space="preserve"> </v>
      </c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</row>
    <row r="7" spans="1:76" x14ac:dyDescent="0.25">
      <c r="A7" s="26" t="s">
        <v>76</v>
      </c>
      <c r="B7" s="27" t="s">
        <v>98</v>
      </c>
      <c r="C7" s="28">
        <v>39678</v>
      </c>
      <c r="D7" s="27" t="s">
        <v>83</v>
      </c>
      <c r="E7" s="27"/>
      <c r="F7" s="26" t="s">
        <v>85</v>
      </c>
      <c r="G7" s="26" t="s">
        <v>86</v>
      </c>
      <c r="H7" s="26" t="s">
        <v>87</v>
      </c>
      <c r="I7" s="26" t="s">
        <v>99</v>
      </c>
      <c r="J7" s="26"/>
      <c r="K7" s="26"/>
      <c r="L7" s="26"/>
      <c r="M7" s="26"/>
      <c r="N7" s="29"/>
      <c r="O7" s="29"/>
      <c r="P7" s="29"/>
      <c r="Q7" s="29">
        <v>2.749259259259259E-3</v>
      </c>
      <c r="R7" s="30">
        <f t="shared" si="0"/>
        <v>237.53599999999997</v>
      </c>
      <c r="S7" s="31">
        <f t="shared" si="1"/>
        <v>60.622389869325076</v>
      </c>
      <c r="T7" s="31">
        <f>Table1[[#This Row],[Time(s)]]/16</f>
        <v>14.845999999999998</v>
      </c>
      <c r="U7" s="27" t="str">
        <f>IFERROR(AVERAGE(Table1[[#This Row],[500m]:[4000m]])," ")</f>
        <v xml:space="preserve"> </v>
      </c>
      <c r="V7" s="27" t="str">
        <f t="shared" si="2"/>
        <v xml:space="preserve"> </v>
      </c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</row>
    <row r="8" spans="1:76" x14ac:dyDescent="0.25">
      <c r="A8" s="26" t="s">
        <v>76</v>
      </c>
      <c r="B8" s="27" t="s">
        <v>100</v>
      </c>
      <c r="C8" s="28">
        <v>39678</v>
      </c>
      <c r="D8" s="27" t="s">
        <v>78</v>
      </c>
      <c r="E8" s="27">
        <v>1</v>
      </c>
      <c r="F8" s="26" t="s">
        <v>79</v>
      </c>
      <c r="G8" s="26" t="s">
        <v>80</v>
      </c>
      <c r="H8" s="26" t="s">
        <v>81</v>
      </c>
      <c r="I8" s="26" t="s">
        <v>82</v>
      </c>
      <c r="J8" s="26"/>
      <c r="K8" s="26"/>
      <c r="L8" s="26"/>
      <c r="M8" s="26"/>
      <c r="N8" s="29">
        <v>7.2717592592592582E-4</v>
      </c>
      <c r="O8" s="29">
        <v>1.3840509259259259E-3</v>
      </c>
      <c r="P8" s="29">
        <v>2.0428240740740741E-3</v>
      </c>
      <c r="Q8" s="29">
        <v>2.7003935185185186E-3</v>
      </c>
      <c r="R8" s="30">
        <f t="shared" si="0"/>
        <v>233.31400000000002</v>
      </c>
      <c r="S8" s="31">
        <f t="shared" si="1"/>
        <v>61.719399607396042</v>
      </c>
      <c r="T8" s="31">
        <f>Table1[[#This Row],[Time(s)]]/16</f>
        <v>14.582125000000001</v>
      </c>
      <c r="U8" s="27" t="str">
        <f>IFERROR(AVERAGE(Table1[[#This Row],[500m]:[4000m]])," ")</f>
        <v xml:space="preserve"> </v>
      </c>
      <c r="V8" s="27" t="str">
        <f t="shared" si="2"/>
        <v xml:space="preserve"> </v>
      </c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</row>
    <row r="9" spans="1:76" x14ac:dyDescent="0.25">
      <c r="A9" s="26" t="s">
        <v>76</v>
      </c>
      <c r="B9" s="27" t="s">
        <v>100</v>
      </c>
      <c r="C9" s="28">
        <v>39678</v>
      </c>
      <c r="D9" s="27" t="s">
        <v>83</v>
      </c>
      <c r="E9" s="27">
        <v>3</v>
      </c>
      <c r="F9" s="26" t="s">
        <v>85</v>
      </c>
      <c r="G9" s="26" t="s">
        <v>99</v>
      </c>
      <c r="H9" s="26" t="s">
        <v>86</v>
      </c>
      <c r="I9" s="26" t="s">
        <v>87</v>
      </c>
      <c r="J9" s="26"/>
      <c r="K9" s="26"/>
      <c r="L9" s="26"/>
      <c r="M9" s="26"/>
      <c r="N9" s="29">
        <v>7.3513888888888891E-4</v>
      </c>
      <c r="O9" s="29">
        <v>1.3995138888888887E-3</v>
      </c>
      <c r="P9" s="29">
        <v>2.0700925925925926E-3</v>
      </c>
      <c r="Q9" s="29">
        <v>2.7520370370370372E-3</v>
      </c>
      <c r="R9" s="30">
        <f t="shared" si="0"/>
        <v>237.77600000000001</v>
      </c>
      <c r="S9" s="31">
        <f t="shared" si="1"/>
        <v>60.561200457573513</v>
      </c>
      <c r="T9" s="31">
        <f>Table1[[#This Row],[Time(s)]]/16</f>
        <v>14.861000000000001</v>
      </c>
      <c r="U9" s="33" t="str">
        <f>IFERROR(AVERAGE(Table1[[#This Row],[500m]:[4000m]])," ")</f>
        <v xml:space="preserve"> </v>
      </c>
      <c r="V9" s="33" t="str">
        <f t="shared" si="2"/>
        <v xml:space="preserve"> 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</row>
    <row r="10" spans="1:76" x14ac:dyDescent="0.25">
      <c r="A10" s="26" t="s">
        <v>76</v>
      </c>
      <c r="B10" s="27" t="s">
        <v>98</v>
      </c>
      <c r="C10" s="28">
        <v>39678</v>
      </c>
      <c r="D10" s="27" t="s">
        <v>88</v>
      </c>
      <c r="E10" s="27"/>
      <c r="F10" s="26" t="s">
        <v>89</v>
      </c>
      <c r="G10" s="26" t="s">
        <v>101</v>
      </c>
      <c r="H10" s="26" t="s">
        <v>90</v>
      </c>
      <c r="I10" s="26" t="s">
        <v>91</v>
      </c>
      <c r="J10" s="26"/>
      <c r="K10" s="26"/>
      <c r="L10" s="26"/>
      <c r="M10" s="26"/>
      <c r="N10" s="32"/>
      <c r="O10" s="32"/>
      <c r="P10" s="29"/>
      <c r="Q10" s="29">
        <v>2.7619560185185182E-3</v>
      </c>
      <c r="R10" s="30">
        <f t="shared" si="0"/>
        <v>238.63299999999998</v>
      </c>
      <c r="S10" s="31">
        <f t="shared" si="1"/>
        <v>60.343707701784751</v>
      </c>
      <c r="T10" s="31">
        <f>Table1[[#This Row],[Time(s)]]/16</f>
        <v>14.914562499999999</v>
      </c>
      <c r="U10" s="33" t="str">
        <f>IFERROR(AVERAGE(Table1[[#This Row],[500m]:[4000m]])," ")</f>
        <v xml:space="preserve"> </v>
      </c>
      <c r="V10" s="33" t="str">
        <f t="shared" si="2"/>
        <v xml:space="preserve"> 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</row>
    <row r="11" spans="1:76" x14ac:dyDescent="0.25">
      <c r="A11" s="26" t="s">
        <v>76</v>
      </c>
      <c r="B11" s="27" t="s">
        <v>100</v>
      </c>
      <c r="C11" s="28">
        <v>39678</v>
      </c>
      <c r="D11" s="27" t="s">
        <v>88</v>
      </c>
      <c r="E11" s="27">
        <v>4</v>
      </c>
      <c r="F11" s="26" t="s">
        <v>89</v>
      </c>
      <c r="G11" s="26" t="s">
        <v>101</v>
      </c>
      <c r="H11" s="26" t="s">
        <v>90</v>
      </c>
      <c r="I11" s="26" t="s">
        <v>92</v>
      </c>
      <c r="J11" s="26"/>
      <c r="K11" s="26"/>
      <c r="L11" s="26"/>
      <c r="M11" s="26"/>
      <c r="N11" s="29">
        <v>7.3762731481481476E-4</v>
      </c>
      <c r="O11" s="29">
        <v>1.4018287037037037E-3</v>
      </c>
      <c r="P11" s="29">
        <v>2.0779050925925926E-3</v>
      </c>
      <c r="Q11" s="29">
        <v>2.7662731481481479E-3</v>
      </c>
      <c r="R11" s="30">
        <f t="shared" si="0"/>
        <v>239.00599999999997</v>
      </c>
      <c r="S11" s="31">
        <f t="shared" si="1"/>
        <v>60.249533484515041</v>
      </c>
      <c r="T11" s="31">
        <f>Table1[[#This Row],[Time(s)]]/16</f>
        <v>14.937874999999998</v>
      </c>
      <c r="U11" s="33" t="str">
        <f>IFERROR(AVERAGE(Table1[[#This Row],[500m]:[4000m]])," ")</f>
        <v xml:space="preserve"> </v>
      </c>
      <c r="V11" s="33" t="str">
        <f t="shared" si="2"/>
        <v xml:space="preserve"> </v>
      </c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</row>
    <row r="12" spans="1:76" x14ac:dyDescent="0.25">
      <c r="A12" s="26" t="s">
        <v>76</v>
      </c>
      <c r="B12" s="27" t="s">
        <v>98</v>
      </c>
      <c r="C12" s="28">
        <v>39678</v>
      </c>
      <c r="D12" s="27" t="s">
        <v>93</v>
      </c>
      <c r="E12" s="27"/>
      <c r="F12" s="26" t="s">
        <v>102</v>
      </c>
      <c r="G12" s="26" t="s">
        <v>95</v>
      </c>
      <c r="H12" s="26" t="s">
        <v>96</v>
      </c>
      <c r="I12" s="26" t="s">
        <v>97</v>
      </c>
      <c r="J12" s="26"/>
      <c r="K12" s="26"/>
      <c r="L12" s="26"/>
      <c r="M12" s="26"/>
      <c r="N12" s="32"/>
      <c r="O12" s="32"/>
      <c r="P12" s="29"/>
      <c r="Q12" s="29">
        <v>2.7410995370370371E-3</v>
      </c>
      <c r="R12" s="30">
        <f t="shared" si="0"/>
        <v>236.83100000000002</v>
      </c>
      <c r="S12" s="31">
        <f t="shared" si="1"/>
        <v>60.802850978123637</v>
      </c>
      <c r="T12" s="31">
        <f>Table1[[#This Row],[Time(s)]]/16</f>
        <v>14.801937500000001</v>
      </c>
      <c r="U12" s="33" t="str">
        <f>IFERROR(AVERAGE(Table1[[#This Row],[500m]:[4000m]])," ")</f>
        <v xml:space="preserve"> </v>
      </c>
      <c r="V12" s="33" t="str">
        <f t="shared" si="2"/>
        <v xml:space="preserve"> </v>
      </c>
      <c r="W12" s="26"/>
      <c r="X12" s="26"/>
      <c r="Y12" s="26"/>
      <c r="Z12" s="32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</row>
    <row r="13" spans="1:76" x14ac:dyDescent="0.25">
      <c r="A13" s="26" t="s">
        <v>76</v>
      </c>
      <c r="B13" s="27" t="s">
        <v>100</v>
      </c>
      <c r="C13" s="28">
        <v>39678</v>
      </c>
      <c r="D13" s="27" t="s">
        <v>93</v>
      </c>
      <c r="E13" s="27">
        <v>2</v>
      </c>
      <c r="F13" s="26" t="s">
        <v>102</v>
      </c>
      <c r="G13" s="26" t="s">
        <v>95</v>
      </c>
      <c r="H13" s="26" t="s">
        <v>96</v>
      </c>
      <c r="I13" s="26" t="s">
        <v>97</v>
      </c>
      <c r="J13" s="26"/>
      <c r="K13" s="26"/>
      <c r="L13" s="26"/>
      <c r="M13" s="26"/>
      <c r="N13" s="32"/>
      <c r="O13" s="32"/>
      <c r="P13" s="29"/>
      <c r="Q13" s="29">
        <v>2.7782407407407408E-3</v>
      </c>
      <c r="R13" s="30">
        <f t="shared" si="0"/>
        <v>240.04000000000002</v>
      </c>
      <c r="S13" s="31">
        <f t="shared" si="1"/>
        <v>59.990001666388935</v>
      </c>
      <c r="T13" s="31">
        <f>Table1[[#This Row],[Time(s)]]/16</f>
        <v>15.002500000000001</v>
      </c>
      <c r="U13" s="33" t="str">
        <f>IFERROR(AVERAGE(Table1[[#This Row],[500m]:[4000m]])," ")</f>
        <v xml:space="preserve"> </v>
      </c>
      <c r="V13" s="33" t="str">
        <f t="shared" si="2"/>
        <v xml:space="preserve"> </v>
      </c>
      <c r="W13" s="26"/>
      <c r="X13" s="26"/>
      <c r="Y13" s="26"/>
      <c r="Z13" s="32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</row>
    <row r="14" spans="1:76" x14ac:dyDescent="0.25">
      <c r="A14" s="26" t="s">
        <v>103</v>
      </c>
      <c r="B14" s="27" t="s">
        <v>77</v>
      </c>
      <c r="C14" s="28">
        <v>39899</v>
      </c>
      <c r="D14" s="27" t="s">
        <v>83</v>
      </c>
      <c r="E14" s="27">
        <v>4</v>
      </c>
      <c r="F14" s="26" t="s">
        <v>84</v>
      </c>
      <c r="G14" s="26" t="s">
        <v>104</v>
      </c>
      <c r="H14" s="26" t="s">
        <v>86</v>
      </c>
      <c r="I14" s="26" t="s">
        <v>87</v>
      </c>
      <c r="J14" s="26"/>
      <c r="K14" s="26"/>
      <c r="L14" s="26"/>
      <c r="M14" s="26"/>
      <c r="N14" s="29">
        <f>SUM(Table1[[#This Row],[250m]:[1000m]])/86400</f>
        <v>7.4733796296296289E-4</v>
      </c>
      <c r="O14" s="29">
        <f>SUM(Table1[[#This Row],[250m]:[2000m]])/86400</f>
        <v>1.4232175925925925E-3</v>
      </c>
      <c r="P14" s="29">
        <f>SUM(Table1[[#This Row],[250m]:[3000m]])/86400</f>
        <v>2.1026273148148145E-3</v>
      </c>
      <c r="Q14" s="29">
        <f>IF(Table1[[#This Row],[Time(s)]]&gt;1,Table1[[#This Row],[Time(s)]]/86400," ")</f>
        <v>2.7915046296296295E-3</v>
      </c>
      <c r="R14" s="30">
        <f>SUM(Table1[[#This Row],[250m]:[4000m]])</f>
        <v>241.18599999999998</v>
      </c>
      <c r="S14" s="31">
        <f t="shared" si="1"/>
        <v>59.704957999220525</v>
      </c>
      <c r="T14" s="34">
        <f t="shared" ref="T14:T77" si="3">IFERROR(AVERAGE(AA14:AP14)," ")</f>
        <v>15.074124999999999</v>
      </c>
      <c r="U14" s="34">
        <f>IFERROR(AVERAGE(Table1[[#This Row],[500m]:[4000m]])," ")</f>
        <v>14.669266666666667</v>
      </c>
      <c r="V14" s="34">
        <f t="shared" si="2"/>
        <v>0.17755701968127105</v>
      </c>
      <c r="W14" s="26"/>
      <c r="X14" s="26"/>
      <c r="Y14" s="26"/>
      <c r="Z14" s="32"/>
      <c r="AA14" s="26">
        <v>21.146999999999998</v>
      </c>
      <c r="AB14" s="26">
        <v>14.500999999999999</v>
      </c>
      <c r="AC14" s="26">
        <v>14.459</v>
      </c>
      <c r="AD14" s="26">
        <v>14.462999999999999</v>
      </c>
      <c r="AE14" s="26">
        <v>14.478</v>
      </c>
      <c r="AF14" s="26">
        <v>14.561</v>
      </c>
      <c r="AG14" s="26">
        <v>14.693</v>
      </c>
      <c r="AH14" s="26">
        <v>14.664</v>
      </c>
      <c r="AI14" s="26">
        <v>14.709</v>
      </c>
      <c r="AJ14" s="26">
        <v>14.712999999999999</v>
      </c>
      <c r="AK14" s="26">
        <v>14.541</v>
      </c>
      <c r="AL14" s="26">
        <v>14.738</v>
      </c>
      <c r="AM14" s="26">
        <v>14.657</v>
      </c>
      <c r="AN14" s="26">
        <v>14.875</v>
      </c>
      <c r="AO14" s="26">
        <v>14.994999999999999</v>
      </c>
      <c r="AP14" s="26">
        <v>14.992000000000001</v>
      </c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</row>
    <row r="15" spans="1:76" x14ac:dyDescent="0.25">
      <c r="A15" s="26" t="s">
        <v>103</v>
      </c>
      <c r="B15" s="27" t="s">
        <v>100</v>
      </c>
      <c r="C15" s="28">
        <v>39899</v>
      </c>
      <c r="D15" s="27" t="s">
        <v>83</v>
      </c>
      <c r="E15" s="27">
        <v>3</v>
      </c>
      <c r="F15" s="26" t="s">
        <v>84</v>
      </c>
      <c r="G15" s="26" t="s">
        <v>104</v>
      </c>
      <c r="H15" s="26" t="s">
        <v>86</v>
      </c>
      <c r="I15" s="26" t="s">
        <v>87</v>
      </c>
      <c r="J15" s="26"/>
      <c r="K15" s="26"/>
      <c r="L15" s="26"/>
      <c r="M15" s="26"/>
      <c r="N15" s="29">
        <f>SUM(Table1[[#This Row],[250m]:[1000m]])/86400</f>
        <v>7.3747685185185179E-4</v>
      </c>
      <c r="O15" s="29">
        <f>SUM(Table1[[#This Row],[250m]:[2000m]])/86400</f>
        <v>1.4102662037037037E-3</v>
      </c>
      <c r="P15" s="29">
        <f>SUM(Table1[[#This Row],[250m]:[3000m]])/86400</f>
        <v>2.0958217592592595E-3</v>
      </c>
      <c r="Q15" s="29">
        <f>IF(Table1[[#This Row],[Time(s)]]&gt;1,Table1[[#This Row],[Time(s)]]/86400," ")</f>
        <v>2.7806481481481475E-3</v>
      </c>
      <c r="R15" s="30">
        <f>SUM(Table1[[#This Row],[250m]:[4000m]])</f>
        <v>240.24799999999996</v>
      </c>
      <c r="S15" s="31">
        <f t="shared" si="1"/>
        <v>59.93806400053279</v>
      </c>
      <c r="T15" s="34">
        <f t="shared" si="3"/>
        <v>15.015499999999998</v>
      </c>
      <c r="U15" s="34">
        <f>IFERROR(AVERAGE(Table1[[#This Row],[500m]:[4000m]])," ")</f>
        <v>14.639800000000001</v>
      </c>
      <c r="V15" s="34">
        <f t="shared" si="2"/>
        <v>0.22878848622378589</v>
      </c>
      <c r="W15" s="26"/>
      <c r="X15" s="26"/>
      <c r="Y15" s="26"/>
      <c r="Z15" s="32"/>
      <c r="AA15" s="26">
        <v>20.651</v>
      </c>
      <c r="AB15" s="26">
        <v>14.266</v>
      </c>
      <c r="AC15" s="26">
        <v>14.419</v>
      </c>
      <c r="AD15" s="26">
        <v>14.382</v>
      </c>
      <c r="AE15" s="26">
        <v>14.403</v>
      </c>
      <c r="AF15" s="26">
        <v>14.443</v>
      </c>
      <c r="AG15" s="26">
        <v>14.624000000000001</v>
      </c>
      <c r="AH15" s="26">
        <v>14.659000000000001</v>
      </c>
      <c r="AI15" s="26">
        <v>14.629</v>
      </c>
      <c r="AJ15" s="26">
        <v>14.718</v>
      </c>
      <c r="AK15" s="26">
        <v>14.895</v>
      </c>
      <c r="AL15" s="26">
        <v>14.99</v>
      </c>
      <c r="AM15" s="26">
        <v>15.034000000000001</v>
      </c>
      <c r="AN15" s="26">
        <v>14.819000000000001</v>
      </c>
      <c r="AO15" s="26">
        <v>14.646000000000001</v>
      </c>
      <c r="AP15" s="26">
        <v>14.67</v>
      </c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</row>
    <row r="16" spans="1:76" x14ac:dyDescent="0.25">
      <c r="A16" s="26" t="s">
        <v>103</v>
      </c>
      <c r="B16" s="27" t="s">
        <v>77</v>
      </c>
      <c r="C16" s="28">
        <v>39899</v>
      </c>
      <c r="D16" s="27" t="s">
        <v>78</v>
      </c>
      <c r="E16" s="27">
        <v>3</v>
      </c>
      <c r="F16" s="26" t="s">
        <v>105</v>
      </c>
      <c r="G16" s="26" t="s">
        <v>106</v>
      </c>
      <c r="H16" s="26" t="s">
        <v>79</v>
      </c>
      <c r="I16" s="26" t="s">
        <v>107</v>
      </c>
      <c r="J16" s="26"/>
      <c r="K16" s="26"/>
      <c r="L16" s="26"/>
      <c r="M16" s="26"/>
      <c r="N16" s="29">
        <f>SUM(Table1[[#This Row],[250m]:[1000m]])/86400</f>
        <v>7.3364583333333333E-4</v>
      </c>
      <c r="O16" s="29">
        <f>SUM(Table1[[#This Row],[250m]:[2000m]])/86400</f>
        <v>1.408298611111111E-3</v>
      </c>
      <c r="P16" s="29">
        <f>SUM(Table1[[#This Row],[250m]:[3000m]])/86400</f>
        <v>2.0954861111111113E-3</v>
      </c>
      <c r="Q16" s="29">
        <f>IF(Table1[[#This Row],[Time(s)]]&gt;1,Table1[[#This Row],[Time(s)]]/86400," ")</f>
        <v>2.7872453703703705E-3</v>
      </c>
      <c r="R16" s="30">
        <f>SUM(Table1[[#This Row],[250m]:[4000m]])</f>
        <v>240.81800000000001</v>
      </c>
      <c r="S16" s="31">
        <f t="shared" si="1"/>
        <v>59.796194636613542</v>
      </c>
      <c r="T16" s="34">
        <f t="shared" si="3"/>
        <v>15.051125000000001</v>
      </c>
      <c r="U16" s="34">
        <f>IFERROR(AVERAGE(Table1[[#This Row],[500m]:[4000m]])," ")</f>
        <v>14.695866666666667</v>
      </c>
      <c r="V16" s="34">
        <f t="shared" si="2"/>
        <v>0.27959278211270699</v>
      </c>
      <c r="W16" s="26"/>
      <c r="X16" s="26"/>
      <c r="Y16" s="26"/>
      <c r="Z16" s="32"/>
      <c r="AA16" s="26">
        <v>20.38</v>
      </c>
      <c r="AB16" s="26">
        <v>14.397</v>
      </c>
      <c r="AC16" s="26">
        <v>14.313000000000001</v>
      </c>
      <c r="AD16" s="26">
        <v>14.297000000000001</v>
      </c>
      <c r="AE16" s="26">
        <v>14.561999999999999</v>
      </c>
      <c r="AF16" s="26">
        <v>14.686</v>
      </c>
      <c r="AG16" s="26">
        <v>14.529</v>
      </c>
      <c r="AH16" s="26">
        <v>14.513</v>
      </c>
      <c r="AI16" s="26">
        <v>15.055</v>
      </c>
      <c r="AJ16" s="26">
        <v>15.029</v>
      </c>
      <c r="AK16" s="26">
        <v>14.654999999999999</v>
      </c>
      <c r="AL16" s="26">
        <v>14.634</v>
      </c>
      <c r="AM16" s="26">
        <v>15.12</v>
      </c>
      <c r="AN16" s="26">
        <v>15.016999999999999</v>
      </c>
      <c r="AO16" s="26">
        <v>14.638</v>
      </c>
      <c r="AP16" s="26">
        <v>14.993</v>
      </c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</row>
    <row r="17" spans="1:76" x14ac:dyDescent="0.25">
      <c r="A17" s="26" t="s">
        <v>103</v>
      </c>
      <c r="B17" s="27" t="s">
        <v>100</v>
      </c>
      <c r="C17" s="28">
        <v>39899</v>
      </c>
      <c r="D17" s="27" t="s">
        <v>78</v>
      </c>
      <c r="E17" s="27">
        <v>4</v>
      </c>
      <c r="F17" s="26" t="s">
        <v>105</v>
      </c>
      <c r="G17" s="26" t="s">
        <v>106</v>
      </c>
      <c r="H17" s="26" t="s">
        <v>79</v>
      </c>
      <c r="I17" s="26" t="s">
        <v>107</v>
      </c>
      <c r="J17" s="26"/>
      <c r="K17" s="26"/>
      <c r="L17" s="26"/>
      <c r="M17" s="26"/>
      <c r="N17" s="29">
        <f>SUM(Table1[[#This Row],[250m]:[1000m]])/86400</f>
        <v>7.4613425925925932E-4</v>
      </c>
      <c r="O17" s="29">
        <f>SUM(Table1[[#This Row],[250m]:[2000m]])/86400</f>
        <v>1.4231944444444446E-3</v>
      </c>
      <c r="P17" s="29">
        <f>SUM(Table1[[#This Row],[250m]:[3000m]])/86400</f>
        <v>2.1108912037037038E-3</v>
      </c>
      <c r="Q17" s="29">
        <f>IF(Table1[[#This Row],[Time(s)]]&gt;1,Table1[[#This Row],[Time(s)]]/86400," ")</f>
        <v>2.7990509259259258E-3</v>
      </c>
      <c r="R17" s="30">
        <f>SUM(Table1[[#This Row],[250m]:[4000m]])</f>
        <v>241.83799999999999</v>
      </c>
      <c r="S17" s="31">
        <f t="shared" si="1"/>
        <v>59.543992259281005</v>
      </c>
      <c r="T17" s="34">
        <f t="shared" si="3"/>
        <v>15.114875</v>
      </c>
      <c r="U17" s="34">
        <f>IFERROR(AVERAGE(Table1[[#This Row],[500m]:[4000m]])," ")</f>
        <v>14.737266666666665</v>
      </c>
      <c r="V17" s="34">
        <f t="shared" si="2"/>
        <v>0.18342085356853416</v>
      </c>
      <c r="W17" s="26"/>
      <c r="X17" s="26"/>
      <c r="Y17" s="26"/>
      <c r="Z17" s="32"/>
      <c r="AA17" s="26">
        <v>20.779</v>
      </c>
      <c r="AB17" s="26">
        <v>14.707000000000001</v>
      </c>
      <c r="AC17" s="26">
        <v>14.577999999999999</v>
      </c>
      <c r="AD17" s="26">
        <v>14.401999999999999</v>
      </c>
      <c r="AE17" s="26">
        <v>14.443</v>
      </c>
      <c r="AF17" s="26">
        <v>14.839</v>
      </c>
      <c r="AG17" s="26">
        <v>14.51</v>
      </c>
      <c r="AH17" s="26">
        <v>14.706</v>
      </c>
      <c r="AI17" s="26">
        <v>14.881</v>
      </c>
      <c r="AJ17" s="26">
        <v>14.897</v>
      </c>
      <c r="AK17" s="26">
        <v>14.849</v>
      </c>
      <c r="AL17" s="26">
        <v>14.79</v>
      </c>
      <c r="AM17" s="26">
        <v>14.893000000000001</v>
      </c>
      <c r="AN17" s="26">
        <v>14.747999999999999</v>
      </c>
      <c r="AO17" s="26">
        <v>15.047000000000001</v>
      </c>
      <c r="AP17" s="26">
        <v>14.769</v>
      </c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</row>
    <row r="18" spans="1:76" x14ac:dyDescent="0.25">
      <c r="A18" s="26" t="s">
        <v>103</v>
      </c>
      <c r="B18" s="27" t="s">
        <v>77</v>
      </c>
      <c r="C18" s="28">
        <v>39899</v>
      </c>
      <c r="D18" s="27" t="s">
        <v>88</v>
      </c>
      <c r="E18" s="27">
        <v>2</v>
      </c>
      <c r="F18" s="26" t="s">
        <v>89</v>
      </c>
      <c r="G18" s="26" t="s">
        <v>108</v>
      </c>
      <c r="H18" s="26" t="s">
        <v>109</v>
      </c>
      <c r="I18" s="26" t="s">
        <v>110</v>
      </c>
      <c r="J18" s="26"/>
      <c r="K18" s="26"/>
      <c r="L18" s="26"/>
      <c r="M18" s="26"/>
      <c r="N18" s="29">
        <f>SUM(Table1[[#This Row],[250m]:[1000m]])/86400</f>
        <v>7.3934027777777778E-4</v>
      </c>
      <c r="O18" s="29">
        <f>SUM(Table1[[#This Row],[250m]:[2000m]])/86400</f>
        <v>1.418761574074074E-3</v>
      </c>
      <c r="P18" s="29">
        <f>SUM(Table1[[#This Row],[250m]:[3000m]])/86400</f>
        <v>2.1013888888888892E-3</v>
      </c>
      <c r="Q18" s="29">
        <f>IF(Table1[[#This Row],[Time(s)]]&gt;1,Table1[[#This Row],[Time(s)]]/86400," ")</f>
        <v>2.7845023148148152E-3</v>
      </c>
      <c r="R18" s="30">
        <f>SUM(Table1[[#This Row],[250m]:[4000m]])</f>
        <v>240.58100000000002</v>
      </c>
      <c r="S18" s="31">
        <f t="shared" si="1"/>
        <v>59.855100776869328</v>
      </c>
      <c r="T18" s="34">
        <f t="shared" si="3"/>
        <v>15.036312500000001</v>
      </c>
      <c r="U18" s="34">
        <f>IFERROR(AVERAGE(Table1[[#This Row],[500m]:[4000m]])," ")</f>
        <v>14.666866666666667</v>
      </c>
      <c r="V18" s="34">
        <f t="shared" si="2"/>
        <v>0.15578367174050167</v>
      </c>
      <c r="W18" s="26"/>
      <c r="X18" s="26"/>
      <c r="Y18" s="26"/>
      <c r="Z18" s="32"/>
      <c r="AA18" s="26">
        <v>20.577999999999999</v>
      </c>
      <c r="AB18" s="26">
        <v>14.598000000000001</v>
      </c>
      <c r="AC18" s="26">
        <v>14.337999999999999</v>
      </c>
      <c r="AD18" s="26">
        <v>14.365</v>
      </c>
      <c r="AE18" s="26">
        <v>14.654</v>
      </c>
      <c r="AF18" s="26">
        <v>14.638999999999999</v>
      </c>
      <c r="AG18" s="26">
        <v>14.646000000000001</v>
      </c>
      <c r="AH18" s="26">
        <v>14.763</v>
      </c>
      <c r="AI18" s="26">
        <v>14.847</v>
      </c>
      <c r="AJ18" s="26">
        <v>14.657</v>
      </c>
      <c r="AK18" s="26">
        <v>14.717000000000001</v>
      </c>
      <c r="AL18" s="26">
        <v>14.757999999999999</v>
      </c>
      <c r="AM18" s="26">
        <v>14.9</v>
      </c>
      <c r="AN18" s="26">
        <v>14.629</v>
      </c>
      <c r="AO18" s="26">
        <v>14.664</v>
      </c>
      <c r="AP18" s="26">
        <v>14.827999999999999</v>
      </c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</row>
    <row r="19" spans="1:76" x14ac:dyDescent="0.25">
      <c r="A19" s="26" t="s">
        <v>103</v>
      </c>
      <c r="B19" s="27" t="s">
        <v>100</v>
      </c>
      <c r="C19" s="28">
        <v>39899</v>
      </c>
      <c r="D19" s="27" t="s">
        <v>88</v>
      </c>
      <c r="E19" s="27">
        <v>2</v>
      </c>
      <c r="F19" s="26" t="s">
        <v>89</v>
      </c>
      <c r="G19" s="26" t="s">
        <v>108</v>
      </c>
      <c r="H19" s="26" t="s">
        <v>109</v>
      </c>
      <c r="I19" s="26" t="s">
        <v>110</v>
      </c>
      <c r="J19" s="26"/>
      <c r="K19" s="26"/>
      <c r="L19" s="26"/>
      <c r="M19" s="26"/>
      <c r="N19" s="29">
        <f>SUM(Table1[[#This Row],[250m]:[1000m]])/86400</f>
        <v>7.3107638888888886E-4</v>
      </c>
      <c r="O19" s="29">
        <f>SUM(Table1[[#This Row],[250m]:[2000m]])/86400</f>
        <v>1.4033217592592591E-3</v>
      </c>
      <c r="P19" s="29">
        <f>SUM(Table1[[#This Row],[250m]:[3000m]])/86400</f>
        <v>2.0784375E-3</v>
      </c>
      <c r="Q19" s="29">
        <f>IF(Table1[[#This Row],[Time(s)]]&gt;1,Table1[[#This Row],[Time(s)]]/86400," ")</f>
        <v>2.7646180555555553E-3</v>
      </c>
      <c r="R19" s="30">
        <f>SUM(Table1[[#This Row],[250m]:[4000m]])</f>
        <v>238.86299999999997</v>
      </c>
      <c r="S19" s="31">
        <f t="shared" si="1"/>
        <v>60.285603044422956</v>
      </c>
      <c r="T19" s="34">
        <f t="shared" si="3"/>
        <v>14.928937499999998</v>
      </c>
      <c r="U19" s="34">
        <f>IFERROR(AVERAGE(Table1[[#This Row],[500m]:[4000m]])," ")</f>
        <v>14.566066666666666</v>
      </c>
      <c r="V19" s="34">
        <f t="shared" si="2"/>
        <v>0.25404540276625098</v>
      </c>
      <c r="W19" s="26"/>
      <c r="X19" s="26"/>
      <c r="Y19" s="26"/>
      <c r="Z19" s="32"/>
      <c r="AA19" s="26">
        <v>20.372</v>
      </c>
      <c r="AB19" s="26">
        <v>14.326000000000001</v>
      </c>
      <c r="AC19" s="26">
        <v>14.221</v>
      </c>
      <c r="AD19" s="26">
        <v>14.246</v>
      </c>
      <c r="AE19" s="26">
        <v>14.412000000000001</v>
      </c>
      <c r="AF19" s="26">
        <v>14.503</v>
      </c>
      <c r="AG19" s="26">
        <v>14.590999999999999</v>
      </c>
      <c r="AH19" s="26">
        <v>14.576000000000001</v>
      </c>
      <c r="AI19" s="26">
        <v>14.515000000000001</v>
      </c>
      <c r="AJ19" s="26">
        <v>14.343</v>
      </c>
      <c r="AK19" s="26">
        <v>14.63</v>
      </c>
      <c r="AL19" s="26">
        <v>14.842000000000001</v>
      </c>
      <c r="AM19" s="26">
        <v>15.101000000000001</v>
      </c>
      <c r="AN19" s="26">
        <v>14.545999999999999</v>
      </c>
      <c r="AO19" s="26">
        <v>14.664</v>
      </c>
      <c r="AP19" s="26">
        <v>14.975</v>
      </c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</row>
    <row r="20" spans="1:76" x14ac:dyDescent="0.25">
      <c r="A20" s="26" t="s">
        <v>103</v>
      </c>
      <c r="B20" s="27" t="s">
        <v>77</v>
      </c>
      <c r="C20" s="28">
        <v>39899</v>
      </c>
      <c r="D20" s="27" t="s">
        <v>93</v>
      </c>
      <c r="E20" s="27">
        <v>1</v>
      </c>
      <c r="F20" s="26" t="s">
        <v>95</v>
      </c>
      <c r="G20" s="26" t="s">
        <v>96</v>
      </c>
      <c r="H20" s="26" t="s">
        <v>111</v>
      </c>
      <c r="I20" s="26" t="s">
        <v>97</v>
      </c>
      <c r="J20" s="26"/>
      <c r="K20" s="26"/>
      <c r="L20" s="26"/>
      <c r="M20" s="26"/>
      <c r="N20" s="29">
        <f>SUM(Table1[[#This Row],[250m]:[1000m]])/86400</f>
        <v>7.3552083333333336E-4</v>
      </c>
      <c r="O20" s="29">
        <f>SUM(Table1[[#This Row],[250m]:[2000m]])/86400</f>
        <v>1.4008796296296297E-3</v>
      </c>
      <c r="P20" s="29">
        <f>SUM(Table1[[#This Row],[250m]:[3000m]])/86400</f>
        <v>2.0845138888888888E-3</v>
      </c>
      <c r="Q20" s="29">
        <f>IF(Table1[[#This Row],[Time(s)]]&gt;1,Table1[[#This Row],[Time(s)]]/86400," ")</f>
        <v>2.7765277777777779E-3</v>
      </c>
      <c r="R20" s="30">
        <f>SUM(Table1[[#This Row],[250m]:[4000m]])</f>
        <v>239.892</v>
      </c>
      <c r="S20" s="31">
        <f t="shared" si="1"/>
        <v>60.027012155469961</v>
      </c>
      <c r="T20" s="34">
        <f t="shared" si="3"/>
        <v>14.99325</v>
      </c>
      <c r="U20" s="34">
        <f>IFERROR(AVERAGE(Table1[[#This Row],[500m]:[4000m]])," ")</f>
        <v>14.595800000000001</v>
      </c>
      <c r="V20" s="34">
        <f t="shared" si="2"/>
        <v>0.37111746311453914</v>
      </c>
      <c r="W20" s="26"/>
      <c r="X20" s="26"/>
      <c r="Y20" s="26"/>
      <c r="Z20" s="32"/>
      <c r="AA20" s="26">
        <v>20.954999999999998</v>
      </c>
      <c r="AB20" s="26">
        <v>14.468999999999999</v>
      </c>
      <c r="AC20" s="26">
        <v>14.097</v>
      </c>
      <c r="AD20" s="26">
        <v>14.028</v>
      </c>
      <c r="AE20" s="26">
        <v>14.092000000000001</v>
      </c>
      <c r="AF20" s="26">
        <v>14.342000000000001</v>
      </c>
      <c r="AG20" s="26">
        <v>14.548999999999999</v>
      </c>
      <c r="AH20" s="26">
        <v>14.504</v>
      </c>
      <c r="AI20" s="26">
        <v>14.584</v>
      </c>
      <c r="AJ20" s="26">
        <v>14.582000000000001</v>
      </c>
      <c r="AK20" s="26">
        <v>14.856999999999999</v>
      </c>
      <c r="AL20" s="26">
        <v>15.042999999999999</v>
      </c>
      <c r="AM20" s="26">
        <v>14.911</v>
      </c>
      <c r="AN20" s="26">
        <v>15.06</v>
      </c>
      <c r="AO20" s="26">
        <v>15.25</v>
      </c>
      <c r="AP20" s="26">
        <v>14.569000000000001</v>
      </c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</row>
    <row r="21" spans="1:76" x14ac:dyDescent="0.25">
      <c r="A21" s="26" t="s">
        <v>103</v>
      </c>
      <c r="B21" s="27" t="s">
        <v>100</v>
      </c>
      <c r="C21" s="28">
        <v>39899</v>
      </c>
      <c r="D21" s="27" t="s">
        <v>93</v>
      </c>
      <c r="E21" s="27">
        <v>1</v>
      </c>
      <c r="F21" s="26" t="s">
        <v>94</v>
      </c>
      <c r="G21" s="26" t="s">
        <v>95</v>
      </c>
      <c r="H21" s="26" t="s">
        <v>96</v>
      </c>
      <c r="I21" s="26" t="s">
        <v>97</v>
      </c>
      <c r="J21" s="26"/>
      <c r="K21" s="26"/>
      <c r="L21" s="26"/>
      <c r="M21" s="26"/>
      <c r="N21" s="29">
        <f>SUM(Table1[[#This Row],[250m]:[1000m]])/86400</f>
        <v>7.3356481481481482E-4</v>
      </c>
      <c r="O21" s="29">
        <f>SUM(Table1[[#This Row],[250m]:[2000m]])/86400</f>
        <v>1.3964583333333333E-3</v>
      </c>
      <c r="P21" s="29">
        <f>SUM(Table1[[#This Row],[250m]:[3000m]])/86400</f>
        <v>2.0697453703703702E-3</v>
      </c>
      <c r="Q21" s="29">
        <f>IF(Table1[[#This Row],[Time(s)]]&gt;1,Table1[[#This Row],[Time(s)]]/86400," ")</f>
        <v>2.7574768518518517E-3</v>
      </c>
      <c r="R21" s="30">
        <f>SUM(Table1[[#This Row],[250m]:[4000m]])</f>
        <v>238.24599999999998</v>
      </c>
      <c r="S21" s="31">
        <f t="shared" si="1"/>
        <v>60.441728297641937</v>
      </c>
      <c r="T21" s="34">
        <f t="shared" si="3"/>
        <v>14.890374999999999</v>
      </c>
      <c r="U21" s="34">
        <f>IFERROR(AVERAGE(Table1[[#This Row],[500m]:[4000m]])," ")</f>
        <v>14.499333333333333</v>
      </c>
      <c r="V21" s="34">
        <f t="shared" si="2"/>
        <v>0.31636251057171422</v>
      </c>
      <c r="W21" s="26"/>
      <c r="X21" s="26"/>
      <c r="Y21" s="26"/>
      <c r="Z21" s="32"/>
      <c r="AA21" s="26">
        <v>20.756</v>
      </c>
      <c r="AB21" s="26">
        <v>14.244</v>
      </c>
      <c r="AC21" s="26">
        <v>14.239000000000001</v>
      </c>
      <c r="AD21" s="26">
        <v>14.141</v>
      </c>
      <c r="AE21" s="26">
        <v>14.079000000000001</v>
      </c>
      <c r="AF21" s="26">
        <v>14.169</v>
      </c>
      <c r="AG21" s="26">
        <v>14.512</v>
      </c>
      <c r="AH21" s="26">
        <v>14.513999999999999</v>
      </c>
      <c r="AI21" s="26">
        <v>14.602</v>
      </c>
      <c r="AJ21" s="26">
        <v>14.196</v>
      </c>
      <c r="AK21" s="26">
        <v>14.512</v>
      </c>
      <c r="AL21" s="26">
        <v>14.862</v>
      </c>
      <c r="AM21" s="26">
        <v>14.795999999999999</v>
      </c>
      <c r="AN21" s="26">
        <v>14.635999999999999</v>
      </c>
      <c r="AO21" s="26">
        <v>15.102</v>
      </c>
      <c r="AP21" s="26">
        <v>14.885999999999999</v>
      </c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</row>
    <row r="22" spans="1:76" x14ac:dyDescent="0.25">
      <c r="A22" s="26" t="s">
        <v>112</v>
      </c>
      <c r="B22" s="27" t="s">
        <v>77</v>
      </c>
      <c r="C22" s="28">
        <v>40263</v>
      </c>
      <c r="D22" s="27" t="s">
        <v>83</v>
      </c>
      <c r="E22" s="27">
        <v>3</v>
      </c>
      <c r="F22" s="26" t="s">
        <v>85</v>
      </c>
      <c r="G22" s="26" t="s">
        <v>84</v>
      </c>
      <c r="H22" s="26" t="s">
        <v>104</v>
      </c>
      <c r="I22" s="26" t="s">
        <v>87</v>
      </c>
      <c r="J22" s="26"/>
      <c r="K22" s="26"/>
      <c r="L22" s="26"/>
      <c r="M22" s="26"/>
      <c r="N22" s="29">
        <f>SUM(Table1[[#This Row],[250m]:[1000m]])/86400</f>
        <v>7.3376157407407418E-4</v>
      </c>
      <c r="O22" s="29">
        <f>SUM(Table1[[#This Row],[250m]:[2000m]])/86400</f>
        <v>1.4012962962962963E-3</v>
      </c>
      <c r="P22" s="29">
        <f>SUM(Table1[[#This Row],[250m]:[3000m]])/86400</f>
        <v>2.0712615740740743E-3</v>
      </c>
      <c r="Q22" s="29">
        <f>IF(Table1[[#This Row],[Time(s)]]&gt;1,Table1[[#This Row],[Time(s)]]/86400," ")</f>
        <v>2.7617592592592598E-3</v>
      </c>
      <c r="R22" s="30">
        <f>SUM(Table1[[#This Row],[250m]:[4000m]])</f>
        <v>238.61600000000004</v>
      </c>
      <c r="S22" s="31">
        <f t="shared" si="1"/>
        <v>60.348006839440771</v>
      </c>
      <c r="T22" s="34">
        <f t="shared" si="3"/>
        <v>14.913500000000003</v>
      </c>
      <c r="U22" s="34">
        <f>IFERROR(AVERAGE(Table1[[#This Row],[500m]:[4000m]])," ")</f>
        <v>14.509733333333337</v>
      </c>
      <c r="V22" s="34">
        <f t="shared" si="2"/>
        <v>0.33318108904203747</v>
      </c>
      <c r="W22" s="26"/>
      <c r="X22" s="26"/>
      <c r="Y22" s="26"/>
      <c r="Z22" s="32"/>
      <c r="AA22" s="26">
        <v>20.97</v>
      </c>
      <c r="AB22" s="26">
        <v>14</v>
      </c>
      <c r="AC22" s="26">
        <v>14.215</v>
      </c>
      <c r="AD22" s="26">
        <v>14.212</v>
      </c>
      <c r="AE22" s="26">
        <v>14.254</v>
      </c>
      <c r="AF22" s="26">
        <v>14.291</v>
      </c>
      <c r="AG22" s="26">
        <v>14.548</v>
      </c>
      <c r="AH22" s="26">
        <v>14.582000000000001</v>
      </c>
      <c r="AI22" s="26">
        <v>14.529</v>
      </c>
      <c r="AJ22" s="26">
        <v>14.297000000000001</v>
      </c>
      <c r="AK22" s="26">
        <v>14.336</v>
      </c>
      <c r="AL22" s="26">
        <v>14.723000000000001</v>
      </c>
      <c r="AM22" s="26">
        <v>15.002000000000001</v>
      </c>
      <c r="AN22" s="26">
        <v>14.888999999999999</v>
      </c>
      <c r="AO22" s="26">
        <v>14.558999999999999</v>
      </c>
      <c r="AP22" s="26">
        <v>15.209</v>
      </c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</row>
    <row r="23" spans="1:76" x14ac:dyDescent="0.25">
      <c r="A23" s="26" t="s">
        <v>112</v>
      </c>
      <c r="B23" s="27" t="s">
        <v>100</v>
      </c>
      <c r="C23" s="28">
        <v>40263</v>
      </c>
      <c r="D23" s="27" t="s">
        <v>83</v>
      </c>
      <c r="E23" s="27">
        <v>3</v>
      </c>
      <c r="F23" s="26" t="s">
        <v>85</v>
      </c>
      <c r="G23" s="26" t="s">
        <v>84</v>
      </c>
      <c r="H23" s="26" t="s">
        <v>104</v>
      </c>
      <c r="I23" s="26" t="s">
        <v>87</v>
      </c>
      <c r="J23" s="26"/>
      <c r="K23" s="26"/>
      <c r="L23" s="26"/>
      <c r="M23" s="26"/>
      <c r="N23" s="29">
        <f>SUM(Table1[[#This Row],[250m]:[1000m]])/86400</f>
        <v>7.3488425925925924E-4</v>
      </c>
      <c r="O23" s="29">
        <f>SUM(Table1[[#This Row],[250m]:[2000m]])/86400</f>
        <v>1.4000347222222222E-3</v>
      </c>
      <c r="P23" s="29">
        <f>SUM(Table1[[#This Row],[250m]:[3000m]])/86400</f>
        <v>2.0761342592592589E-3</v>
      </c>
      <c r="Q23" s="29">
        <f>IF(Table1[[#This Row],[Time(s)]]&gt;1,Table1[[#This Row],[Time(s)]]/86400," ")</f>
        <v>2.7717013888888887E-3</v>
      </c>
      <c r="R23" s="30">
        <f>SUM(Table1[[#This Row],[250m]:[4000m]])</f>
        <v>239.47499999999999</v>
      </c>
      <c r="S23" s="31">
        <f t="shared" si="1"/>
        <v>60.13153773880363</v>
      </c>
      <c r="T23" s="34">
        <f t="shared" si="3"/>
        <v>14.9671875</v>
      </c>
      <c r="U23" s="34">
        <f>IFERROR(AVERAGE(Table1[[#This Row],[500m]:[4000m]])," ")</f>
        <v>14.569599999999998</v>
      </c>
      <c r="V23" s="34">
        <f t="shared" si="2"/>
        <v>0.35860001593498514</v>
      </c>
      <c r="W23" s="26"/>
      <c r="X23" s="26"/>
      <c r="Y23" s="26"/>
      <c r="Z23" s="32"/>
      <c r="AA23" s="26">
        <v>20.931000000000001</v>
      </c>
      <c r="AB23" s="26">
        <v>14.04</v>
      </c>
      <c r="AC23" s="26">
        <v>14.263999999999999</v>
      </c>
      <c r="AD23" s="26">
        <v>14.259</v>
      </c>
      <c r="AE23" s="26">
        <v>14.263999999999999</v>
      </c>
      <c r="AF23" s="26">
        <v>14.337999999999999</v>
      </c>
      <c r="AG23" s="26">
        <v>14.319000000000001</v>
      </c>
      <c r="AH23" s="26">
        <v>14.548</v>
      </c>
      <c r="AI23" s="26">
        <v>14.429</v>
      </c>
      <c r="AJ23" s="26">
        <v>14.776</v>
      </c>
      <c r="AK23" s="26">
        <v>14.474</v>
      </c>
      <c r="AL23" s="26">
        <v>14.736000000000001</v>
      </c>
      <c r="AM23" s="26">
        <v>14.675000000000001</v>
      </c>
      <c r="AN23" s="26">
        <v>14.997</v>
      </c>
      <c r="AO23" s="26">
        <v>15.218</v>
      </c>
      <c r="AP23" s="26">
        <v>15.207000000000001</v>
      </c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</row>
    <row r="24" spans="1:76" x14ac:dyDescent="0.25">
      <c r="A24" s="26" t="s">
        <v>112</v>
      </c>
      <c r="B24" s="27" t="s">
        <v>77</v>
      </c>
      <c r="C24" s="28">
        <v>40263</v>
      </c>
      <c r="D24" s="27" t="s">
        <v>78</v>
      </c>
      <c r="E24" s="27">
        <v>1</v>
      </c>
      <c r="F24" s="26" t="s">
        <v>106</v>
      </c>
      <c r="G24" s="26" t="s">
        <v>79</v>
      </c>
      <c r="H24" s="26" t="s">
        <v>113</v>
      </c>
      <c r="I24" s="26" t="s">
        <v>114</v>
      </c>
      <c r="J24" s="26"/>
      <c r="K24" s="26"/>
      <c r="L24" s="26"/>
      <c r="M24" s="26"/>
      <c r="N24" s="29">
        <f>SUM(Table1[[#This Row],[250m]:[1000m]])/86400</f>
        <v>7.362152777777778E-4</v>
      </c>
      <c r="O24" s="29">
        <f>SUM(Table1[[#This Row],[250m]:[2000m]])/86400</f>
        <v>1.4043171296296297E-3</v>
      </c>
      <c r="P24" s="29">
        <f>SUM(Table1[[#This Row],[250m]:[3000m]])/86400</f>
        <v>2.0730902777777779E-3</v>
      </c>
      <c r="Q24" s="29">
        <f>IF(Table1[[#This Row],[Time(s)]]&gt;1,Table1[[#This Row],[Time(s)]]/86400," ")</f>
        <v>2.7415393518518522E-3</v>
      </c>
      <c r="R24" s="30">
        <f>SUM(Table1[[#This Row],[250m]:[4000m]])</f>
        <v>236.86900000000003</v>
      </c>
      <c r="S24" s="31">
        <f t="shared" si="1"/>
        <v>60.793096606140942</v>
      </c>
      <c r="T24" s="34">
        <f t="shared" si="3"/>
        <v>14.804312500000002</v>
      </c>
      <c r="U24" s="34">
        <f>IFERROR(AVERAGE(Table1[[#This Row],[500m]:[4000m]])," ")</f>
        <v>14.414666666666669</v>
      </c>
      <c r="V24" s="34">
        <f t="shared" si="2"/>
        <v>0.12891617800873922</v>
      </c>
      <c r="W24" s="26"/>
      <c r="X24" s="26"/>
      <c r="Y24" s="26"/>
      <c r="Z24" s="32"/>
      <c r="AA24" s="26">
        <v>20.649000000000001</v>
      </c>
      <c r="AB24" s="26">
        <v>14.586</v>
      </c>
      <c r="AC24" s="26">
        <v>14.228</v>
      </c>
      <c r="AD24" s="26">
        <v>14.146000000000001</v>
      </c>
      <c r="AE24" s="26">
        <v>14.282999999999999</v>
      </c>
      <c r="AF24" s="26">
        <v>14.51</v>
      </c>
      <c r="AG24" s="26">
        <v>14.558</v>
      </c>
      <c r="AH24" s="26">
        <v>14.372999999999999</v>
      </c>
      <c r="AI24" s="26">
        <v>14.324</v>
      </c>
      <c r="AJ24" s="26">
        <v>14.506</v>
      </c>
      <c r="AK24" s="26">
        <v>14.545999999999999</v>
      </c>
      <c r="AL24" s="26">
        <v>14.406000000000001</v>
      </c>
      <c r="AM24" s="26">
        <v>14.404999999999999</v>
      </c>
      <c r="AN24" s="26">
        <v>14.515000000000001</v>
      </c>
      <c r="AO24" s="26">
        <v>14.459</v>
      </c>
      <c r="AP24" s="26">
        <v>14.375</v>
      </c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</row>
    <row r="25" spans="1:76" x14ac:dyDescent="0.25">
      <c r="A25" s="26" t="s">
        <v>112</v>
      </c>
      <c r="B25" s="27" t="s">
        <v>100</v>
      </c>
      <c r="C25" s="28">
        <v>40263</v>
      </c>
      <c r="D25" s="27" t="s">
        <v>78</v>
      </c>
      <c r="E25" s="27">
        <v>2</v>
      </c>
      <c r="F25" s="26" t="s">
        <v>106</v>
      </c>
      <c r="G25" s="26" t="s">
        <v>79</v>
      </c>
      <c r="H25" s="26" t="s">
        <v>113</v>
      </c>
      <c r="I25" s="26" t="s">
        <v>114</v>
      </c>
      <c r="J25" s="26"/>
      <c r="K25" s="26"/>
      <c r="L25" s="26"/>
      <c r="M25" s="26"/>
      <c r="N25" s="29">
        <f>SUM(Table1[[#This Row],[250m]:[1000m]])/86400</f>
        <v>7.325347222222222E-4</v>
      </c>
      <c r="O25" s="29">
        <f>SUM(Table1[[#This Row],[250m]:[2000m]])/86400</f>
        <v>1.3942013888888888E-3</v>
      </c>
      <c r="P25" s="29">
        <f>SUM(Table1[[#This Row],[250m]:[3000m]])/86400</f>
        <v>2.0585300925925927E-3</v>
      </c>
      <c r="Q25" s="29">
        <f>IF(Table1[[#This Row],[Time(s)]]&gt;1,Table1[[#This Row],[Time(s)]]/86400," ")</f>
        <v>2.7292361111111111E-3</v>
      </c>
      <c r="R25" s="30">
        <f>SUM(Table1[[#This Row],[250m]:[4000m]])</f>
        <v>235.80599999999998</v>
      </c>
      <c r="S25" s="31">
        <f t="shared" si="1"/>
        <v>61.067148418615304</v>
      </c>
      <c r="T25" s="34">
        <f t="shared" si="3"/>
        <v>14.737874999999999</v>
      </c>
      <c r="U25" s="34">
        <f>IFERROR(AVERAGE(Table1[[#This Row],[500m]:[4000m]])," ")</f>
        <v>14.336466666666665</v>
      </c>
      <c r="V25" s="34">
        <f t="shared" si="2"/>
        <v>0.17371934124849039</v>
      </c>
      <c r="W25" s="26"/>
      <c r="X25" s="26"/>
      <c r="Y25" s="26"/>
      <c r="Z25" s="32"/>
      <c r="AA25" s="26">
        <v>20.759</v>
      </c>
      <c r="AB25" s="26">
        <v>14.476000000000001</v>
      </c>
      <c r="AC25" s="26">
        <v>14.034000000000001</v>
      </c>
      <c r="AD25" s="26">
        <v>14.022</v>
      </c>
      <c r="AE25" s="26">
        <v>14.108000000000001</v>
      </c>
      <c r="AF25" s="26">
        <v>14.321</v>
      </c>
      <c r="AG25" s="26">
        <v>14.433999999999999</v>
      </c>
      <c r="AH25" s="26">
        <v>14.305</v>
      </c>
      <c r="AI25" s="26">
        <v>14.273</v>
      </c>
      <c r="AJ25" s="26">
        <v>14.465999999999999</v>
      </c>
      <c r="AK25" s="26">
        <v>14.397</v>
      </c>
      <c r="AL25" s="26">
        <v>14.262</v>
      </c>
      <c r="AM25" s="26">
        <v>14.362</v>
      </c>
      <c r="AN25" s="26">
        <v>14.586</v>
      </c>
      <c r="AO25" s="26">
        <v>14.539</v>
      </c>
      <c r="AP25" s="26">
        <v>14.462</v>
      </c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</row>
    <row r="26" spans="1:76" x14ac:dyDescent="0.25">
      <c r="A26" s="26" t="s">
        <v>112</v>
      </c>
      <c r="B26" s="27" t="s">
        <v>77</v>
      </c>
      <c r="C26" s="28">
        <v>40263</v>
      </c>
      <c r="D26" s="27" t="s">
        <v>88</v>
      </c>
      <c r="E26" s="27">
        <v>2</v>
      </c>
      <c r="F26" s="26" t="s">
        <v>89</v>
      </c>
      <c r="G26" s="26" t="s">
        <v>108</v>
      </c>
      <c r="H26" s="26" t="s">
        <v>115</v>
      </c>
      <c r="I26" s="26" t="s">
        <v>109</v>
      </c>
      <c r="J26" s="26"/>
      <c r="K26" s="26"/>
      <c r="L26" s="26"/>
      <c r="M26" s="26"/>
      <c r="N26" s="29">
        <f>SUM(Table1[[#This Row],[250m]:[1000m]])/86400</f>
        <v>7.416087962962962E-4</v>
      </c>
      <c r="O26" s="29">
        <f>SUM(Table1[[#This Row],[250m]:[2000m]])/86400</f>
        <v>1.4137384259259257E-3</v>
      </c>
      <c r="P26" s="29">
        <f>SUM(Table1[[#This Row],[250m]:[3000m]])/86400</f>
        <v>2.0831249999999999E-3</v>
      </c>
      <c r="Q26" s="29">
        <f>IF(Table1[[#This Row],[Time(s)]]&gt;1,Table1[[#This Row],[Time(s)]]/86400," ")</f>
        <v>2.7567708333333333E-3</v>
      </c>
      <c r="R26" s="30">
        <f>SUM(Table1[[#This Row],[250m]:[4000m]])</f>
        <v>238.185</v>
      </c>
      <c r="S26" s="31">
        <f t="shared" si="1"/>
        <v>60.457207632722465</v>
      </c>
      <c r="T26" s="34">
        <f t="shared" si="3"/>
        <v>14.8865625</v>
      </c>
      <c r="U26" s="34">
        <f>IFERROR(AVERAGE(Table1[[#This Row],[500m]:[4000m]])," ")</f>
        <v>14.481133333333334</v>
      </c>
      <c r="V26" s="34">
        <f t="shared" si="2"/>
        <v>0.10728724239606674</v>
      </c>
      <c r="W26" s="26"/>
      <c r="X26" s="26"/>
      <c r="Y26" s="26"/>
      <c r="Z26" s="32"/>
      <c r="AA26" s="26">
        <v>20.968</v>
      </c>
      <c r="AB26" s="26">
        <v>14.398999999999999</v>
      </c>
      <c r="AC26" s="26">
        <v>14.284000000000001</v>
      </c>
      <c r="AD26" s="26">
        <v>14.423999999999999</v>
      </c>
      <c r="AE26" s="26">
        <v>14.472</v>
      </c>
      <c r="AF26" s="26">
        <v>14.516999999999999</v>
      </c>
      <c r="AG26" s="26">
        <v>14.474</v>
      </c>
      <c r="AH26" s="26">
        <v>14.609</v>
      </c>
      <c r="AI26" s="26">
        <v>14.462</v>
      </c>
      <c r="AJ26" s="26">
        <v>14.407</v>
      </c>
      <c r="AK26" s="26">
        <v>14.33</v>
      </c>
      <c r="AL26" s="26">
        <v>14.635999999999999</v>
      </c>
      <c r="AM26" s="26">
        <v>14.449</v>
      </c>
      <c r="AN26" s="26">
        <v>14.653</v>
      </c>
      <c r="AO26" s="26">
        <v>14.522</v>
      </c>
      <c r="AP26" s="26">
        <v>14.579000000000001</v>
      </c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</row>
    <row r="27" spans="1:76" x14ac:dyDescent="0.25">
      <c r="A27" s="26" t="s">
        <v>112</v>
      </c>
      <c r="B27" s="27" t="s">
        <v>100</v>
      </c>
      <c r="C27" s="28">
        <v>40263</v>
      </c>
      <c r="D27" s="27" t="s">
        <v>88</v>
      </c>
      <c r="E27" s="27">
        <v>1</v>
      </c>
      <c r="F27" s="26" t="s">
        <v>89</v>
      </c>
      <c r="G27" s="26" t="s">
        <v>108</v>
      </c>
      <c r="H27" s="26" t="s">
        <v>115</v>
      </c>
      <c r="I27" s="26" t="s">
        <v>110</v>
      </c>
      <c r="J27" s="26"/>
      <c r="K27" s="26"/>
      <c r="L27" s="26"/>
      <c r="M27" s="26"/>
      <c r="N27" s="29">
        <f>SUM(Table1[[#This Row],[250m]:[1000m]])/86400</f>
        <v>7.2707175925925923E-4</v>
      </c>
      <c r="O27" s="29">
        <f>SUM(Table1[[#This Row],[250m]:[2000m]])/86400</f>
        <v>1.3869212962962963E-3</v>
      </c>
      <c r="P27" s="29">
        <f>SUM(Table1[[#This Row],[250m]:[3000m]])/86400</f>
        <v>2.0533333333333332E-3</v>
      </c>
      <c r="Q27" s="29">
        <f>IF(Table1[[#This Row],[Time(s)]]&gt;1,Table1[[#This Row],[Time(s)]]/86400," ")</f>
        <v>2.727476851851852E-3</v>
      </c>
      <c r="R27" s="30">
        <f>SUM(Table1[[#This Row],[250m]:[4000m]])</f>
        <v>235.654</v>
      </c>
      <c r="S27" s="31">
        <f t="shared" si="1"/>
        <v>61.106537550816029</v>
      </c>
      <c r="T27" s="34">
        <f t="shared" si="3"/>
        <v>14.728375</v>
      </c>
      <c r="U27" s="34">
        <f>IFERROR(AVERAGE(Table1[[#This Row],[500m]:[4000m]])," ")</f>
        <v>14.333</v>
      </c>
      <c r="V27" s="34">
        <f t="shared" si="2"/>
        <v>0.23474819335985173</v>
      </c>
      <c r="W27" s="26"/>
      <c r="X27" s="26"/>
      <c r="Y27" s="26"/>
      <c r="Z27" s="32"/>
      <c r="AA27" s="26">
        <v>20.658999999999999</v>
      </c>
      <c r="AB27" s="26">
        <v>14.12</v>
      </c>
      <c r="AC27" s="26">
        <v>14.004</v>
      </c>
      <c r="AD27" s="26">
        <v>14.036</v>
      </c>
      <c r="AE27" s="26">
        <v>14.301</v>
      </c>
      <c r="AF27" s="26">
        <v>14.116</v>
      </c>
      <c r="AG27" s="26">
        <v>14.2</v>
      </c>
      <c r="AH27" s="26">
        <v>14.394</v>
      </c>
      <c r="AI27" s="26">
        <v>14.538</v>
      </c>
      <c r="AJ27" s="26">
        <v>14.253</v>
      </c>
      <c r="AK27" s="26">
        <v>14.162000000000001</v>
      </c>
      <c r="AL27" s="26">
        <v>14.625</v>
      </c>
      <c r="AM27" s="26">
        <v>14.734</v>
      </c>
      <c r="AN27" s="26">
        <v>14.519</v>
      </c>
      <c r="AO27" s="26">
        <v>14.340999999999999</v>
      </c>
      <c r="AP27" s="26">
        <v>14.651999999999999</v>
      </c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</row>
    <row r="28" spans="1:76" x14ac:dyDescent="0.25">
      <c r="A28" s="26" t="s">
        <v>112</v>
      </c>
      <c r="B28" s="27" t="s">
        <v>77</v>
      </c>
      <c r="C28" s="28">
        <v>40263</v>
      </c>
      <c r="D28" s="27" t="s">
        <v>93</v>
      </c>
      <c r="E28" s="27">
        <v>4</v>
      </c>
      <c r="F28" s="26" t="s">
        <v>116</v>
      </c>
      <c r="G28" s="26" t="s">
        <v>94</v>
      </c>
      <c r="H28" s="26" t="s">
        <v>96</v>
      </c>
      <c r="I28" s="26" t="s">
        <v>117</v>
      </c>
      <c r="J28" s="26"/>
      <c r="K28" s="26"/>
      <c r="L28" s="26"/>
      <c r="M28" s="26"/>
      <c r="N28" s="29">
        <f>SUM(Table1[[#This Row],[250m]:[1000m]])/86400</f>
        <v>7.3465277777777776E-4</v>
      </c>
      <c r="O28" s="29">
        <f>SUM(Table1[[#This Row],[250m]:[2000m]])/86400</f>
        <v>1.4082407407407407E-3</v>
      </c>
      <c r="P28" s="29">
        <f>SUM(Table1[[#This Row],[250m]:[3000m]])/86400</f>
        <v>2.1047916666666667E-3</v>
      </c>
      <c r="Q28" s="29">
        <f>IF(Table1[[#This Row],[Time(s)]]&gt;1,Table1[[#This Row],[Time(s)]]/86400," ")</f>
        <v>2.8039236111111112E-3</v>
      </c>
      <c r="R28" s="30">
        <f>SUM(Table1[[#This Row],[250m]:[4000m]])</f>
        <v>242.25900000000001</v>
      </c>
      <c r="S28" s="31">
        <f t="shared" si="1"/>
        <v>59.440516141815166</v>
      </c>
      <c r="T28" s="34">
        <f t="shared" si="3"/>
        <v>15.141187500000001</v>
      </c>
      <c r="U28" s="34">
        <f>IFERROR(AVERAGE(Table1[[#This Row],[500m]:[4000m]])," ")</f>
        <v>14.745666666666667</v>
      </c>
      <c r="V28" s="34">
        <f t="shared" si="2"/>
        <v>0.43437289225250897</v>
      </c>
      <c r="W28" s="26"/>
      <c r="X28" s="26"/>
      <c r="Y28" s="26"/>
      <c r="Z28" s="32"/>
      <c r="AA28" s="26">
        <v>21.074000000000002</v>
      </c>
      <c r="AB28" s="26">
        <v>14.007999999999999</v>
      </c>
      <c r="AC28" s="26">
        <v>14.202</v>
      </c>
      <c r="AD28" s="26">
        <v>14.19</v>
      </c>
      <c r="AE28" s="26">
        <v>14.189</v>
      </c>
      <c r="AF28" s="26">
        <v>14.510999999999999</v>
      </c>
      <c r="AG28" s="26">
        <v>14.842000000000001</v>
      </c>
      <c r="AH28" s="26">
        <v>14.656000000000001</v>
      </c>
      <c r="AI28" s="26">
        <v>14.679</v>
      </c>
      <c r="AJ28" s="26">
        <v>15.087999999999999</v>
      </c>
      <c r="AK28" s="26">
        <v>15.253</v>
      </c>
      <c r="AL28" s="26">
        <v>15.162000000000001</v>
      </c>
      <c r="AM28" s="26">
        <v>14.972</v>
      </c>
      <c r="AN28" s="26">
        <v>15.239000000000001</v>
      </c>
      <c r="AO28" s="26">
        <v>15.189</v>
      </c>
      <c r="AP28" s="26">
        <v>15.005000000000001</v>
      </c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</row>
    <row r="29" spans="1:76" x14ac:dyDescent="0.25">
      <c r="A29" s="26" t="s">
        <v>112</v>
      </c>
      <c r="B29" s="27" t="s">
        <v>100</v>
      </c>
      <c r="C29" s="28">
        <v>40263</v>
      </c>
      <c r="D29" s="27" t="s">
        <v>93</v>
      </c>
      <c r="E29" s="27">
        <v>4</v>
      </c>
      <c r="F29" s="26" t="s">
        <v>116</v>
      </c>
      <c r="G29" s="26" t="s">
        <v>94</v>
      </c>
      <c r="H29" s="26" t="s">
        <v>96</v>
      </c>
      <c r="I29" s="26" t="s">
        <v>117</v>
      </c>
      <c r="J29" s="26"/>
      <c r="K29" s="26"/>
      <c r="L29" s="26"/>
      <c r="M29" s="26"/>
      <c r="N29" s="29">
        <f>SUM(Table1[[#This Row],[250m]:[1000m]])/86400</f>
        <v>7.3851851851851856E-4</v>
      </c>
      <c r="O29" s="29">
        <f>SUM(Table1[[#This Row],[250m]:[2000m]])/86400</f>
        <v>1.411365740740741E-3</v>
      </c>
      <c r="P29" s="29">
        <f>SUM(Table1[[#This Row],[250m]:[3000m]])/86400</f>
        <v>2.1044328703703707E-3</v>
      </c>
      <c r="Q29" s="29">
        <f>IF(Table1[[#This Row],[Time(s)]]&gt;1,Table1[[#This Row],[Time(s)]]/86400," ")</f>
        <v>2.7970370370370375E-3</v>
      </c>
      <c r="R29" s="30">
        <f>SUM(Table1[[#This Row],[250m]:[4000m]])</f>
        <v>241.66400000000004</v>
      </c>
      <c r="S29" s="31">
        <f t="shared" si="1"/>
        <v>59.586864406779647</v>
      </c>
      <c r="T29" s="34">
        <f t="shared" si="3"/>
        <v>15.104000000000003</v>
      </c>
      <c r="U29" s="34">
        <f>IFERROR(AVERAGE(Table1[[#This Row],[500m]:[4000m]])," ")</f>
        <v>14.708400000000003</v>
      </c>
      <c r="V29" s="34">
        <f t="shared" si="2"/>
        <v>0.35459147520169454</v>
      </c>
      <c r="W29" s="26"/>
      <c r="X29" s="26"/>
      <c r="Y29" s="26"/>
      <c r="Z29" s="32"/>
      <c r="AA29" s="26">
        <v>21.038</v>
      </c>
      <c r="AB29" s="26">
        <v>14.317</v>
      </c>
      <c r="AC29" s="26">
        <v>14.271000000000001</v>
      </c>
      <c r="AD29" s="26">
        <v>14.182</v>
      </c>
      <c r="AE29" s="26">
        <v>14.224</v>
      </c>
      <c r="AF29" s="26">
        <v>14.509</v>
      </c>
      <c r="AG29" s="26">
        <v>14.82</v>
      </c>
      <c r="AH29" s="26">
        <v>14.581</v>
      </c>
      <c r="AI29" s="26">
        <v>14.659000000000001</v>
      </c>
      <c r="AJ29" s="26">
        <v>14.962999999999999</v>
      </c>
      <c r="AK29" s="26">
        <v>15.167999999999999</v>
      </c>
      <c r="AL29" s="26">
        <v>15.090999999999999</v>
      </c>
      <c r="AM29" s="26">
        <v>14.827</v>
      </c>
      <c r="AN29" s="26">
        <v>15.167999999999999</v>
      </c>
      <c r="AO29" s="26">
        <v>15.138999999999999</v>
      </c>
      <c r="AP29" s="26">
        <v>14.707000000000001</v>
      </c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</row>
    <row r="30" spans="1:76" x14ac:dyDescent="0.25">
      <c r="A30" s="26" t="s">
        <v>118</v>
      </c>
      <c r="B30" s="27" t="s">
        <v>77</v>
      </c>
      <c r="C30" s="28">
        <v>40625</v>
      </c>
      <c r="D30" s="27" t="s">
        <v>83</v>
      </c>
      <c r="E30" s="27">
        <v>4</v>
      </c>
      <c r="F30" s="26" t="s">
        <v>85</v>
      </c>
      <c r="G30" s="26" t="s">
        <v>104</v>
      </c>
      <c r="H30" s="26" t="s">
        <v>86</v>
      </c>
      <c r="I30" s="26" t="s">
        <v>87</v>
      </c>
      <c r="J30" s="26"/>
      <c r="K30" s="26"/>
      <c r="L30" s="26"/>
      <c r="M30" s="26"/>
      <c r="N30" s="29">
        <f>SUM(Table1[[#This Row],[250m]:[1000m]])/86400</f>
        <v>7.4811342592592594E-4</v>
      </c>
      <c r="O30" s="29">
        <f>SUM(Table1[[#This Row],[250m]:[2000m]])/86400</f>
        <v>1.4309375000000001E-3</v>
      </c>
      <c r="P30" s="29">
        <f>SUM(Table1[[#This Row],[250m]:[3000m]])/86400</f>
        <v>2.1216087962962964E-3</v>
      </c>
      <c r="Q30" s="29">
        <f>IF(Table1[[#This Row],[Time(s)]]&gt;1,Table1[[#This Row],[Time(s)]]/86400," ")</f>
        <v>2.8259722222222223E-3</v>
      </c>
      <c r="R30" s="30">
        <f>SUM(Table1[[#This Row],[250m]:[4000m]])</f>
        <v>244.16400000000002</v>
      </c>
      <c r="S30" s="31">
        <f t="shared" si="1"/>
        <v>58.976753329729199</v>
      </c>
      <c r="T30" s="34">
        <f t="shared" si="3"/>
        <v>15.260250000000001</v>
      </c>
      <c r="U30" s="34">
        <f>IFERROR(AVERAGE(Table1[[#This Row],[500m]:[4000m]])," ")</f>
        <v>14.877266666666666</v>
      </c>
      <c r="V30" s="34">
        <f t="shared" si="2"/>
        <v>0.35867065407590604</v>
      </c>
      <c r="W30" s="26"/>
      <c r="X30" s="26"/>
      <c r="Y30" s="26"/>
      <c r="Z30" s="32"/>
      <c r="AA30" s="26">
        <v>21.004999999999999</v>
      </c>
      <c r="AB30" s="26">
        <v>14.654</v>
      </c>
      <c r="AC30" s="26">
        <v>14.568</v>
      </c>
      <c r="AD30" s="26">
        <v>14.41</v>
      </c>
      <c r="AE30" s="26">
        <v>14.65</v>
      </c>
      <c r="AF30" s="26">
        <v>14.81</v>
      </c>
      <c r="AG30" s="26">
        <v>14.903</v>
      </c>
      <c r="AH30" s="26">
        <v>14.632999999999999</v>
      </c>
      <c r="AI30" s="26">
        <v>14.436999999999999</v>
      </c>
      <c r="AJ30" s="26">
        <v>15.041</v>
      </c>
      <c r="AK30" s="26">
        <v>15.286</v>
      </c>
      <c r="AL30" s="26">
        <v>14.91</v>
      </c>
      <c r="AM30" s="26">
        <v>14.974</v>
      </c>
      <c r="AN30" s="26">
        <v>14.93</v>
      </c>
      <c r="AO30" s="26">
        <v>15.794</v>
      </c>
      <c r="AP30" s="26">
        <v>15.159000000000001</v>
      </c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</row>
    <row r="31" spans="1:76" x14ac:dyDescent="0.25">
      <c r="A31" s="26" t="s">
        <v>118</v>
      </c>
      <c r="B31" s="27" t="s">
        <v>100</v>
      </c>
      <c r="C31" s="28">
        <v>40625</v>
      </c>
      <c r="D31" s="27" t="s">
        <v>83</v>
      </c>
      <c r="E31" s="27">
        <v>4</v>
      </c>
      <c r="F31" s="26" t="s">
        <v>85</v>
      </c>
      <c r="G31" s="26" t="s">
        <v>104</v>
      </c>
      <c r="H31" s="26" t="s">
        <v>86</v>
      </c>
      <c r="I31" s="26" t="s">
        <v>87</v>
      </c>
      <c r="J31" s="26"/>
      <c r="K31" s="26"/>
      <c r="L31" s="26"/>
      <c r="M31" s="26"/>
      <c r="N31" s="29">
        <f>SUM(Table1[[#This Row],[250m]:[1000m]])/86400</f>
        <v>7.5957175925925921E-4</v>
      </c>
      <c r="O31" s="29">
        <f>SUM(Table1[[#This Row],[250m]:[2000m]])/86400</f>
        <v>1.4537962962962963E-3</v>
      </c>
      <c r="P31" s="29">
        <f>SUM(Table1[[#This Row],[250m]:[3000m]])/86400</f>
        <v>2.1424652777777779E-3</v>
      </c>
      <c r="Q31" s="29">
        <f>IF(Table1[[#This Row],[Time(s)]]&gt;1,Table1[[#This Row],[Time(s)]]/86400," ")</f>
        <v>2.8469560185185186E-3</v>
      </c>
      <c r="R31" s="30">
        <f>SUM(Table1[[#This Row],[250m]:[4000m]])</f>
        <v>245.977</v>
      </c>
      <c r="S31" s="31">
        <f t="shared" si="1"/>
        <v>58.542058810376581</v>
      </c>
      <c r="T31" s="34">
        <f t="shared" si="3"/>
        <v>15.3735625</v>
      </c>
      <c r="U31" s="34">
        <f>IFERROR(AVERAGE(Table1[[#This Row],[500m]:[4000m]])," ")</f>
        <v>14.967599999999999</v>
      </c>
      <c r="V31" s="34">
        <f t="shared" si="2"/>
        <v>0.2711799086531721</v>
      </c>
      <c r="W31" s="26"/>
      <c r="X31" s="26"/>
      <c r="Y31" s="26"/>
      <c r="Z31" s="32"/>
      <c r="AA31" s="26">
        <v>21.463000000000001</v>
      </c>
      <c r="AB31" s="26">
        <v>14.608000000000001</v>
      </c>
      <c r="AC31" s="26">
        <v>14.803000000000001</v>
      </c>
      <c r="AD31" s="26">
        <v>14.753</v>
      </c>
      <c r="AE31" s="26">
        <v>14.861000000000001</v>
      </c>
      <c r="AF31" s="26">
        <v>15.282</v>
      </c>
      <c r="AG31" s="26">
        <v>15.185</v>
      </c>
      <c r="AH31" s="26">
        <v>14.653</v>
      </c>
      <c r="AI31" s="26">
        <v>14.632999999999999</v>
      </c>
      <c r="AJ31" s="26">
        <v>14.757</v>
      </c>
      <c r="AK31" s="26">
        <v>14.893000000000001</v>
      </c>
      <c r="AL31" s="26">
        <v>15.218</v>
      </c>
      <c r="AM31" s="26">
        <v>15.17</v>
      </c>
      <c r="AN31" s="26">
        <v>14.987</v>
      </c>
      <c r="AO31" s="26">
        <v>15.398999999999999</v>
      </c>
      <c r="AP31" s="26">
        <v>15.311999999999999</v>
      </c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</row>
    <row r="32" spans="1:76" x14ac:dyDescent="0.25">
      <c r="A32" s="26" t="s">
        <v>118</v>
      </c>
      <c r="B32" s="27" t="s">
        <v>77</v>
      </c>
      <c r="C32" s="28">
        <v>40625</v>
      </c>
      <c r="D32" s="27" t="s">
        <v>78</v>
      </c>
      <c r="E32" s="27">
        <v>3</v>
      </c>
      <c r="F32" s="26" t="s">
        <v>79</v>
      </c>
      <c r="G32" s="26" t="s">
        <v>106</v>
      </c>
      <c r="H32" s="26" t="s">
        <v>107</v>
      </c>
      <c r="I32" s="26" t="s">
        <v>114</v>
      </c>
      <c r="J32" s="26"/>
      <c r="K32" s="26"/>
      <c r="L32" s="26"/>
      <c r="M32" s="26"/>
      <c r="N32" s="29">
        <f>SUM(Table1[[#This Row],[250m]:[1000m]])/86400</f>
        <v>7.4202546296296299E-4</v>
      </c>
      <c r="O32" s="29">
        <f>SUM(Table1[[#This Row],[250m]:[2000m]])/86400</f>
        <v>1.4249189814814812E-3</v>
      </c>
      <c r="P32" s="29">
        <f>SUM(Table1[[#This Row],[250m]:[3000m]])/86400</f>
        <v>2.1101504629629625E-3</v>
      </c>
      <c r="Q32" s="29">
        <f>IF(Table1[[#This Row],[Time(s)]]&gt;1,Table1[[#This Row],[Time(s)]]/86400," ")</f>
        <v>2.8097685185185183E-3</v>
      </c>
      <c r="R32" s="30">
        <f>SUM(Table1[[#This Row],[250m]:[4000m]])</f>
        <v>242.76399999999998</v>
      </c>
      <c r="S32" s="31">
        <f t="shared" si="1"/>
        <v>59.316867410324441</v>
      </c>
      <c r="T32" s="34">
        <f t="shared" si="3"/>
        <v>15.172749999999999</v>
      </c>
      <c r="U32" s="34">
        <f>IFERROR(AVERAGE(Table1[[#This Row],[500m]:[4000m]])," ")</f>
        <v>14.801266666666665</v>
      </c>
      <c r="V32" s="34">
        <f t="shared" si="2"/>
        <v>0.23900761095671846</v>
      </c>
      <c r="W32" s="26"/>
      <c r="X32" s="26"/>
      <c r="Y32" s="26"/>
      <c r="Z32" s="32"/>
      <c r="AA32" s="26">
        <v>20.745000000000001</v>
      </c>
      <c r="AB32" s="26">
        <v>14.476000000000001</v>
      </c>
      <c r="AC32" s="26">
        <v>14.356999999999999</v>
      </c>
      <c r="AD32" s="26">
        <v>14.532999999999999</v>
      </c>
      <c r="AE32" s="26">
        <v>14.77</v>
      </c>
      <c r="AF32" s="26">
        <v>14.773</v>
      </c>
      <c r="AG32" s="26">
        <v>14.731</v>
      </c>
      <c r="AH32" s="26">
        <v>14.728</v>
      </c>
      <c r="AI32" s="26">
        <v>14.785</v>
      </c>
      <c r="AJ32" s="26">
        <v>14.845000000000001</v>
      </c>
      <c r="AK32" s="26">
        <v>14.743</v>
      </c>
      <c r="AL32" s="26">
        <v>14.831</v>
      </c>
      <c r="AM32" s="26">
        <v>15.064</v>
      </c>
      <c r="AN32" s="26">
        <v>15.215999999999999</v>
      </c>
      <c r="AO32" s="26">
        <v>15.03</v>
      </c>
      <c r="AP32" s="26">
        <v>15.137</v>
      </c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</row>
    <row r="33" spans="1:76" x14ac:dyDescent="0.25">
      <c r="A33" s="26" t="s">
        <v>118</v>
      </c>
      <c r="B33" s="27" t="s">
        <v>100</v>
      </c>
      <c r="C33" s="28">
        <v>40625</v>
      </c>
      <c r="D33" s="27" t="s">
        <v>78</v>
      </c>
      <c r="E33" s="27">
        <v>3</v>
      </c>
      <c r="F33" s="26" t="s">
        <v>106</v>
      </c>
      <c r="G33" s="26" t="s">
        <v>119</v>
      </c>
      <c r="H33" s="26" t="s">
        <v>107</v>
      </c>
      <c r="I33" s="26" t="s">
        <v>114</v>
      </c>
      <c r="J33" s="26"/>
      <c r="K33" s="26"/>
      <c r="L33" s="26"/>
      <c r="M33" s="26"/>
      <c r="N33" s="29">
        <f>SUM(Table1[[#This Row],[250m]:[1000m]])/86400</f>
        <v>7.5167824074074069E-4</v>
      </c>
      <c r="O33" s="29">
        <f>SUM(Table1[[#This Row],[250m]:[2000m]])/86400</f>
        <v>1.4326388888888889E-3</v>
      </c>
      <c r="P33" s="29">
        <f>SUM(Table1[[#This Row],[250m]:[3000m]])/86400</f>
        <v>2.1199884259259258E-3</v>
      </c>
      <c r="Q33" s="29">
        <f>IF(Table1[[#This Row],[Time(s)]]&gt;1,Table1[[#This Row],[Time(s)]]/86400," ")</f>
        <v>2.809965277777778E-3</v>
      </c>
      <c r="R33" s="30">
        <f>SUM(Table1[[#This Row],[250m]:[4000m]])</f>
        <v>242.78100000000001</v>
      </c>
      <c r="S33" s="31">
        <f t="shared" si="1"/>
        <v>59.31271392736663</v>
      </c>
      <c r="T33" s="34">
        <f t="shared" si="3"/>
        <v>15.1738125</v>
      </c>
      <c r="U33" s="34">
        <f>IFERROR(AVERAGE(Table1[[#This Row],[500m]:[4000m]])," ")</f>
        <v>14.764133333333335</v>
      </c>
      <c r="V33" s="34">
        <f t="shared" si="2"/>
        <v>0.17421573927037656</v>
      </c>
      <c r="W33" s="26"/>
      <c r="X33" s="26"/>
      <c r="Y33" s="26"/>
      <c r="Z33" s="32"/>
      <c r="AA33" s="26">
        <v>21.318999999999999</v>
      </c>
      <c r="AB33" s="26">
        <v>14.648</v>
      </c>
      <c r="AC33" s="26">
        <v>14.443</v>
      </c>
      <c r="AD33" s="26">
        <v>14.535</v>
      </c>
      <c r="AE33" s="26">
        <v>14.686</v>
      </c>
      <c r="AF33" s="26">
        <v>14.756</v>
      </c>
      <c r="AG33" s="26">
        <v>14.647</v>
      </c>
      <c r="AH33" s="26">
        <v>14.746</v>
      </c>
      <c r="AI33" s="26">
        <v>14.959</v>
      </c>
      <c r="AJ33" s="26">
        <v>14.856999999999999</v>
      </c>
      <c r="AK33" s="26">
        <v>14.648999999999999</v>
      </c>
      <c r="AL33" s="26">
        <v>14.922000000000001</v>
      </c>
      <c r="AM33" s="26">
        <v>14.971</v>
      </c>
      <c r="AN33" s="26">
        <v>14.928000000000001</v>
      </c>
      <c r="AO33" s="26">
        <v>14.679</v>
      </c>
      <c r="AP33" s="26">
        <v>15.036</v>
      </c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</row>
    <row r="34" spans="1:76" x14ac:dyDescent="0.25">
      <c r="A34" s="26" t="s">
        <v>118</v>
      </c>
      <c r="B34" s="27" t="s">
        <v>77</v>
      </c>
      <c r="C34" s="28">
        <v>40625</v>
      </c>
      <c r="D34" s="27" t="s">
        <v>88</v>
      </c>
      <c r="E34" s="27">
        <v>1</v>
      </c>
      <c r="F34" s="26" t="s">
        <v>89</v>
      </c>
      <c r="G34" s="26" t="s">
        <v>108</v>
      </c>
      <c r="H34" s="26" t="s">
        <v>120</v>
      </c>
      <c r="I34" s="26" t="s">
        <v>115</v>
      </c>
      <c r="J34" s="26"/>
      <c r="K34" s="26"/>
      <c r="L34" s="26"/>
      <c r="M34" s="26"/>
      <c r="N34" s="29">
        <f>SUM(Table1[[#This Row],[250m]:[1000m]])/86400</f>
        <v>7.4172453703703694E-4</v>
      </c>
      <c r="O34" s="29">
        <f>SUM(Table1[[#This Row],[250m]:[2000m]])/86400</f>
        <v>1.4144444444444443E-3</v>
      </c>
      <c r="P34" s="29">
        <f>SUM(Table1[[#This Row],[250m]:[3000m]])/86400</f>
        <v>2.0946643518518515E-3</v>
      </c>
      <c r="Q34" s="29">
        <f>IF(Table1[[#This Row],[Time(s)]]&gt;1,Table1[[#This Row],[Time(s)]]/86400," ")</f>
        <v>2.7797222222222221E-3</v>
      </c>
      <c r="R34" s="30">
        <f>SUM(Table1[[#This Row],[250m]:[4000m]])</f>
        <v>240.16799999999998</v>
      </c>
      <c r="S34" s="31">
        <f t="shared" si="1"/>
        <v>59.958029379434393</v>
      </c>
      <c r="T34" s="34">
        <f t="shared" si="3"/>
        <v>15.010499999999999</v>
      </c>
      <c r="U34" s="34">
        <f>IFERROR(AVERAGE(Table1[[#This Row],[500m]:[4000m]])," ")</f>
        <v>14.620333333333331</v>
      </c>
      <c r="V34" s="34">
        <f t="shared" si="2"/>
        <v>0.16444958700667714</v>
      </c>
      <c r="W34" s="26"/>
      <c r="X34" s="26"/>
      <c r="Y34" s="26"/>
      <c r="Z34" s="32"/>
      <c r="AA34" s="26">
        <v>20.863</v>
      </c>
      <c r="AB34" s="26">
        <v>14.446</v>
      </c>
      <c r="AC34" s="26">
        <v>14.406000000000001</v>
      </c>
      <c r="AD34" s="26">
        <v>14.37</v>
      </c>
      <c r="AE34" s="26">
        <v>14.476000000000001</v>
      </c>
      <c r="AF34" s="26">
        <v>14.462999999999999</v>
      </c>
      <c r="AG34" s="26">
        <v>14.592000000000001</v>
      </c>
      <c r="AH34" s="26">
        <v>14.592000000000001</v>
      </c>
      <c r="AI34" s="26">
        <v>14.676</v>
      </c>
      <c r="AJ34" s="26">
        <v>14.611000000000001</v>
      </c>
      <c r="AK34" s="26">
        <v>14.718</v>
      </c>
      <c r="AL34" s="26">
        <v>14.766</v>
      </c>
      <c r="AM34" s="26">
        <v>14.866</v>
      </c>
      <c r="AN34" s="26">
        <v>14.725</v>
      </c>
      <c r="AO34" s="26">
        <v>14.691000000000001</v>
      </c>
      <c r="AP34" s="26">
        <v>14.907</v>
      </c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</row>
    <row r="35" spans="1:76" x14ac:dyDescent="0.25">
      <c r="A35" s="26" t="s">
        <v>118</v>
      </c>
      <c r="B35" s="27" t="s">
        <v>100</v>
      </c>
      <c r="C35" s="28">
        <v>40625</v>
      </c>
      <c r="D35" s="27" t="s">
        <v>88</v>
      </c>
      <c r="E35" s="27">
        <v>1</v>
      </c>
      <c r="F35" s="26" t="s">
        <v>89</v>
      </c>
      <c r="G35" s="26" t="s">
        <v>108</v>
      </c>
      <c r="H35" s="26" t="s">
        <v>120</v>
      </c>
      <c r="I35" s="26" t="s">
        <v>115</v>
      </c>
      <c r="J35" s="26"/>
      <c r="K35" s="26"/>
      <c r="L35" s="26"/>
      <c r="M35" s="26"/>
      <c r="N35" s="29">
        <f>SUM(Table1[[#This Row],[250m]:[1000m]])/86400</f>
        <v>7.3481481481481477E-4</v>
      </c>
      <c r="O35" s="29">
        <f>SUM(Table1[[#This Row],[250m]:[2000m]])/86400</f>
        <v>1.4042824074074075E-3</v>
      </c>
      <c r="P35" s="29">
        <f>SUM(Table1[[#This Row],[250m]:[3000m]])/86400</f>
        <v>2.0745833333333337E-3</v>
      </c>
      <c r="Q35" s="29">
        <f>IF(Table1[[#This Row],[Time(s)]]&gt;1,Table1[[#This Row],[Time(s)]]/86400," ")</f>
        <v>2.7526851851851853E-3</v>
      </c>
      <c r="R35" s="30">
        <f>SUM(Table1[[#This Row],[250m]:[4000m]])</f>
        <v>237.83200000000002</v>
      </c>
      <c r="S35" s="31">
        <f t="shared" si="1"/>
        <v>60.5469406976353</v>
      </c>
      <c r="T35" s="34">
        <f t="shared" si="3"/>
        <v>14.864500000000001</v>
      </c>
      <c r="U35" s="34">
        <f>IFERROR(AVERAGE(Table1[[#This Row],[500m]:[4000m]])," ")</f>
        <v>14.4748</v>
      </c>
      <c r="V35" s="34">
        <f t="shared" si="2"/>
        <v>0.17626044042025657</v>
      </c>
      <c r="W35" s="26"/>
      <c r="X35" s="26"/>
      <c r="Y35" s="26"/>
      <c r="Z35" s="32"/>
      <c r="AA35" s="26">
        <v>20.71</v>
      </c>
      <c r="AB35" s="26">
        <v>14.311999999999999</v>
      </c>
      <c r="AC35" s="26">
        <v>14.191000000000001</v>
      </c>
      <c r="AD35" s="26">
        <v>14.275</v>
      </c>
      <c r="AE35" s="26">
        <v>14.404</v>
      </c>
      <c r="AF35" s="26">
        <v>14.39</v>
      </c>
      <c r="AG35" s="26">
        <v>14.52</v>
      </c>
      <c r="AH35" s="26">
        <v>14.528</v>
      </c>
      <c r="AI35" s="26">
        <v>14.599</v>
      </c>
      <c r="AJ35" s="26">
        <v>14.342000000000001</v>
      </c>
      <c r="AK35" s="26">
        <v>14.507</v>
      </c>
      <c r="AL35" s="26">
        <v>14.465999999999999</v>
      </c>
      <c r="AM35" s="26">
        <v>14.773</v>
      </c>
      <c r="AN35" s="26">
        <v>14.38</v>
      </c>
      <c r="AO35" s="26">
        <v>14.82</v>
      </c>
      <c r="AP35" s="26">
        <v>14.615</v>
      </c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</row>
    <row r="36" spans="1:76" x14ac:dyDescent="0.25">
      <c r="A36" s="26" t="s">
        <v>118</v>
      </c>
      <c r="B36" s="27" t="s">
        <v>77</v>
      </c>
      <c r="C36" s="28">
        <v>40625</v>
      </c>
      <c r="D36" s="27" t="s">
        <v>93</v>
      </c>
      <c r="E36" s="27">
        <v>9</v>
      </c>
      <c r="F36" s="26" t="s">
        <v>121</v>
      </c>
      <c r="G36" s="26" t="s">
        <v>116</v>
      </c>
      <c r="H36" s="26" t="s">
        <v>117</v>
      </c>
      <c r="I36" s="26" t="s">
        <v>122</v>
      </c>
      <c r="J36" s="26"/>
      <c r="K36" s="26"/>
      <c r="L36" s="26"/>
      <c r="M36" s="26"/>
      <c r="N36" s="29">
        <f>SUM(Table1[[#This Row],[250m]:[1000m]])/86400</f>
        <v>7.5415509259259251E-4</v>
      </c>
      <c r="O36" s="29">
        <f>SUM(Table1[[#This Row],[250m]:[2000m]])/86400</f>
        <v>1.4356828703703704E-3</v>
      </c>
      <c r="P36" s="29">
        <f>SUM(Table1[[#This Row],[250m]:[3000m]])/86400</f>
        <v>2.1437499999999998E-3</v>
      </c>
      <c r="Q36" s="29">
        <f>IF(Table1[[#This Row],[Time(s)]]&gt;1,Table1[[#This Row],[Time(s)]]/86400," ")</f>
        <v>2.8682870370370364E-3</v>
      </c>
      <c r="R36" s="30">
        <f>SUM(Table1[[#This Row],[250m]:[4000m]])</f>
        <v>247.81999999999994</v>
      </c>
      <c r="S36" s="31">
        <f t="shared" si="1"/>
        <v>58.10669033976275</v>
      </c>
      <c r="T36" s="34">
        <f t="shared" si="3"/>
        <v>15.488749999999996</v>
      </c>
      <c r="U36" s="34">
        <f>IFERROR(AVERAGE(Table1[[#This Row],[500m]:[4000m]])," ")</f>
        <v>15.102333333333331</v>
      </c>
      <c r="V36" s="34">
        <f t="shared" si="2"/>
        <v>0.48933112754141506</v>
      </c>
      <c r="W36" s="26"/>
      <c r="X36" s="26"/>
      <c r="Y36" s="26"/>
      <c r="Z36" s="32"/>
      <c r="AA36" s="26">
        <v>21.285</v>
      </c>
      <c r="AB36" s="26">
        <v>14.566000000000001</v>
      </c>
      <c r="AC36" s="26">
        <v>14.622</v>
      </c>
      <c r="AD36" s="26">
        <v>14.686</v>
      </c>
      <c r="AE36" s="26">
        <v>14.664999999999999</v>
      </c>
      <c r="AF36" s="26">
        <v>14.507</v>
      </c>
      <c r="AG36" s="26">
        <v>14.628</v>
      </c>
      <c r="AH36" s="26">
        <v>15.084</v>
      </c>
      <c r="AI36" s="26">
        <v>14.946999999999999</v>
      </c>
      <c r="AJ36" s="26">
        <v>15.179</v>
      </c>
      <c r="AK36" s="26">
        <v>15.231</v>
      </c>
      <c r="AL36" s="26">
        <v>15.82</v>
      </c>
      <c r="AM36" s="26">
        <v>15.522</v>
      </c>
      <c r="AN36" s="26">
        <v>15.491</v>
      </c>
      <c r="AO36" s="26">
        <v>15.944000000000001</v>
      </c>
      <c r="AP36" s="26">
        <v>15.643000000000001</v>
      </c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</row>
    <row r="37" spans="1:76" x14ac:dyDescent="0.25">
      <c r="A37" s="26" t="s">
        <v>123</v>
      </c>
      <c r="B37" s="27" t="s">
        <v>77</v>
      </c>
      <c r="C37" s="28">
        <v>41003</v>
      </c>
      <c r="D37" s="27" t="s">
        <v>83</v>
      </c>
      <c r="E37" s="27">
        <v>3</v>
      </c>
      <c r="F37" s="1" t="s">
        <v>124</v>
      </c>
      <c r="G37" s="1" t="s">
        <v>85</v>
      </c>
      <c r="H37" s="1" t="s">
        <v>84</v>
      </c>
      <c r="I37" s="1" t="s">
        <v>86</v>
      </c>
      <c r="J37" s="1"/>
      <c r="K37" s="1"/>
      <c r="L37" s="1"/>
      <c r="M37" s="1"/>
      <c r="N37" s="29">
        <f>SUM(Table1[[#This Row],[250m]:[1000m]])/86400</f>
        <v>7.3273148148148145E-4</v>
      </c>
      <c r="O37" s="29">
        <f>SUM(Table1[[#This Row],[250m]:[2000m]])/86400</f>
        <v>1.3948148148148149E-3</v>
      </c>
      <c r="P37" s="29">
        <f>SUM(Table1[[#This Row],[250m]:[3000m]])/86400</f>
        <v>2.0692708333333336E-3</v>
      </c>
      <c r="Q37" s="29">
        <f>IF(Table1[[#This Row],[Time(s)]]&gt;1,Table1[[#This Row],[Time(s)]]/86400," ")</f>
        <v>2.7680092592592596E-3</v>
      </c>
      <c r="R37" s="30">
        <f>SUM(Table1[[#This Row],[250m]:[4000m]])</f>
        <v>239.15600000000003</v>
      </c>
      <c r="S37" s="31">
        <f t="shared" si="1"/>
        <v>60.211744635300803</v>
      </c>
      <c r="T37" s="34">
        <f t="shared" si="3"/>
        <v>14.947250000000002</v>
      </c>
      <c r="U37" s="34">
        <f>IFERROR(AVERAGE(Table1[[#This Row],[500m]:[4000m]])," ")</f>
        <v>14.547533333333332</v>
      </c>
      <c r="V37" s="34">
        <f t="shared" si="2"/>
        <v>0.43458697414354053</v>
      </c>
      <c r="W37" s="26"/>
      <c r="X37" s="26"/>
      <c r="Y37" s="26"/>
      <c r="Z37" s="26"/>
      <c r="AA37" s="26">
        <v>20.943000000000001</v>
      </c>
      <c r="AB37" s="26">
        <v>14.363</v>
      </c>
      <c r="AC37" s="26">
        <v>13.984999999999999</v>
      </c>
      <c r="AD37" s="26">
        <v>14.016999999999999</v>
      </c>
      <c r="AE37" s="26">
        <v>14.19</v>
      </c>
      <c r="AF37" s="26">
        <v>14.327999999999999</v>
      </c>
      <c r="AG37" s="26">
        <v>14.387</v>
      </c>
      <c r="AH37" s="26">
        <v>14.298999999999999</v>
      </c>
      <c r="AI37" s="26">
        <v>14.484999999999999</v>
      </c>
      <c r="AJ37" s="26">
        <v>14.757999999999999</v>
      </c>
      <c r="AK37" s="26">
        <v>14.545</v>
      </c>
      <c r="AL37" s="26">
        <v>14.484999999999999</v>
      </c>
      <c r="AM37" s="26">
        <v>14.912000000000001</v>
      </c>
      <c r="AN37" s="26">
        <v>14.614000000000001</v>
      </c>
      <c r="AO37" s="26">
        <v>15.304</v>
      </c>
      <c r="AP37" s="26">
        <v>15.541</v>
      </c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</row>
    <row r="38" spans="1:76" x14ac:dyDescent="0.25">
      <c r="A38" s="26" t="s">
        <v>123</v>
      </c>
      <c r="B38" s="27" t="s">
        <v>100</v>
      </c>
      <c r="C38" s="28">
        <v>41003</v>
      </c>
      <c r="D38" s="27" t="s">
        <v>83</v>
      </c>
      <c r="E38" s="27">
        <v>3</v>
      </c>
      <c r="F38" s="1" t="s">
        <v>124</v>
      </c>
      <c r="G38" s="1" t="s">
        <v>85</v>
      </c>
      <c r="H38" s="1" t="s">
        <v>84</v>
      </c>
      <c r="I38" s="1" t="s">
        <v>86</v>
      </c>
      <c r="J38" s="1"/>
      <c r="K38" s="1"/>
      <c r="L38" s="1"/>
      <c r="M38" s="1"/>
      <c r="N38" s="29">
        <f>SUM(Table1[[#This Row],[250m]:[1000m]])/86400</f>
        <v>7.403703703703704E-4</v>
      </c>
      <c r="O38" s="29">
        <f>SUM(Table1[[#This Row],[250m]:[2000m]])/86400</f>
        <v>1.4079629629629629E-3</v>
      </c>
      <c r="P38" s="29">
        <f>SUM(Table1[[#This Row],[250m]:[3000m]])/86400</f>
        <v>2.0781134259259255E-3</v>
      </c>
      <c r="Q38" s="29">
        <f>IF(Table1[[#This Row],[Time(s)]]&gt;1,Table1[[#This Row],[Time(s)]]/86400," ")</f>
        <v>2.7499074074074071E-3</v>
      </c>
      <c r="R38" s="30">
        <f>SUM(Table1[[#This Row],[250m]:[4000m]])</f>
        <v>237.59199999999996</v>
      </c>
      <c r="S38" s="31">
        <f t="shared" si="1"/>
        <v>60.608101282871488</v>
      </c>
      <c r="T38" s="34">
        <f t="shared" si="3"/>
        <v>14.849499999999997</v>
      </c>
      <c r="U38" s="34">
        <f>IFERROR(AVERAGE(Table1[[#This Row],[500m]:[4000m]])," ")</f>
        <v>14.434733333333332</v>
      </c>
      <c r="V38" s="34">
        <f t="shared" si="2"/>
        <v>0.17273946801331735</v>
      </c>
      <c r="W38" s="26"/>
      <c r="X38" s="26"/>
      <c r="Y38" s="26"/>
      <c r="Z38" s="26"/>
      <c r="AA38" s="26">
        <v>21.071000000000002</v>
      </c>
      <c r="AB38" s="26">
        <v>14.443</v>
      </c>
      <c r="AC38" s="26">
        <v>14.138999999999999</v>
      </c>
      <c r="AD38" s="26">
        <v>14.315</v>
      </c>
      <c r="AE38" s="26">
        <v>14.295</v>
      </c>
      <c r="AF38" s="26">
        <v>14.439</v>
      </c>
      <c r="AG38" s="26">
        <v>14.516</v>
      </c>
      <c r="AH38" s="26">
        <v>14.43</v>
      </c>
      <c r="AI38" s="26">
        <v>14.393000000000001</v>
      </c>
      <c r="AJ38" s="26">
        <v>14.516999999999999</v>
      </c>
      <c r="AK38" s="26">
        <v>14.515000000000001</v>
      </c>
      <c r="AL38" s="26">
        <v>14.476000000000001</v>
      </c>
      <c r="AM38" s="26">
        <v>14.45</v>
      </c>
      <c r="AN38" s="26">
        <v>14.445</v>
      </c>
      <c r="AO38" s="26">
        <v>14.916</v>
      </c>
      <c r="AP38" s="26">
        <v>14.231999999999999</v>
      </c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</row>
    <row r="39" spans="1:76" x14ac:dyDescent="0.25">
      <c r="A39" s="26" t="s">
        <v>123</v>
      </c>
      <c r="B39" s="27" t="s">
        <v>77</v>
      </c>
      <c r="C39" s="28">
        <v>41003</v>
      </c>
      <c r="D39" s="27" t="s">
        <v>88</v>
      </c>
      <c r="E39" s="27">
        <v>2</v>
      </c>
      <c r="F39" s="26" t="s">
        <v>125</v>
      </c>
      <c r="G39" s="26" t="s">
        <v>89</v>
      </c>
      <c r="H39" s="26" t="s">
        <v>108</v>
      </c>
      <c r="I39" s="26" t="s">
        <v>115</v>
      </c>
      <c r="J39" s="26"/>
      <c r="K39" s="26"/>
      <c r="L39" s="26"/>
      <c r="M39" s="26"/>
      <c r="N39" s="29">
        <f>SUM(Table1[[#This Row],[250m]:[1000m]])/86400</f>
        <v>7.2749999999999996E-4</v>
      </c>
      <c r="O39" s="29">
        <f>SUM(Table1[[#This Row],[250m]:[2000m]])/86400</f>
        <v>1.3798726851851852E-3</v>
      </c>
      <c r="P39" s="29">
        <f>SUM(Table1[[#This Row],[250m]:[3000m]])/86400</f>
        <v>2.0445486111111111E-3</v>
      </c>
      <c r="Q39" s="29">
        <f>IF(Table1[[#This Row],[Time(s)]]&gt;1,Table1[[#This Row],[Time(s)]]/86400," ")</f>
        <v>2.7159027777777776E-3</v>
      </c>
      <c r="R39" s="30">
        <f>SUM(Table1[[#This Row],[250m]:[4000m]])</f>
        <v>234.654</v>
      </c>
      <c r="S39" s="31">
        <f t="shared" si="1"/>
        <v>61.366948784167327</v>
      </c>
      <c r="T39" s="34">
        <f t="shared" si="3"/>
        <v>14.665875</v>
      </c>
      <c r="U39" s="34">
        <f>IFERROR(AVERAGE(Table1[[#This Row],[500m]:[4000m]])," ")</f>
        <v>14.254799999999999</v>
      </c>
      <c r="V39" s="34">
        <f t="shared" si="2"/>
        <v>0.26299082004619756</v>
      </c>
      <c r="W39" s="26"/>
      <c r="X39" s="26"/>
      <c r="Y39" s="26"/>
      <c r="Z39" s="26"/>
      <c r="AA39" s="26">
        <v>20.832000000000001</v>
      </c>
      <c r="AB39" s="26">
        <v>14.125999999999999</v>
      </c>
      <c r="AC39" s="26">
        <v>13.881</v>
      </c>
      <c r="AD39" s="26">
        <v>14.016999999999999</v>
      </c>
      <c r="AE39" s="26">
        <v>13.842000000000001</v>
      </c>
      <c r="AF39" s="26">
        <v>14.077</v>
      </c>
      <c r="AG39" s="26">
        <v>14.154</v>
      </c>
      <c r="AH39" s="26">
        <v>14.292</v>
      </c>
      <c r="AI39" s="26">
        <v>14.342000000000001</v>
      </c>
      <c r="AJ39" s="26">
        <v>14.250999999999999</v>
      </c>
      <c r="AK39" s="26">
        <v>14.253</v>
      </c>
      <c r="AL39" s="26">
        <v>14.582000000000001</v>
      </c>
      <c r="AM39" s="26">
        <v>14.244999999999999</v>
      </c>
      <c r="AN39" s="26">
        <v>14.340999999999999</v>
      </c>
      <c r="AO39" s="26">
        <v>14.654</v>
      </c>
      <c r="AP39" s="26">
        <v>14.765000000000001</v>
      </c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</row>
    <row r="40" spans="1:76" x14ac:dyDescent="0.25">
      <c r="A40" s="26" t="s">
        <v>123</v>
      </c>
      <c r="B40" s="27" t="s">
        <v>100</v>
      </c>
      <c r="C40" s="28">
        <v>41003</v>
      </c>
      <c r="D40" s="27" t="s">
        <v>88</v>
      </c>
      <c r="E40" s="27">
        <v>2</v>
      </c>
      <c r="F40" s="26" t="s">
        <v>125</v>
      </c>
      <c r="G40" s="26" t="s">
        <v>89</v>
      </c>
      <c r="H40" s="26" t="s">
        <v>108</v>
      </c>
      <c r="I40" s="26" t="s">
        <v>115</v>
      </c>
      <c r="J40" s="26"/>
      <c r="K40" s="26"/>
      <c r="L40" s="26"/>
      <c r="M40" s="26"/>
      <c r="N40" s="29">
        <f>SUM(Table1[[#This Row],[250m]:[1000m]])/86400</f>
        <v>7.264351851851851E-4</v>
      </c>
      <c r="O40" s="29">
        <f>SUM(Table1[[#This Row],[250m]:[2000m]])/86400</f>
        <v>1.3725925925925928E-3</v>
      </c>
      <c r="P40" s="29">
        <f>SUM(Table1[[#This Row],[250m]:[3000m]])/86400</f>
        <v>2.0314004629629632E-3</v>
      </c>
      <c r="Q40" s="29">
        <f>IF(Table1[[#This Row],[Time(s)]]&gt;1,Table1[[#This Row],[Time(s)]]/86400," ")</f>
        <v>2.7014004629629632E-3</v>
      </c>
      <c r="R40" s="30">
        <f>SUM(Table1[[#This Row],[250m]:[4000m]])</f>
        <v>233.40100000000001</v>
      </c>
      <c r="S40" s="31">
        <f t="shared" si="1"/>
        <v>61.696393760095276</v>
      </c>
      <c r="T40" s="34">
        <f t="shared" si="3"/>
        <v>14.587562500000001</v>
      </c>
      <c r="U40" s="34">
        <f>IFERROR(AVERAGE(Table1[[#This Row],[500m]:[4000m]])," ")</f>
        <v>14.171466666666667</v>
      </c>
      <c r="V40" s="34">
        <f t="shared" si="2"/>
        <v>0.25435853959847049</v>
      </c>
      <c r="W40" s="26"/>
      <c r="X40" s="26"/>
      <c r="Y40" s="26"/>
      <c r="Z40" s="26"/>
      <c r="AA40" s="26">
        <v>20.829000000000001</v>
      </c>
      <c r="AB40" s="26">
        <v>14.085000000000001</v>
      </c>
      <c r="AC40" s="26">
        <v>13.936999999999999</v>
      </c>
      <c r="AD40" s="26">
        <v>13.913</v>
      </c>
      <c r="AE40" s="26">
        <v>13.67</v>
      </c>
      <c r="AF40" s="26">
        <v>13.9</v>
      </c>
      <c r="AG40" s="26">
        <v>14.081</v>
      </c>
      <c r="AH40" s="26">
        <v>14.177</v>
      </c>
      <c r="AI40" s="26">
        <v>14.146000000000001</v>
      </c>
      <c r="AJ40" s="26">
        <v>14.121</v>
      </c>
      <c r="AK40" s="26">
        <v>14.371</v>
      </c>
      <c r="AL40" s="26">
        <v>14.282999999999999</v>
      </c>
      <c r="AM40" s="26">
        <v>14.441000000000001</v>
      </c>
      <c r="AN40" s="26">
        <v>14.516999999999999</v>
      </c>
      <c r="AO40" s="26">
        <v>14.573</v>
      </c>
      <c r="AP40" s="26">
        <v>14.356999999999999</v>
      </c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</row>
    <row r="41" spans="1:76" x14ac:dyDescent="0.25">
      <c r="A41" s="26" t="s">
        <v>123</v>
      </c>
      <c r="B41" s="27" t="s">
        <v>77</v>
      </c>
      <c r="C41" s="28">
        <v>41003</v>
      </c>
      <c r="D41" s="27" t="s">
        <v>78</v>
      </c>
      <c r="E41" s="27">
        <v>1</v>
      </c>
      <c r="F41" s="26" t="s">
        <v>79</v>
      </c>
      <c r="G41" s="26" t="s">
        <v>107</v>
      </c>
      <c r="H41" s="26" t="s">
        <v>114</v>
      </c>
      <c r="I41" s="26" t="s">
        <v>81</v>
      </c>
      <c r="J41" s="26"/>
      <c r="K41" s="26"/>
      <c r="L41" s="26"/>
      <c r="M41" s="26"/>
      <c r="N41" s="29">
        <f>SUM(Table1[[#This Row],[250m]:[1000m]])/86400</f>
        <v>7.3057870370370366E-4</v>
      </c>
      <c r="O41" s="29">
        <f>SUM(Table1[[#This Row],[250m]:[2000m]])/86400</f>
        <v>1.3910532407407407E-3</v>
      </c>
      <c r="P41" s="29">
        <f>SUM(Table1[[#This Row],[250m]:[3000m]])/86400</f>
        <v>2.0509259259259257E-3</v>
      </c>
      <c r="Q41" s="29">
        <f>IF(Table1[[#This Row],[Time(s)]]&gt;1,Table1[[#This Row],[Time(s)]]/86400," ")</f>
        <v>2.7139467592592593E-3</v>
      </c>
      <c r="R41" s="30">
        <f>SUM(Table1[[#This Row],[250m]:[4000m]])</f>
        <v>234.48500000000001</v>
      </c>
      <c r="S41" s="31">
        <f t="shared" si="1"/>
        <v>61.411177687272094</v>
      </c>
      <c r="T41" s="34">
        <f t="shared" si="3"/>
        <v>14.655312500000001</v>
      </c>
      <c r="U41" s="34">
        <f>IFERROR(AVERAGE(Table1[[#This Row],[500m]:[4000m]])," ")</f>
        <v>14.268599999999999</v>
      </c>
      <c r="V41" s="34">
        <f t="shared" si="2"/>
        <v>0.10314954469811582</v>
      </c>
      <c r="W41" s="26"/>
      <c r="X41" s="26"/>
      <c r="Y41" s="26"/>
      <c r="Z41" s="26"/>
      <c r="AA41" s="26">
        <v>20.456</v>
      </c>
      <c r="AB41" s="26">
        <v>14.119</v>
      </c>
      <c r="AC41" s="26">
        <v>14.288</v>
      </c>
      <c r="AD41" s="26">
        <v>14.259</v>
      </c>
      <c r="AE41" s="26">
        <v>14.154999999999999</v>
      </c>
      <c r="AF41" s="26">
        <v>14.333</v>
      </c>
      <c r="AG41" s="26">
        <v>14.25</v>
      </c>
      <c r="AH41" s="26">
        <v>14.327</v>
      </c>
      <c r="AI41" s="26">
        <v>14.295999999999999</v>
      </c>
      <c r="AJ41" s="26">
        <v>14.345000000000001</v>
      </c>
      <c r="AK41" s="26">
        <v>14.295</v>
      </c>
      <c r="AL41" s="26">
        <v>14.077</v>
      </c>
      <c r="AM41" s="26">
        <v>14.178000000000001</v>
      </c>
      <c r="AN41" s="26">
        <v>14.353</v>
      </c>
      <c r="AO41" s="26">
        <v>14.483000000000001</v>
      </c>
      <c r="AP41" s="26">
        <v>14.271000000000001</v>
      </c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</row>
    <row r="42" spans="1:76" x14ac:dyDescent="0.25">
      <c r="A42" s="26" t="s">
        <v>123</v>
      </c>
      <c r="B42" s="27" t="s">
        <v>100</v>
      </c>
      <c r="C42" s="28">
        <v>41003</v>
      </c>
      <c r="D42" s="27" t="s">
        <v>78</v>
      </c>
      <c r="E42" s="27">
        <v>1</v>
      </c>
      <c r="F42" s="26" t="s">
        <v>79</v>
      </c>
      <c r="G42" s="26" t="s">
        <v>106</v>
      </c>
      <c r="H42" s="26" t="s">
        <v>107</v>
      </c>
      <c r="I42" s="26" t="s">
        <v>81</v>
      </c>
      <c r="J42" s="26"/>
      <c r="K42" s="26"/>
      <c r="L42" s="26"/>
      <c r="M42" s="26"/>
      <c r="N42" s="29">
        <f>SUM(Table1[[#This Row],[250m]:[1000m]])/86400</f>
        <v>7.2237268518518527E-4</v>
      </c>
      <c r="O42" s="29">
        <f>SUM(Table1[[#This Row],[250m]:[2000m]])/86400</f>
        <v>1.3733912037037039E-3</v>
      </c>
      <c r="P42" s="29">
        <f>SUM(Table1[[#This Row],[250m]:[3000m]])/86400</f>
        <v>2.0276504629629637E-3</v>
      </c>
      <c r="Q42" s="29">
        <f>IF(Table1[[#This Row],[Time(s)]]&gt;1,Table1[[#This Row],[Time(s)]]/86400," ")</f>
        <v>2.7001736111111115E-3</v>
      </c>
      <c r="R42" s="30">
        <f>SUM(Table1[[#This Row],[250m]:[4000m]])</f>
        <v>233.29500000000004</v>
      </c>
      <c r="S42" s="31">
        <f t="shared" si="1"/>
        <v>61.724426155725574</v>
      </c>
      <c r="T42" s="34">
        <f t="shared" si="3"/>
        <v>14.580937500000003</v>
      </c>
      <c r="U42" s="34">
        <f>IFERROR(AVERAGE(Table1[[#This Row],[500m]:[4000m]])," ")</f>
        <v>14.185733333333332</v>
      </c>
      <c r="V42" s="34">
        <f t="shared" si="2"/>
        <v>0.29925036499957819</v>
      </c>
      <c r="W42" s="26"/>
      <c r="X42" s="26"/>
      <c r="Y42" s="26"/>
      <c r="Z42" s="26"/>
      <c r="AA42" s="26">
        <v>20.509</v>
      </c>
      <c r="AB42" s="26">
        <v>14.1</v>
      </c>
      <c r="AC42" s="26">
        <v>13.917</v>
      </c>
      <c r="AD42" s="26">
        <v>13.887</v>
      </c>
      <c r="AE42" s="26">
        <v>13.862</v>
      </c>
      <c r="AF42" s="26">
        <v>14.055</v>
      </c>
      <c r="AG42" s="26">
        <v>14.116</v>
      </c>
      <c r="AH42" s="26">
        <v>14.215</v>
      </c>
      <c r="AI42" s="26">
        <v>14.041</v>
      </c>
      <c r="AJ42" s="26">
        <v>14.068</v>
      </c>
      <c r="AK42" s="26">
        <v>14.196</v>
      </c>
      <c r="AL42" s="26">
        <v>14.223000000000001</v>
      </c>
      <c r="AM42" s="26">
        <v>14.308999999999999</v>
      </c>
      <c r="AN42" s="26">
        <v>14.153</v>
      </c>
      <c r="AO42" s="26">
        <v>14.603999999999999</v>
      </c>
      <c r="AP42" s="26">
        <v>15.04</v>
      </c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</row>
    <row r="43" spans="1:76" x14ac:dyDescent="0.25">
      <c r="A43" s="26" t="s">
        <v>123</v>
      </c>
      <c r="B43" s="27" t="s">
        <v>77</v>
      </c>
      <c r="C43" s="28">
        <v>41003</v>
      </c>
      <c r="D43" s="27" t="s">
        <v>93</v>
      </c>
      <c r="E43" s="27">
        <v>7</v>
      </c>
      <c r="F43" s="26" t="s">
        <v>121</v>
      </c>
      <c r="G43" s="26" t="s">
        <v>126</v>
      </c>
      <c r="H43" s="26" t="s">
        <v>117</v>
      </c>
      <c r="I43" s="26" t="s">
        <v>122</v>
      </c>
      <c r="J43" s="26"/>
      <c r="K43" s="26"/>
      <c r="L43" s="26"/>
      <c r="M43" s="26"/>
      <c r="N43" s="29">
        <f>SUM(Table1[[#This Row],[250m]:[1000m]])/86400</f>
        <v>7.4429398148148152E-4</v>
      </c>
      <c r="O43" s="29">
        <f>SUM(Table1[[#This Row],[250m]:[2000m]])/86400</f>
        <v>1.4165856481481482E-3</v>
      </c>
      <c r="P43" s="29">
        <f>SUM(Table1[[#This Row],[250m]:[3000m]])/86400</f>
        <v>2.112164351851852E-3</v>
      </c>
      <c r="Q43" s="29">
        <f>IF(Table1[[#This Row],[Time(s)]]&gt;1,Table1[[#This Row],[Time(s)]]/86400," ")</f>
        <v>2.8152430555555556E-3</v>
      </c>
      <c r="R43" s="30">
        <f>SUM(Table1[[#This Row],[250m]:[4000m]])</f>
        <v>243.23700000000002</v>
      </c>
      <c r="S43" s="31">
        <f t="shared" si="1"/>
        <v>59.201519505667306</v>
      </c>
      <c r="T43" s="34">
        <f t="shared" si="3"/>
        <v>15.202312500000001</v>
      </c>
      <c r="U43" s="34">
        <f>IFERROR(AVERAGE(Table1[[#This Row],[500m]:[4000m]])," ")</f>
        <v>14.782266666666668</v>
      </c>
      <c r="V43" s="34">
        <f t="shared" si="2"/>
        <v>0.4132246823402953</v>
      </c>
      <c r="W43" s="26"/>
      <c r="X43" s="26"/>
      <c r="Y43" s="26"/>
      <c r="Z43" s="32"/>
      <c r="AA43" s="26">
        <v>21.503</v>
      </c>
      <c r="AB43" s="26">
        <v>14.326000000000001</v>
      </c>
      <c r="AC43" s="26">
        <v>14.226000000000001</v>
      </c>
      <c r="AD43" s="26">
        <v>14.252000000000001</v>
      </c>
      <c r="AE43" s="26">
        <v>14.343999999999999</v>
      </c>
      <c r="AF43" s="26">
        <v>14.403</v>
      </c>
      <c r="AG43" s="26">
        <v>14.635</v>
      </c>
      <c r="AH43" s="26">
        <v>14.704000000000001</v>
      </c>
      <c r="AI43" s="26">
        <v>15.074</v>
      </c>
      <c r="AJ43" s="26">
        <v>14.718</v>
      </c>
      <c r="AK43" s="26">
        <v>15.007</v>
      </c>
      <c r="AL43" s="26">
        <v>15.298999999999999</v>
      </c>
      <c r="AM43" s="26">
        <v>15.018000000000001</v>
      </c>
      <c r="AN43" s="26">
        <v>15.048</v>
      </c>
      <c r="AO43" s="26">
        <v>15.531000000000001</v>
      </c>
      <c r="AP43" s="26">
        <v>15.148999999999999</v>
      </c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</row>
    <row r="44" spans="1:76" x14ac:dyDescent="0.25">
      <c r="A44" s="26" t="s">
        <v>127</v>
      </c>
      <c r="B44" s="27" t="s">
        <v>77</v>
      </c>
      <c r="C44" s="28">
        <v>41123</v>
      </c>
      <c r="D44" s="27" t="s">
        <v>78</v>
      </c>
      <c r="E44" s="27">
        <v>1</v>
      </c>
      <c r="F44" s="26" t="s">
        <v>79</v>
      </c>
      <c r="G44" s="26" t="s">
        <v>81</v>
      </c>
      <c r="H44" s="26" t="s">
        <v>106</v>
      </c>
      <c r="I44" s="26" t="s">
        <v>107</v>
      </c>
      <c r="J44" s="35">
        <v>110.00651890482399</v>
      </c>
      <c r="K44" s="35">
        <v>110.75741664478865</v>
      </c>
      <c r="L44" s="35">
        <v>107.45669893020887</v>
      </c>
      <c r="M44" s="35">
        <v>107.45669893020887</v>
      </c>
      <c r="N44" s="29">
        <f>SUM(Table1[[#This Row],[250m]:[1000m]])/86400</f>
        <v>7.1944444444444443E-4</v>
      </c>
      <c r="O44" s="29">
        <f>SUM(Table1[[#This Row],[250m]:[2000m]])/86400</f>
        <v>1.3707407407407405E-3</v>
      </c>
      <c r="P44" s="29">
        <f>SUM(Table1[[#This Row],[250m]:[3000m]])/86400</f>
        <v>2.0285532407407405E-3</v>
      </c>
      <c r="Q44" s="29">
        <f>IF(Table1[[#This Row],[Time(s)]]&gt;1,Table1[[#This Row],[Time(s)]]/86400," ")</f>
        <v>2.6909606481481476E-3</v>
      </c>
      <c r="R44" s="30">
        <f>SUM(Table1[[#This Row],[250m]:[4000m]])</f>
        <v>232.49899999999997</v>
      </c>
      <c r="S44" s="31">
        <f t="shared" si="1"/>
        <v>61.935750261291453</v>
      </c>
      <c r="T44" s="34">
        <f t="shared" si="3"/>
        <v>14.531187499999998</v>
      </c>
      <c r="U44" s="34">
        <f>IFERROR(AVERAGE(Table1[[#This Row],[500m]:[4000m]])," ")</f>
        <v>14.162466666666667</v>
      </c>
      <c r="V44" s="34">
        <f t="shared" si="2"/>
        <v>0.26379669300068032</v>
      </c>
      <c r="W44" s="26"/>
      <c r="X44" s="26"/>
      <c r="Y44" s="26"/>
      <c r="Z44" s="26"/>
      <c r="AA44" s="26">
        <v>20.062000000000001</v>
      </c>
      <c r="AB44" s="26">
        <v>14.063000000000001</v>
      </c>
      <c r="AC44" s="26">
        <v>13.997</v>
      </c>
      <c r="AD44" s="26">
        <v>14.038</v>
      </c>
      <c r="AE44" s="26">
        <v>14.118</v>
      </c>
      <c r="AF44" s="26">
        <v>14.157</v>
      </c>
      <c r="AG44" s="26">
        <v>14.061999999999999</v>
      </c>
      <c r="AH44" s="26">
        <v>13.935</v>
      </c>
      <c r="AI44" s="26">
        <v>14.153</v>
      </c>
      <c r="AJ44" s="26">
        <v>14.225</v>
      </c>
      <c r="AK44" s="26">
        <v>14.147</v>
      </c>
      <c r="AL44" s="26">
        <v>14.31</v>
      </c>
      <c r="AM44" s="26">
        <v>13.97</v>
      </c>
      <c r="AN44" s="26">
        <v>13.976000000000001</v>
      </c>
      <c r="AO44" s="26">
        <v>14.257</v>
      </c>
      <c r="AP44" s="26">
        <v>15.029</v>
      </c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</row>
    <row r="45" spans="1:76" x14ac:dyDescent="0.25">
      <c r="A45" s="26" t="s">
        <v>127</v>
      </c>
      <c r="B45" s="27" t="s">
        <v>77</v>
      </c>
      <c r="C45" s="28">
        <v>41123</v>
      </c>
      <c r="D45" s="27" t="s">
        <v>88</v>
      </c>
      <c r="E45" s="27">
        <v>2</v>
      </c>
      <c r="F45" s="26" t="s">
        <v>89</v>
      </c>
      <c r="G45" s="26" t="s">
        <v>125</v>
      </c>
      <c r="H45" s="26" t="s">
        <v>108</v>
      </c>
      <c r="I45" s="26" t="s">
        <v>115</v>
      </c>
      <c r="J45" s="35">
        <v>108.17307692307692</v>
      </c>
      <c r="K45" s="35">
        <v>110.75741664478865</v>
      </c>
      <c r="L45" s="35">
        <v>108.17307692307692</v>
      </c>
      <c r="M45" s="35">
        <v>107.10205635948209</v>
      </c>
      <c r="N45" s="29">
        <f>SUM(Table1[[#This Row],[250m]:[1000m]])/86400</f>
        <v>7.2657407407407404E-4</v>
      </c>
      <c r="O45" s="29">
        <f>SUM(Table1[[#This Row],[250m]:[2000m]])/86400</f>
        <v>1.3854398148148148E-3</v>
      </c>
      <c r="P45" s="29">
        <f>SUM(Table1[[#This Row],[250m]:[3000m]])/86400</f>
        <v>2.0529745370370372E-3</v>
      </c>
      <c r="Q45" s="29">
        <f>IF(Table1[[#This Row],[Time(s)]]&gt;1,Table1[[#This Row],[Time(s)]]/86400," ")</f>
        <v>2.727939814814815E-3</v>
      </c>
      <c r="R45" s="30">
        <f>SUM(Table1[[#This Row],[250m]:[4000m]])</f>
        <v>235.69400000000002</v>
      </c>
      <c r="S45" s="31">
        <f t="shared" si="1"/>
        <v>61.096167064074599</v>
      </c>
      <c r="T45" s="34">
        <f t="shared" si="3"/>
        <v>14.730875000000001</v>
      </c>
      <c r="U45" s="34">
        <f>IFERROR(AVERAGE(Table1[[#This Row],[500m]:[4000m]])," ")</f>
        <v>14.347666666666669</v>
      </c>
      <c r="V45" s="34">
        <f t="shared" si="2"/>
        <v>0.24431351832859177</v>
      </c>
      <c r="W45" s="26"/>
      <c r="X45" s="26"/>
      <c r="Y45" s="26"/>
      <c r="Z45" s="26"/>
      <c r="AA45" s="26">
        <v>20.478999999999999</v>
      </c>
      <c r="AB45" s="26">
        <v>14.172000000000001</v>
      </c>
      <c r="AC45" s="26">
        <v>13.967000000000001</v>
      </c>
      <c r="AD45" s="26">
        <v>14.157999999999999</v>
      </c>
      <c r="AE45" s="26">
        <v>13.992000000000001</v>
      </c>
      <c r="AF45" s="26">
        <v>14.159000000000001</v>
      </c>
      <c r="AG45" s="26">
        <v>14.343999999999999</v>
      </c>
      <c r="AH45" s="26">
        <v>14.430999999999999</v>
      </c>
      <c r="AI45" s="26">
        <v>14.378</v>
      </c>
      <c r="AJ45" s="26">
        <v>14.452</v>
      </c>
      <c r="AK45" s="26">
        <v>14.324</v>
      </c>
      <c r="AL45" s="26">
        <v>14.521000000000001</v>
      </c>
      <c r="AM45" s="26">
        <v>14.407999999999999</v>
      </c>
      <c r="AN45" s="26">
        <v>14.316000000000001</v>
      </c>
      <c r="AO45" s="26">
        <v>14.747</v>
      </c>
      <c r="AP45" s="26">
        <v>14.846</v>
      </c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</row>
    <row r="46" spans="1:76" x14ac:dyDescent="0.25">
      <c r="A46" s="26" t="s">
        <v>127</v>
      </c>
      <c r="B46" s="27" t="s">
        <v>77</v>
      </c>
      <c r="C46" s="28">
        <v>41123</v>
      </c>
      <c r="D46" s="27" t="s">
        <v>83</v>
      </c>
      <c r="E46" s="27">
        <v>3</v>
      </c>
      <c r="F46" s="26" t="s">
        <v>85</v>
      </c>
      <c r="G46" s="26" t="s">
        <v>84</v>
      </c>
      <c r="H46" s="26" t="s">
        <v>86</v>
      </c>
      <c r="I46" s="26" t="s">
        <v>87</v>
      </c>
      <c r="J46" s="35">
        <v>108.17307692307692</v>
      </c>
      <c r="K46" s="35">
        <v>107.45669893020887</v>
      </c>
      <c r="L46" s="35">
        <v>108.17307692307692</v>
      </c>
      <c r="M46" s="35">
        <v>107.10205635948209</v>
      </c>
      <c r="N46" s="29">
        <f>SUM(Table1[[#This Row],[250m]:[1000m]])/86400</f>
        <v>7.3214120370370371E-4</v>
      </c>
      <c r="O46" s="29">
        <f>SUM(Table1[[#This Row],[250m]:[2000m]])/86400</f>
        <v>1.3948611111111113E-3</v>
      </c>
      <c r="P46" s="29">
        <f>SUM(Table1[[#This Row],[250m]:[3000m]])/86400</f>
        <v>2.0679861111111112E-3</v>
      </c>
      <c r="Q46" s="29">
        <f>IF(Table1[[#This Row],[Time(s)]]&gt;1,Table1[[#This Row],[Time(s)]]/86400," ")</f>
        <v>2.7500810185185185E-3</v>
      </c>
      <c r="R46" s="30">
        <f>SUM(Table1[[#This Row],[250m]:[4000m]])</f>
        <v>237.607</v>
      </c>
      <c r="S46" s="31">
        <f t="shared" si="1"/>
        <v>60.604275126574549</v>
      </c>
      <c r="T46" s="34">
        <f t="shared" si="3"/>
        <v>14.8504375</v>
      </c>
      <c r="U46" s="34">
        <f>IFERROR(AVERAGE(Table1[[#This Row],[500m]:[4000m]])," ")</f>
        <v>14.465333333333332</v>
      </c>
      <c r="V46" s="34">
        <f t="shared" si="2"/>
        <v>0.27708705869318057</v>
      </c>
      <c r="W46" s="26"/>
      <c r="X46" s="26"/>
      <c r="Y46" s="26"/>
      <c r="Z46" s="26"/>
      <c r="AA46" s="26">
        <v>20.626999999999999</v>
      </c>
      <c r="AB46" s="26">
        <v>14.263</v>
      </c>
      <c r="AC46" s="26">
        <v>14.191000000000001</v>
      </c>
      <c r="AD46" s="26">
        <v>14.176</v>
      </c>
      <c r="AE46" s="26">
        <v>14.157999999999999</v>
      </c>
      <c r="AF46" s="26">
        <v>14.372999999999999</v>
      </c>
      <c r="AG46" s="26">
        <v>14.291</v>
      </c>
      <c r="AH46" s="26">
        <v>14.436999999999999</v>
      </c>
      <c r="AI46" s="26">
        <v>14.246</v>
      </c>
      <c r="AJ46" s="26">
        <v>14.622999999999999</v>
      </c>
      <c r="AK46" s="26">
        <v>14.816000000000001</v>
      </c>
      <c r="AL46" s="26">
        <v>14.473000000000001</v>
      </c>
      <c r="AM46" s="26">
        <v>14.67</v>
      </c>
      <c r="AN46" s="26">
        <v>14.567</v>
      </c>
      <c r="AO46" s="26">
        <v>15.164</v>
      </c>
      <c r="AP46" s="26">
        <v>14.532</v>
      </c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</row>
    <row r="47" spans="1:76" x14ac:dyDescent="0.25">
      <c r="A47" s="26" t="s">
        <v>127</v>
      </c>
      <c r="B47" s="27" t="s">
        <v>77</v>
      </c>
      <c r="C47" s="28">
        <v>41123</v>
      </c>
      <c r="D47" s="27" t="s">
        <v>93</v>
      </c>
      <c r="E47" s="27">
        <v>4</v>
      </c>
      <c r="F47" s="26" t="s">
        <v>121</v>
      </c>
      <c r="G47" s="26" t="s">
        <v>111</v>
      </c>
      <c r="H47" s="26" t="s">
        <v>117</v>
      </c>
      <c r="I47" s="26" t="s">
        <v>126</v>
      </c>
      <c r="J47" s="26"/>
      <c r="K47" s="26"/>
      <c r="L47" s="26"/>
      <c r="M47" s="26"/>
      <c r="N47" s="29">
        <f>SUM(Table1[[#This Row],[250m]:[1000m]])/86400</f>
        <v>7.4283564814814807E-4</v>
      </c>
      <c r="O47" s="29">
        <f>SUM(Table1[[#This Row],[250m]:[2000m]])/86400</f>
        <v>1.4088310185185187E-3</v>
      </c>
      <c r="P47" s="29">
        <f>SUM(Table1[[#This Row],[250m]:[3000m]])/86400</f>
        <v>2.0811458333333333E-3</v>
      </c>
      <c r="Q47" s="29">
        <f>IF(Table1[[#This Row],[Time(s)]]&gt;1,Table1[[#This Row],[Time(s)]]/86400," ")</f>
        <v>2.7580787037037036E-3</v>
      </c>
      <c r="R47" s="30">
        <f>SUM(Table1[[#This Row],[250m]:[4000m]])</f>
        <v>238.29799999999997</v>
      </c>
      <c r="S47" s="31">
        <f t="shared" si="1"/>
        <v>60.428539056139797</v>
      </c>
      <c r="T47" s="34">
        <f t="shared" si="3"/>
        <v>14.893624999999998</v>
      </c>
      <c r="U47" s="34">
        <f>IFERROR(AVERAGE(Table1[[#This Row],[500m]:[4000m]])," ")</f>
        <v>14.464599999999997</v>
      </c>
      <c r="V47" s="34">
        <f t="shared" si="2"/>
        <v>0.15387183906466731</v>
      </c>
      <c r="W47" s="26"/>
      <c r="X47" s="26"/>
      <c r="Y47" s="26"/>
      <c r="Z47" s="32"/>
      <c r="AA47" s="26">
        <v>21.329000000000001</v>
      </c>
      <c r="AB47" s="26">
        <v>14.263</v>
      </c>
      <c r="AC47" s="26">
        <v>14.24</v>
      </c>
      <c r="AD47" s="26">
        <v>14.349</v>
      </c>
      <c r="AE47" s="26">
        <v>14.358000000000001</v>
      </c>
      <c r="AF47" s="26">
        <v>14.244999999999999</v>
      </c>
      <c r="AG47" s="26">
        <v>14.451000000000001</v>
      </c>
      <c r="AH47" s="26">
        <v>14.488</v>
      </c>
      <c r="AI47" s="26">
        <v>14.558</v>
      </c>
      <c r="AJ47" s="26">
        <v>14.557</v>
      </c>
      <c r="AK47" s="26">
        <v>14.445</v>
      </c>
      <c r="AL47" s="26">
        <v>14.528</v>
      </c>
      <c r="AM47" s="26">
        <v>14.798</v>
      </c>
      <c r="AN47" s="26">
        <v>14.507</v>
      </c>
      <c r="AO47" s="26">
        <v>14.599</v>
      </c>
      <c r="AP47" s="26">
        <v>14.583</v>
      </c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</row>
    <row r="48" spans="1:76" x14ac:dyDescent="0.25">
      <c r="A48" s="26" t="s">
        <v>127</v>
      </c>
      <c r="B48" s="27" t="s">
        <v>98</v>
      </c>
      <c r="C48" s="28">
        <v>41124</v>
      </c>
      <c r="D48" s="27" t="s">
        <v>78</v>
      </c>
      <c r="E48" s="27">
        <v>1</v>
      </c>
      <c r="F48" s="26" t="s">
        <v>79</v>
      </c>
      <c r="G48" s="26" t="s">
        <v>81</v>
      </c>
      <c r="H48" s="26" t="s">
        <v>106</v>
      </c>
      <c r="I48" s="26" t="s">
        <v>107</v>
      </c>
      <c r="J48" s="35">
        <v>110.00651890482399</v>
      </c>
      <c r="K48" s="35">
        <v>108.17307692307692</v>
      </c>
      <c r="L48" s="35">
        <v>108.17307692307692</v>
      </c>
      <c r="M48" s="35">
        <v>108.17307692307692</v>
      </c>
      <c r="N48" s="29">
        <f>SUM(Table1[[#This Row],[250m]:[1000m]])/86400</f>
        <v>7.2593750000000002E-4</v>
      </c>
      <c r="O48" s="29">
        <f>SUM(Table1[[#This Row],[250m]:[2000m]])/86400</f>
        <v>1.3779050925925927E-3</v>
      </c>
      <c r="P48" s="29">
        <f>SUM(Table1[[#This Row],[250m]:[3000m]])/86400</f>
        <v>2.0325694444444445E-3</v>
      </c>
      <c r="Q48" s="29">
        <f>IF(Table1[[#This Row],[Time(s)]]&gt;1,Table1[[#This Row],[Time(s)]]/86400," ")</f>
        <v>2.6937847222222224E-3</v>
      </c>
      <c r="R48" s="30">
        <f>SUM(Table1[[#This Row],[250m]:[4000m]])</f>
        <v>232.74300000000002</v>
      </c>
      <c r="S48" s="31">
        <f t="shared" si="1"/>
        <v>61.870818886067461</v>
      </c>
      <c r="T48" s="34">
        <f t="shared" si="3"/>
        <v>14.546437500000001</v>
      </c>
      <c r="U48" s="34">
        <f>IFERROR(AVERAGE(Table1[[#This Row],[500m]:[4000m]])," ")</f>
        <v>14.149866666666668</v>
      </c>
      <c r="V48" s="34">
        <f t="shared" si="2"/>
        <v>0.15892849545209528</v>
      </c>
      <c r="W48" s="26"/>
      <c r="X48" s="26"/>
      <c r="Y48" s="26"/>
      <c r="Z48" s="26"/>
      <c r="AA48" s="26">
        <v>20.495000000000001</v>
      </c>
      <c r="AB48" s="26">
        <v>14.153</v>
      </c>
      <c r="AC48" s="26">
        <v>14.016</v>
      </c>
      <c r="AD48" s="26">
        <v>14.057</v>
      </c>
      <c r="AE48" s="26">
        <v>14.173</v>
      </c>
      <c r="AF48" s="26">
        <v>14.161</v>
      </c>
      <c r="AG48" s="26">
        <v>14.013</v>
      </c>
      <c r="AH48" s="26">
        <v>13.983000000000001</v>
      </c>
      <c r="AI48" s="26">
        <v>14.164999999999999</v>
      </c>
      <c r="AJ48" s="26">
        <v>14.225</v>
      </c>
      <c r="AK48" s="26">
        <v>14.202999999999999</v>
      </c>
      <c r="AL48" s="26">
        <v>13.97</v>
      </c>
      <c r="AM48" s="26">
        <v>14.042</v>
      </c>
      <c r="AN48" s="26">
        <v>14.186999999999999</v>
      </c>
      <c r="AO48" s="26">
        <v>14.298999999999999</v>
      </c>
      <c r="AP48" s="26">
        <v>14.601000000000001</v>
      </c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</row>
    <row r="49" spans="1:76" x14ac:dyDescent="0.25">
      <c r="A49" s="26" t="s">
        <v>127</v>
      </c>
      <c r="B49" s="27" t="s">
        <v>100</v>
      </c>
      <c r="C49" s="28">
        <v>41124</v>
      </c>
      <c r="D49" s="27" t="s">
        <v>78</v>
      </c>
      <c r="E49" s="27">
        <v>1</v>
      </c>
      <c r="F49" s="26" t="s">
        <v>79</v>
      </c>
      <c r="G49" s="26" t="s">
        <v>81</v>
      </c>
      <c r="H49" s="26" t="s">
        <v>106</v>
      </c>
      <c r="I49" s="26" t="s">
        <v>107</v>
      </c>
      <c r="J49" s="35">
        <v>110.00651890482399</v>
      </c>
      <c r="K49" s="35">
        <v>107.45669893020887</v>
      </c>
      <c r="L49" s="35">
        <v>108.17307692307692</v>
      </c>
      <c r="M49" s="35">
        <v>108.17307692307692</v>
      </c>
      <c r="N49" s="29">
        <f>SUM(Table1[[#This Row],[250m]:[1000m]])/86400</f>
        <v>7.2358796296296299E-4</v>
      </c>
      <c r="O49" s="29">
        <f>SUM(Table1[[#This Row],[250m]:[2000m]])/86400</f>
        <v>1.3713541666666666E-3</v>
      </c>
      <c r="P49" s="29">
        <f>SUM(Table1[[#This Row],[250m]:[3000m]])/86400</f>
        <v>2.022824074074074E-3</v>
      </c>
      <c r="Q49" s="29">
        <f>IF(Table1[[#This Row],[Time(s)]]&gt;1,Table1[[#This Row],[Time(s)]]/86400," ")</f>
        <v>2.6812384259259259E-3</v>
      </c>
      <c r="R49" s="30">
        <f>SUM(Table1[[#This Row],[250m]:[4000m]])</f>
        <v>231.65899999999999</v>
      </c>
      <c r="S49" s="31">
        <f t="shared" si="1"/>
        <v>62.160330485757079</v>
      </c>
      <c r="T49" s="34">
        <f t="shared" si="3"/>
        <v>14.478687499999999</v>
      </c>
      <c r="U49" s="34">
        <f>IFERROR(AVERAGE(Table1[[#This Row],[500m]:[4000m]])," ")</f>
        <v>14.085666666666667</v>
      </c>
      <c r="V49" s="34">
        <f t="shared" si="2"/>
        <v>0.17591624089186264</v>
      </c>
      <c r="W49" s="26"/>
      <c r="X49" s="26"/>
      <c r="Y49" s="26"/>
      <c r="Z49" s="26"/>
      <c r="AA49" s="26">
        <v>20.373999999999999</v>
      </c>
      <c r="AB49" s="26">
        <v>14.204000000000001</v>
      </c>
      <c r="AC49" s="26">
        <v>13.965999999999999</v>
      </c>
      <c r="AD49" s="26">
        <v>13.974</v>
      </c>
      <c r="AE49" s="26">
        <v>14.128</v>
      </c>
      <c r="AF49" s="26">
        <v>14.074</v>
      </c>
      <c r="AG49" s="26">
        <v>13.928000000000001</v>
      </c>
      <c r="AH49" s="26">
        <v>13.837</v>
      </c>
      <c r="AI49" s="26">
        <v>13.955</v>
      </c>
      <c r="AJ49" s="26">
        <v>14.106999999999999</v>
      </c>
      <c r="AK49" s="26">
        <v>14.256</v>
      </c>
      <c r="AL49" s="26">
        <v>13.968999999999999</v>
      </c>
      <c r="AM49" s="26">
        <v>13.972</v>
      </c>
      <c r="AN49" s="26">
        <v>14.066000000000001</v>
      </c>
      <c r="AO49" s="26">
        <v>14.404999999999999</v>
      </c>
      <c r="AP49" s="26">
        <v>14.444000000000001</v>
      </c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</row>
    <row r="50" spans="1:76" x14ac:dyDescent="0.25">
      <c r="A50" s="26" t="s">
        <v>127</v>
      </c>
      <c r="B50" s="27" t="s">
        <v>98</v>
      </c>
      <c r="C50" s="28">
        <v>41124</v>
      </c>
      <c r="D50" s="27" t="s">
        <v>88</v>
      </c>
      <c r="E50" s="27">
        <v>2</v>
      </c>
      <c r="F50" s="26" t="s">
        <v>89</v>
      </c>
      <c r="G50" s="26" t="s">
        <v>125</v>
      </c>
      <c r="H50" s="26" t="s">
        <v>108</v>
      </c>
      <c r="I50" s="26" t="s">
        <v>115</v>
      </c>
      <c r="J50" s="35">
        <v>107.10205635948209</v>
      </c>
      <c r="K50" s="35">
        <v>108.17307692307692</v>
      </c>
      <c r="L50" s="35">
        <v>108.17307692307692</v>
      </c>
      <c r="M50" s="35">
        <v>108.17307692307692</v>
      </c>
      <c r="N50" s="29">
        <f>SUM(Table1[[#This Row],[250m]:[1000m]])/86400</f>
        <v>7.3210648148148158E-4</v>
      </c>
      <c r="O50" s="29">
        <f>SUM(Table1[[#This Row],[250m]:[2000m]])/86400</f>
        <v>1.3898495370370371E-3</v>
      </c>
      <c r="P50" s="29">
        <f>SUM(Table1[[#This Row],[250m]:[3000m]])/86400</f>
        <v>2.0511458333333332E-3</v>
      </c>
      <c r="Q50" s="29">
        <f>IF(Table1[[#This Row],[Time(s)]]&gt;1,Table1[[#This Row],[Time(s)]]/86400," ")</f>
        <v>2.7120023148148147E-3</v>
      </c>
      <c r="R50" s="30">
        <f>SUM(Table1[[#This Row],[250m]:[4000m]])</f>
        <v>234.31699999999998</v>
      </c>
      <c r="S50" s="31">
        <f t="shared" si="1"/>
        <v>61.455208115501655</v>
      </c>
      <c r="T50" s="34">
        <f t="shared" si="3"/>
        <v>14.644812499999999</v>
      </c>
      <c r="U50" s="34">
        <f>IFERROR(AVERAGE(Table1[[#This Row],[500m]:[4000m]])," ")</f>
        <v>14.227466666666666</v>
      </c>
      <c r="V50" s="34">
        <f t="shared" si="2"/>
        <v>0.10877162620217928</v>
      </c>
      <c r="W50" s="26"/>
      <c r="X50" s="26"/>
      <c r="Y50" s="26"/>
      <c r="Z50" s="26"/>
      <c r="AA50" s="26">
        <v>20.905000000000001</v>
      </c>
      <c r="AB50" s="26">
        <v>14.289</v>
      </c>
      <c r="AC50" s="26">
        <v>14.074</v>
      </c>
      <c r="AD50" s="26">
        <v>13.986000000000001</v>
      </c>
      <c r="AE50" s="26">
        <v>14.169</v>
      </c>
      <c r="AF50" s="26">
        <v>14.164</v>
      </c>
      <c r="AG50" s="26">
        <v>14.194000000000001</v>
      </c>
      <c r="AH50" s="26">
        <v>14.302</v>
      </c>
      <c r="AI50" s="26">
        <v>14.231</v>
      </c>
      <c r="AJ50" s="26">
        <v>14.23</v>
      </c>
      <c r="AK50" s="26">
        <v>14.286</v>
      </c>
      <c r="AL50" s="26">
        <v>14.388999999999999</v>
      </c>
      <c r="AM50" s="26">
        <v>14.14</v>
      </c>
      <c r="AN50" s="26">
        <v>14.351000000000001</v>
      </c>
      <c r="AO50" s="26">
        <v>14.273</v>
      </c>
      <c r="AP50" s="26">
        <v>14.334</v>
      </c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</row>
    <row r="51" spans="1:76" x14ac:dyDescent="0.25">
      <c r="A51" s="26" t="s">
        <v>127</v>
      </c>
      <c r="B51" s="27" t="s">
        <v>100</v>
      </c>
      <c r="C51" s="28">
        <v>41124</v>
      </c>
      <c r="D51" s="27" t="s">
        <v>88</v>
      </c>
      <c r="E51" s="27">
        <v>2</v>
      </c>
      <c r="F51" s="26" t="s">
        <v>89</v>
      </c>
      <c r="G51" s="26" t="s">
        <v>125</v>
      </c>
      <c r="H51" s="26" t="s">
        <v>108</v>
      </c>
      <c r="I51" s="26" t="s">
        <v>115</v>
      </c>
      <c r="J51" s="35">
        <v>110.00651890482399</v>
      </c>
      <c r="K51" s="35">
        <v>108.17307692307692</v>
      </c>
      <c r="L51" s="35">
        <v>108.17307692307692</v>
      </c>
      <c r="M51" s="35">
        <v>108.17307692307692</v>
      </c>
      <c r="N51" s="29">
        <f>SUM(Table1[[#This Row],[250m]:[1000m]])/86400</f>
        <v>7.2717592592592593E-4</v>
      </c>
      <c r="O51" s="29">
        <f>SUM(Table1[[#This Row],[250m]:[2000m]])/86400</f>
        <v>1.3778240740740738E-3</v>
      </c>
      <c r="P51" s="29">
        <f>SUM(Table1[[#This Row],[250m]:[3000m]])/86400</f>
        <v>2.0398379629629629E-3</v>
      </c>
      <c r="Q51" s="29">
        <f>IF(Table1[[#This Row],[Time(s)]]&gt;1,Table1[[#This Row],[Time(s)]]/86400," ")</f>
        <v>2.7150578703703703E-3</v>
      </c>
      <c r="R51" s="30">
        <f>SUM(Table1[[#This Row],[250m]:[4000m]])</f>
        <v>234.58099999999999</v>
      </c>
      <c r="S51" s="31">
        <f t="shared" si="1"/>
        <v>61.386045758181616</v>
      </c>
      <c r="T51" s="34">
        <f t="shared" si="3"/>
        <v>14.661312499999999</v>
      </c>
      <c r="U51" s="34">
        <f>IFERROR(AVERAGE(Table1[[#This Row],[500m]:[4000m]])," ")</f>
        <v>14.2456</v>
      </c>
      <c r="V51" s="34">
        <f t="shared" si="2"/>
        <v>0.32423113448808155</v>
      </c>
      <c r="W51" s="26"/>
      <c r="X51" s="26"/>
      <c r="Y51" s="26"/>
      <c r="Z51" s="26"/>
      <c r="AA51" s="26">
        <v>20.896999999999998</v>
      </c>
      <c r="AB51" s="26">
        <v>14.147</v>
      </c>
      <c r="AC51" s="26">
        <v>13.957000000000001</v>
      </c>
      <c r="AD51" s="26">
        <v>13.827</v>
      </c>
      <c r="AE51" s="26">
        <v>14.03</v>
      </c>
      <c r="AF51" s="26">
        <v>14.029</v>
      </c>
      <c r="AG51" s="26">
        <v>14.077</v>
      </c>
      <c r="AH51" s="26">
        <v>14.08</v>
      </c>
      <c r="AI51" s="26">
        <v>14.087</v>
      </c>
      <c r="AJ51" s="26">
        <v>14.077999999999999</v>
      </c>
      <c r="AK51" s="26">
        <v>14.513</v>
      </c>
      <c r="AL51" s="26">
        <v>14.52</v>
      </c>
      <c r="AM51" s="26">
        <v>14.182</v>
      </c>
      <c r="AN51" s="26">
        <v>14.395</v>
      </c>
      <c r="AO51" s="26">
        <v>14.78</v>
      </c>
      <c r="AP51" s="26">
        <v>14.981999999999999</v>
      </c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</row>
    <row r="52" spans="1:76" x14ac:dyDescent="0.25">
      <c r="A52" s="26" t="s">
        <v>127</v>
      </c>
      <c r="B52" s="27" t="s">
        <v>98</v>
      </c>
      <c r="C52" s="28">
        <v>41124</v>
      </c>
      <c r="D52" s="27" t="s">
        <v>83</v>
      </c>
      <c r="E52" s="27">
        <v>3</v>
      </c>
      <c r="F52" s="26" t="s">
        <v>85</v>
      </c>
      <c r="G52" s="26" t="s">
        <v>86</v>
      </c>
      <c r="H52" s="26" t="s">
        <v>87</v>
      </c>
      <c r="I52" s="26" t="s">
        <v>124</v>
      </c>
      <c r="J52" s="35">
        <v>108.17307692307692</v>
      </c>
      <c r="K52" s="35">
        <v>108.17307692307692</v>
      </c>
      <c r="L52" s="35">
        <v>106.3997477931904</v>
      </c>
      <c r="M52" s="35">
        <v>106.3997477931904</v>
      </c>
      <c r="N52" s="29">
        <f>SUM(Table1[[#This Row],[250m]:[1000m]])/86400</f>
        <v>7.3646990740740736E-4</v>
      </c>
      <c r="O52" s="29">
        <f>SUM(Table1[[#This Row],[250m]:[2000m]])/86400</f>
        <v>1.3973263888888887E-3</v>
      </c>
      <c r="P52" s="29">
        <f>SUM(Table1[[#This Row],[250m]:[3000m]])/86400</f>
        <v>2.0582291666666665E-3</v>
      </c>
      <c r="Q52" s="29">
        <f>IF(Table1[[#This Row],[Time(s)]]&gt;1,Table1[[#This Row],[Time(s)]]/86400," ")</f>
        <v>2.7365972222222223E-3</v>
      </c>
      <c r="R52" s="30">
        <f>SUM(Table1[[#This Row],[250m]:[4000m]])</f>
        <v>236.44200000000001</v>
      </c>
      <c r="S52" s="31">
        <f t="shared" si="1"/>
        <v>60.902885274189863</v>
      </c>
      <c r="T52" s="34">
        <f t="shared" si="3"/>
        <v>14.777625</v>
      </c>
      <c r="U52" s="34">
        <f>IFERROR(AVERAGE(Table1[[#This Row],[500m]:[4000m]])," ")</f>
        <v>14.360866666666668</v>
      </c>
      <c r="V52" s="34">
        <f t="shared" si="2"/>
        <v>0.27595674264189274</v>
      </c>
      <c r="W52" s="26"/>
      <c r="X52" s="26"/>
      <c r="Y52" s="26"/>
      <c r="Z52" s="26"/>
      <c r="AA52" s="26">
        <v>21.029</v>
      </c>
      <c r="AB52" s="26">
        <v>14.486000000000001</v>
      </c>
      <c r="AC52" s="26">
        <v>14.147</v>
      </c>
      <c r="AD52" s="26">
        <v>13.968999999999999</v>
      </c>
      <c r="AE52" s="26">
        <v>14.164999999999999</v>
      </c>
      <c r="AF52" s="26">
        <v>14.265000000000001</v>
      </c>
      <c r="AG52" s="26">
        <v>14.388999999999999</v>
      </c>
      <c r="AH52" s="26">
        <v>14.279</v>
      </c>
      <c r="AI52" s="26">
        <v>14.009</v>
      </c>
      <c r="AJ52" s="26">
        <v>14.228999999999999</v>
      </c>
      <c r="AK52" s="26">
        <v>14.429</v>
      </c>
      <c r="AL52" s="26">
        <v>14.435</v>
      </c>
      <c r="AM52" s="26">
        <v>14.468999999999999</v>
      </c>
      <c r="AN52" s="26">
        <v>14.625</v>
      </c>
      <c r="AO52" s="26">
        <v>14.407</v>
      </c>
      <c r="AP52" s="26">
        <v>15.11</v>
      </c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</row>
    <row r="53" spans="1:76" x14ac:dyDescent="0.25">
      <c r="A53" s="26" t="s">
        <v>127</v>
      </c>
      <c r="B53" s="27" t="s">
        <v>100</v>
      </c>
      <c r="C53" s="28">
        <v>41124</v>
      </c>
      <c r="D53" s="27" t="s">
        <v>83</v>
      </c>
      <c r="E53" s="27">
        <v>3</v>
      </c>
      <c r="F53" s="26" t="s">
        <v>85</v>
      </c>
      <c r="G53" s="26" t="s">
        <v>86</v>
      </c>
      <c r="H53" s="26" t="s">
        <v>87</v>
      </c>
      <c r="I53" s="26" t="s">
        <v>124</v>
      </c>
      <c r="J53" s="35">
        <v>108.17307692307692</v>
      </c>
      <c r="K53" s="35">
        <v>107.45669893020887</v>
      </c>
      <c r="L53" s="35">
        <v>106.3997477931904</v>
      </c>
      <c r="M53" s="35">
        <v>106.3997477931904</v>
      </c>
      <c r="N53" s="29">
        <f>SUM(Table1[[#This Row],[250m]:[1000m]])/86400</f>
        <v>7.344791666666667E-4</v>
      </c>
      <c r="O53" s="29">
        <f>SUM(Table1[[#This Row],[250m]:[2000m]])/86400</f>
        <v>1.3973032407407406E-3</v>
      </c>
      <c r="P53" s="29">
        <f>SUM(Table1[[#This Row],[250m]:[3000m]])/86400</f>
        <v>2.0617939814814813E-3</v>
      </c>
      <c r="Q53" s="29">
        <f>IF(Table1[[#This Row],[Time(s)]]&gt;1,Table1[[#This Row],[Time(s)]]/86400," ")</f>
        <v>2.7309259259259257E-3</v>
      </c>
      <c r="R53" s="30">
        <f>SUM(Table1[[#This Row],[250m]:[4000m]])</f>
        <v>235.95199999999997</v>
      </c>
      <c r="S53" s="31">
        <f t="shared" si="1"/>
        <v>61.029361904116101</v>
      </c>
      <c r="T53" s="34">
        <f t="shared" si="3"/>
        <v>14.746999999999998</v>
      </c>
      <c r="U53" s="34">
        <f>IFERROR(AVERAGE(Table1[[#This Row],[500m]:[4000m]])," ")</f>
        <v>14.329933333333331</v>
      </c>
      <c r="V53" s="34">
        <f t="shared" si="2"/>
        <v>0.18151208801409915</v>
      </c>
      <c r="W53" s="26"/>
      <c r="X53" s="26"/>
      <c r="Y53" s="26"/>
      <c r="Z53" s="26"/>
      <c r="AA53" s="26">
        <v>21.003</v>
      </c>
      <c r="AB53" s="26">
        <v>14.331</v>
      </c>
      <c r="AC53" s="26">
        <v>14.074999999999999</v>
      </c>
      <c r="AD53" s="26">
        <v>14.05</v>
      </c>
      <c r="AE53" s="26">
        <v>14.138999999999999</v>
      </c>
      <c r="AF53" s="26">
        <v>14.282</v>
      </c>
      <c r="AG53" s="26">
        <v>14.452</v>
      </c>
      <c r="AH53" s="26">
        <v>14.395</v>
      </c>
      <c r="AI53" s="26">
        <v>14.188000000000001</v>
      </c>
      <c r="AJ53" s="26">
        <v>14.423</v>
      </c>
      <c r="AK53" s="26">
        <v>14.349</v>
      </c>
      <c r="AL53" s="26">
        <v>14.452</v>
      </c>
      <c r="AM53" s="26">
        <v>14.631</v>
      </c>
      <c r="AN53" s="26">
        <v>14.654999999999999</v>
      </c>
      <c r="AO53" s="26">
        <v>14.19</v>
      </c>
      <c r="AP53" s="26">
        <v>14.337</v>
      </c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</row>
    <row r="54" spans="1:76" x14ac:dyDescent="0.25">
      <c r="A54" s="26" t="s">
        <v>127</v>
      </c>
      <c r="B54" s="27" t="s">
        <v>98</v>
      </c>
      <c r="C54" s="28">
        <v>41124</v>
      </c>
      <c r="D54" s="27" t="s">
        <v>93</v>
      </c>
      <c r="E54" s="27"/>
      <c r="F54" s="26" t="s">
        <v>121</v>
      </c>
      <c r="G54" s="26" t="s">
        <v>111</v>
      </c>
      <c r="H54" s="26" t="s">
        <v>117</v>
      </c>
      <c r="I54" s="26" t="s">
        <v>126</v>
      </c>
      <c r="J54" s="35">
        <v>107.10205635948209</v>
      </c>
      <c r="K54" s="35">
        <v>106.3997477931904</v>
      </c>
      <c r="L54" s="35">
        <v>106.3997477931904</v>
      </c>
      <c r="M54" s="35">
        <v>106.3997477931904</v>
      </c>
      <c r="N54" s="29">
        <f>SUM(Table1[[#This Row],[250m]:[1000m]])/86400</f>
        <v>7.3946759259259256E-4</v>
      </c>
      <c r="O54" s="29">
        <f>SUM(Table1[[#This Row],[250m]:[2000m]])/86400</f>
        <v>1.3961805555555555E-3</v>
      </c>
      <c r="P54" s="29">
        <f>SUM(Table1[[#This Row],[250m]:[3000m]])/86400</f>
        <v>2.0652199074074075E-3</v>
      </c>
      <c r="Q54" s="29">
        <f>IF(Table1[[#This Row],[Time(s)]]&gt;1,Table1[[#This Row],[Time(s)]]/86400," ")</f>
        <v>2.7476388888888889E-3</v>
      </c>
      <c r="R54" s="30">
        <f>SUM(Table1[[#This Row],[250m]:[4000m]])</f>
        <v>237.39600000000002</v>
      </c>
      <c r="S54" s="31">
        <f t="shared" si="1"/>
        <v>60.658140827983615</v>
      </c>
      <c r="T54" s="34">
        <f t="shared" si="3"/>
        <v>14.837250000000001</v>
      </c>
      <c r="U54" s="34">
        <f>IFERROR(AVERAGE(Table1[[#This Row],[500m]:[4000m]])," ")</f>
        <v>14.411000000000001</v>
      </c>
      <c r="V54" s="34">
        <f t="shared" si="2"/>
        <v>0.27280788635437742</v>
      </c>
      <c r="W54" s="26"/>
      <c r="X54" s="26"/>
      <c r="Y54" s="26"/>
      <c r="Z54" s="32"/>
      <c r="AA54" s="26">
        <v>21.231000000000002</v>
      </c>
      <c r="AB54" s="26">
        <v>14.244999999999999</v>
      </c>
      <c r="AC54" s="26">
        <v>14.163</v>
      </c>
      <c r="AD54" s="26">
        <v>14.250999999999999</v>
      </c>
      <c r="AE54" s="26">
        <v>14.26</v>
      </c>
      <c r="AF54" s="26">
        <v>13.98</v>
      </c>
      <c r="AG54" s="26">
        <v>14.079000000000001</v>
      </c>
      <c r="AH54" s="26">
        <v>14.420999999999999</v>
      </c>
      <c r="AI54" s="26">
        <v>14.641</v>
      </c>
      <c r="AJ54" s="26">
        <v>14.388</v>
      </c>
      <c r="AK54" s="26">
        <v>14.315</v>
      </c>
      <c r="AL54" s="26">
        <v>14.461</v>
      </c>
      <c r="AM54" s="26">
        <v>14.709</v>
      </c>
      <c r="AN54" s="26">
        <v>14.481999999999999</v>
      </c>
      <c r="AO54" s="26">
        <v>14.89</v>
      </c>
      <c r="AP54" s="26">
        <v>14.88</v>
      </c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</row>
    <row r="55" spans="1:76" x14ac:dyDescent="0.25">
      <c r="A55" s="26" t="s">
        <v>127</v>
      </c>
      <c r="B55" s="27" t="s">
        <v>100</v>
      </c>
      <c r="C55" s="28">
        <v>41124</v>
      </c>
      <c r="D55" s="27" t="s">
        <v>93</v>
      </c>
      <c r="E55" s="27">
        <v>5</v>
      </c>
      <c r="F55" s="26" t="s">
        <v>111</v>
      </c>
      <c r="G55" s="26" t="s">
        <v>128</v>
      </c>
      <c r="H55" s="26" t="s">
        <v>117</v>
      </c>
      <c r="I55" s="26" t="s">
        <v>126</v>
      </c>
      <c r="J55" s="26"/>
      <c r="K55" s="26"/>
      <c r="L55" s="26"/>
      <c r="M55" s="26"/>
      <c r="N55" s="29">
        <f>SUM(Table1[[#This Row],[250m]:[1000m]])/86400</f>
        <v>7.512847222222222E-4</v>
      </c>
      <c r="O55" s="29">
        <f>SUM(Table1[[#This Row],[250m]:[2000m]])/86400</f>
        <v>1.4271527777777776E-3</v>
      </c>
      <c r="P55" s="29">
        <f>SUM(Table1[[#This Row],[250m]:[3000m]])/86400</f>
        <v>2.115023148148148E-3</v>
      </c>
      <c r="Q55" s="29">
        <f>IF(Table1[[#This Row],[Time(s)]]&gt;1,Table1[[#This Row],[Time(s)]]/86400," ")</f>
        <v>2.8086921296296297E-3</v>
      </c>
      <c r="R55" s="30">
        <f>SUM(Table1[[#This Row],[250m]:[4000m]])</f>
        <v>242.67099999999999</v>
      </c>
      <c r="S55" s="31">
        <f t="shared" si="1"/>
        <v>59.339599704950324</v>
      </c>
      <c r="T55" s="34">
        <f t="shared" si="3"/>
        <v>15.1669375</v>
      </c>
      <c r="U55" s="34">
        <f>IFERROR(AVERAGE(Table1[[#This Row],[500m]:[4000m]])," ")</f>
        <v>14.743400000000001</v>
      </c>
      <c r="V55" s="34">
        <f t="shared" si="2"/>
        <v>0.24003892541478716</v>
      </c>
      <c r="W55" s="26"/>
      <c r="X55" s="26"/>
      <c r="Y55" s="26"/>
      <c r="Z55" s="32"/>
      <c r="AA55" s="26">
        <v>21.52</v>
      </c>
      <c r="AB55" s="26">
        <v>14.539</v>
      </c>
      <c r="AC55" s="26">
        <v>14.45</v>
      </c>
      <c r="AD55" s="26">
        <v>14.401999999999999</v>
      </c>
      <c r="AE55" s="26">
        <v>14.496</v>
      </c>
      <c r="AF55" s="26">
        <v>14.680999999999999</v>
      </c>
      <c r="AG55" s="26">
        <v>14.677</v>
      </c>
      <c r="AH55" s="26">
        <v>14.541</v>
      </c>
      <c r="AI55" s="26">
        <v>14.686999999999999</v>
      </c>
      <c r="AJ55" s="26">
        <v>14.962</v>
      </c>
      <c r="AK55" s="26">
        <v>14.789</v>
      </c>
      <c r="AL55" s="26">
        <v>14.994</v>
      </c>
      <c r="AM55" s="26">
        <v>15.071</v>
      </c>
      <c r="AN55" s="26">
        <v>15.068</v>
      </c>
      <c r="AO55" s="26">
        <v>15.092000000000001</v>
      </c>
      <c r="AP55" s="26">
        <v>14.702</v>
      </c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</row>
    <row r="56" spans="1:76" x14ac:dyDescent="0.25">
      <c r="A56" s="26" t="s">
        <v>129</v>
      </c>
      <c r="B56" s="27" t="s">
        <v>77</v>
      </c>
      <c r="C56" s="28">
        <v>41229</v>
      </c>
      <c r="D56" s="27" t="s">
        <v>93</v>
      </c>
      <c r="E56" s="27">
        <v>1</v>
      </c>
      <c r="F56" s="26" t="s">
        <v>126</v>
      </c>
      <c r="G56" s="26" t="s">
        <v>121</v>
      </c>
      <c r="H56" s="26" t="s">
        <v>128</v>
      </c>
      <c r="I56" s="26" t="s">
        <v>117</v>
      </c>
      <c r="J56" s="26"/>
      <c r="K56" s="26"/>
      <c r="L56" s="26"/>
      <c r="M56" s="26"/>
      <c r="N56" s="29">
        <f>SUM(Table1[[#This Row],[250m]:[1000m]])/86400</f>
        <v>7.4572916666666668E-4</v>
      </c>
      <c r="O56" s="29">
        <f>SUM(Table1[[#This Row],[250m]:[2000m]])/86400</f>
        <v>1.4158333333333332E-3</v>
      </c>
      <c r="P56" s="29">
        <f>SUM(Table1[[#This Row],[250m]:[3000m]])/86400</f>
        <v>2.1089814814814812E-3</v>
      </c>
      <c r="Q56" s="29">
        <f>IF(Table1[[#This Row],[Time(s)]]&gt;1,Table1[[#This Row],[Time(s)]]/86400," ")</f>
        <v>2.8122800925925923E-3</v>
      </c>
      <c r="R56" s="30">
        <f>SUM(Table1[[#This Row],[250m]:[4000m]])</f>
        <v>242.98099999999997</v>
      </c>
      <c r="S56" s="31">
        <f t="shared" si="1"/>
        <v>59.263893061597422</v>
      </c>
      <c r="T56" s="34">
        <f t="shared" si="3"/>
        <v>15.186312499999998</v>
      </c>
      <c r="U56" s="34">
        <f>IFERROR(AVERAGE(Table1[[#This Row],[500m]:[4000m]])," ")</f>
        <v>14.780133333333335</v>
      </c>
      <c r="V56" s="34">
        <f t="shared" si="2"/>
        <v>0.3737319258251191</v>
      </c>
      <c r="W56" s="26"/>
      <c r="X56" s="26"/>
      <c r="Y56" s="26"/>
      <c r="Z56" s="32"/>
      <c r="AA56" s="26">
        <v>21.279</v>
      </c>
      <c r="AB56" s="26">
        <v>14.358000000000001</v>
      </c>
      <c r="AC56" s="26">
        <v>14.391</v>
      </c>
      <c r="AD56" s="26">
        <v>14.403</v>
      </c>
      <c r="AE56" s="26">
        <v>14.365</v>
      </c>
      <c r="AF56" s="26">
        <v>14.234</v>
      </c>
      <c r="AG56" s="26">
        <v>14.563000000000001</v>
      </c>
      <c r="AH56" s="26">
        <v>14.734999999999999</v>
      </c>
      <c r="AI56" s="26">
        <v>15.157</v>
      </c>
      <c r="AJ56" s="26">
        <v>14.976000000000001</v>
      </c>
      <c r="AK56" s="26">
        <v>14.832000000000001</v>
      </c>
      <c r="AL56" s="26">
        <v>14.923</v>
      </c>
      <c r="AM56" s="26">
        <v>15.24</v>
      </c>
      <c r="AN56" s="26">
        <v>15.009</v>
      </c>
      <c r="AO56" s="26">
        <v>15.398999999999999</v>
      </c>
      <c r="AP56" s="26">
        <v>15.117000000000001</v>
      </c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</row>
    <row r="57" spans="1:76" x14ac:dyDescent="0.25">
      <c r="A57" s="26" t="s">
        <v>129</v>
      </c>
      <c r="B57" s="27" t="s">
        <v>100</v>
      </c>
      <c r="C57" s="28">
        <v>41229</v>
      </c>
      <c r="D57" s="27" t="s">
        <v>93</v>
      </c>
      <c r="E57" s="27">
        <v>1</v>
      </c>
      <c r="F57" s="26" t="s">
        <v>126</v>
      </c>
      <c r="G57" s="26" t="s">
        <v>121</v>
      </c>
      <c r="H57" s="26" t="s">
        <v>128</v>
      </c>
      <c r="I57" s="26" t="s">
        <v>117</v>
      </c>
      <c r="J57" s="26"/>
      <c r="K57" s="26"/>
      <c r="L57" s="26"/>
      <c r="M57" s="26"/>
      <c r="N57" s="29">
        <f>SUM(Table1[[#This Row],[250m]:[1000m]])/86400</f>
        <v>7.4319444444444444E-4</v>
      </c>
      <c r="O57" s="29">
        <f>SUM(Table1[[#This Row],[250m]:[2000m]])/86400</f>
        <v>1.415949074074074E-3</v>
      </c>
      <c r="P57" s="29">
        <f>SUM(Table1[[#This Row],[250m]:[3000m]])/86400</f>
        <v>2.0986689814814813E-3</v>
      </c>
      <c r="Q57" s="29">
        <f>IF(Table1[[#This Row],[Time(s)]]&gt;1,Table1[[#This Row],[Time(s)]]/86400," ")</f>
        <v>2.7926967592592595E-3</v>
      </c>
      <c r="R57" s="30">
        <f>SUM(Table1[[#This Row],[250m]:[4000m]])</f>
        <v>241.28900000000002</v>
      </c>
      <c r="S57" s="31">
        <f t="shared" si="1"/>
        <v>59.67947150512456</v>
      </c>
      <c r="T57" s="34">
        <f t="shared" si="3"/>
        <v>15.080562500000001</v>
      </c>
      <c r="U57" s="34">
        <f>IFERROR(AVERAGE(Table1[[#This Row],[500m]:[4000m]])," ")</f>
        <v>14.678333333333333</v>
      </c>
      <c r="V57" s="34">
        <f t="shared" si="2"/>
        <v>0.29527364225328984</v>
      </c>
      <c r="W57" s="26"/>
      <c r="X57" s="26"/>
      <c r="Y57" s="26"/>
      <c r="Z57" s="32"/>
      <c r="AA57" s="26">
        <v>21.114000000000001</v>
      </c>
      <c r="AB57" s="26">
        <v>14.287000000000001</v>
      </c>
      <c r="AC57" s="26">
        <v>14.419</v>
      </c>
      <c r="AD57" s="26">
        <v>14.391999999999999</v>
      </c>
      <c r="AE57" s="26">
        <v>14.464</v>
      </c>
      <c r="AF57" s="26">
        <v>14.491</v>
      </c>
      <c r="AG57" s="26">
        <v>14.589</v>
      </c>
      <c r="AH57" s="26">
        <v>14.582000000000001</v>
      </c>
      <c r="AI57" s="26">
        <v>14.621</v>
      </c>
      <c r="AJ57" s="26">
        <v>14.646000000000001</v>
      </c>
      <c r="AK57" s="26">
        <v>14.978999999999999</v>
      </c>
      <c r="AL57" s="26">
        <v>14.741</v>
      </c>
      <c r="AM57" s="26">
        <v>14.702999999999999</v>
      </c>
      <c r="AN57" s="26">
        <v>14.936</v>
      </c>
      <c r="AO57" s="26">
        <v>14.858000000000001</v>
      </c>
      <c r="AP57" s="26">
        <v>15.467000000000001</v>
      </c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</row>
    <row r="58" spans="1:76" x14ac:dyDescent="0.25">
      <c r="A58" s="26" t="s">
        <v>130</v>
      </c>
      <c r="B58" s="27" t="s">
        <v>77</v>
      </c>
      <c r="C58" s="28">
        <v>41291</v>
      </c>
      <c r="D58" s="27" t="s">
        <v>88</v>
      </c>
      <c r="E58" s="27">
        <v>4</v>
      </c>
      <c r="F58" s="26" t="s">
        <v>131</v>
      </c>
      <c r="G58" s="26" t="s">
        <v>132</v>
      </c>
      <c r="H58" s="26" t="s">
        <v>133</v>
      </c>
      <c r="I58" s="26" t="s">
        <v>134</v>
      </c>
      <c r="J58" s="26"/>
      <c r="K58" s="26"/>
      <c r="L58" s="26"/>
      <c r="M58" s="26"/>
      <c r="N58" s="29">
        <f>SUM(Table1[[#This Row],[250m]:[1000m]])/86400</f>
        <v>7.4623842592592591E-4</v>
      </c>
      <c r="O58" s="29">
        <f>SUM(Table1[[#This Row],[250m]:[2000m]])/86400</f>
        <v>1.4264467592592592E-3</v>
      </c>
      <c r="P58" s="29">
        <f>SUM(Table1[[#This Row],[250m]:[3000m]])/86400</f>
        <v>2.1210532407407406E-3</v>
      </c>
      <c r="Q58" s="29">
        <f>IF(Table1[[#This Row],[Time(s)]]&gt;1,Table1[[#This Row],[Time(s)]]/86400," ")</f>
        <v>2.830138888888889E-3</v>
      </c>
      <c r="R58" s="30">
        <f>SUM(Table1[[#This Row],[250m]:[4000m]])</f>
        <v>244.524</v>
      </c>
      <c r="S58" s="31">
        <f t="shared" si="1"/>
        <v>58.88992491534573</v>
      </c>
      <c r="T58" s="34">
        <f t="shared" si="3"/>
        <v>15.28275</v>
      </c>
      <c r="U58" s="34">
        <f>IFERROR(AVERAGE(Table1[[#This Row],[500m]:[4000m]])," ")</f>
        <v>14.933</v>
      </c>
      <c r="V58" s="34">
        <f t="shared" si="2"/>
        <v>0.31088307402347554</v>
      </c>
      <c r="W58" s="26"/>
      <c r="X58" s="26"/>
      <c r="Y58" s="26"/>
      <c r="Z58" s="32"/>
      <c r="AA58" s="26">
        <v>20.529</v>
      </c>
      <c r="AB58" s="26">
        <v>14.747</v>
      </c>
      <c r="AC58" s="26">
        <v>14.676</v>
      </c>
      <c r="AD58" s="26">
        <v>14.523</v>
      </c>
      <c r="AE58" s="26">
        <v>14.471</v>
      </c>
      <c r="AF58" s="26">
        <v>14.686999999999999</v>
      </c>
      <c r="AG58" s="26">
        <v>14.814</v>
      </c>
      <c r="AH58" s="26">
        <v>14.798</v>
      </c>
      <c r="AI58" s="26">
        <v>14.760999999999999</v>
      </c>
      <c r="AJ58" s="26">
        <v>14.872</v>
      </c>
      <c r="AK58" s="26">
        <v>15.111000000000001</v>
      </c>
      <c r="AL58" s="26">
        <v>15.27</v>
      </c>
      <c r="AM58" s="26">
        <v>15.317</v>
      </c>
      <c r="AN58" s="26">
        <v>15.348000000000001</v>
      </c>
      <c r="AO58" s="26">
        <v>15.228</v>
      </c>
      <c r="AP58" s="26">
        <v>15.372</v>
      </c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</row>
    <row r="59" spans="1:76" x14ac:dyDescent="0.25">
      <c r="A59" s="26" t="s">
        <v>130</v>
      </c>
      <c r="B59" s="27" t="s">
        <v>100</v>
      </c>
      <c r="C59" s="28">
        <v>41291</v>
      </c>
      <c r="D59" s="27" t="s">
        <v>88</v>
      </c>
      <c r="E59" s="27">
        <v>4</v>
      </c>
      <c r="F59" s="26" t="s">
        <v>131</v>
      </c>
      <c r="G59" s="26" t="s">
        <v>132</v>
      </c>
      <c r="H59" s="26" t="s">
        <v>133</v>
      </c>
      <c r="I59" s="26" t="s">
        <v>134</v>
      </c>
      <c r="J59" s="26"/>
      <c r="K59" s="26"/>
      <c r="L59" s="26"/>
      <c r="M59" s="26"/>
      <c r="N59" s="29">
        <f>SUM(Table1[[#This Row],[250m]:[1000m]])/86400</f>
        <v>7.5252314814814811E-4</v>
      </c>
      <c r="O59" s="29">
        <f>SUM(Table1[[#This Row],[250m]:[2000m]])/86400</f>
        <v>1.4345370370370369E-3</v>
      </c>
      <c r="P59" s="29">
        <f>SUM(Table1[[#This Row],[250m]:[3000m]])/86400</f>
        <v>2.1373726851851853E-3</v>
      </c>
      <c r="Q59" s="29">
        <f>IF(Table1[[#This Row],[Time(s)]]&gt;1,Table1[[#This Row],[Time(s)]]/86400," ")</f>
        <v>2.875289351851852E-3</v>
      </c>
      <c r="R59" s="30">
        <f>SUM(Table1[[#This Row],[250m]:[4000m]])</f>
        <v>248.42500000000001</v>
      </c>
      <c r="S59" s="31">
        <f t="shared" si="1"/>
        <v>57.965180638019518</v>
      </c>
      <c r="T59" s="34">
        <f t="shared" si="3"/>
        <v>15.526562500000001</v>
      </c>
      <c r="U59" s="34">
        <f>IFERROR(AVERAGE(Table1[[#This Row],[500m]:[4000m]])," ")</f>
        <v>15.177466666666668</v>
      </c>
      <c r="V59" s="34">
        <f t="shared" si="2"/>
        <v>0.55496561884069773</v>
      </c>
      <c r="W59" s="26"/>
      <c r="X59" s="26"/>
      <c r="Y59" s="26"/>
      <c r="Z59" s="32"/>
      <c r="AA59" s="26">
        <v>20.763000000000002</v>
      </c>
      <c r="AB59" s="26">
        <v>14.872999999999999</v>
      </c>
      <c r="AC59" s="26">
        <v>14.689</v>
      </c>
      <c r="AD59" s="26">
        <v>14.693</v>
      </c>
      <c r="AE59" s="26">
        <v>14.564</v>
      </c>
      <c r="AF59" s="26">
        <v>14.564</v>
      </c>
      <c r="AG59" s="26">
        <v>14.827999999999999</v>
      </c>
      <c r="AH59" s="26">
        <v>14.97</v>
      </c>
      <c r="AI59" s="26">
        <v>15.048999999999999</v>
      </c>
      <c r="AJ59" s="26">
        <v>15.148</v>
      </c>
      <c r="AK59" s="26">
        <v>14.943</v>
      </c>
      <c r="AL59" s="26">
        <v>15.585000000000001</v>
      </c>
      <c r="AM59" s="26">
        <v>15.510999999999999</v>
      </c>
      <c r="AN59" s="26">
        <v>16.079000000000001</v>
      </c>
      <c r="AO59" s="26">
        <v>15.97</v>
      </c>
      <c r="AP59" s="26">
        <v>16.196000000000002</v>
      </c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</row>
    <row r="60" spans="1:76" x14ac:dyDescent="0.25">
      <c r="A60" s="26" t="s">
        <v>135</v>
      </c>
      <c r="B60" s="27" t="s">
        <v>77</v>
      </c>
      <c r="C60" s="28">
        <v>41325</v>
      </c>
      <c r="D60" s="27" t="s">
        <v>88</v>
      </c>
      <c r="E60" s="27">
        <v>1</v>
      </c>
      <c r="F60" s="26" t="s">
        <v>125</v>
      </c>
      <c r="G60" s="26" t="s">
        <v>136</v>
      </c>
      <c r="H60" s="26" t="s">
        <v>115</v>
      </c>
      <c r="I60" s="26" t="s">
        <v>137</v>
      </c>
      <c r="J60" s="35">
        <v>108.17307692307692</v>
      </c>
      <c r="K60" s="35">
        <v>107.45669893020887</v>
      </c>
      <c r="L60" s="35">
        <v>106.3997477931904</v>
      </c>
      <c r="M60" s="35">
        <v>106.3997477931904</v>
      </c>
      <c r="N60" s="29">
        <f>SUM(Table1[[#This Row],[250m]:[1000m]])/86400</f>
        <v>7.4188657407407417E-4</v>
      </c>
      <c r="O60" s="29">
        <f>SUM(Table1[[#This Row],[250m]:[2000m]])/86400</f>
        <v>1.4129629629629629E-3</v>
      </c>
      <c r="P60" s="29">
        <f>SUM(Table1[[#This Row],[250m]:[3000m]])/86400</f>
        <v>2.089548611111111E-3</v>
      </c>
      <c r="Q60" s="29">
        <f>IF(Table1[[#This Row],[Time(s)]]&gt;1,Table1[[#This Row],[Time(s)]]/86400," ")</f>
        <v>2.7699652777777774E-3</v>
      </c>
      <c r="R60" s="30">
        <f>SUM(Table1[[#This Row],[250m]:[4000m]])</f>
        <v>239.32499999999996</v>
      </c>
      <c r="S60" s="31">
        <f t="shared" si="1"/>
        <v>60.169225947978696</v>
      </c>
      <c r="T60" s="34">
        <f t="shared" si="3"/>
        <v>14.957812499999998</v>
      </c>
      <c r="U60" s="34">
        <f>IFERROR(AVERAGE(Table1[[#This Row],[500m]:[4000m]])," ")</f>
        <v>14.56133333333333</v>
      </c>
      <c r="V60" s="34">
        <f t="shared" si="2"/>
        <v>0.17586872810084667</v>
      </c>
      <c r="W60" s="26"/>
      <c r="X60" s="26"/>
      <c r="Y60" s="26"/>
      <c r="Z60" s="32"/>
      <c r="AA60" s="26">
        <v>20.905000000000001</v>
      </c>
      <c r="AB60" s="26">
        <v>14.595000000000001</v>
      </c>
      <c r="AC60" s="26">
        <v>14.301</v>
      </c>
      <c r="AD60" s="26">
        <v>14.298</v>
      </c>
      <c r="AE60" s="26">
        <v>14.35</v>
      </c>
      <c r="AF60" s="26">
        <v>14.494999999999999</v>
      </c>
      <c r="AG60" s="26">
        <v>14.507999999999999</v>
      </c>
      <c r="AH60" s="26">
        <v>14.628</v>
      </c>
      <c r="AI60" s="26">
        <v>14.68</v>
      </c>
      <c r="AJ60" s="26">
        <v>14.736000000000001</v>
      </c>
      <c r="AK60" s="26">
        <v>14.422000000000001</v>
      </c>
      <c r="AL60" s="26">
        <v>14.619</v>
      </c>
      <c r="AM60" s="26">
        <v>14.677</v>
      </c>
      <c r="AN60" s="26">
        <v>14.955</v>
      </c>
      <c r="AO60" s="26">
        <v>14.611000000000001</v>
      </c>
      <c r="AP60" s="26">
        <v>14.545</v>
      </c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</row>
    <row r="61" spans="1:76" x14ac:dyDescent="0.25">
      <c r="A61" s="26" t="s">
        <v>135</v>
      </c>
      <c r="B61" s="27" t="s">
        <v>100</v>
      </c>
      <c r="C61" s="28">
        <v>41325</v>
      </c>
      <c r="D61" s="27" t="s">
        <v>88</v>
      </c>
      <c r="E61" s="27">
        <v>1</v>
      </c>
      <c r="F61" s="26" t="s">
        <v>125</v>
      </c>
      <c r="G61" s="26" t="s">
        <v>136</v>
      </c>
      <c r="H61" s="26" t="s">
        <v>115</v>
      </c>
      <c r="I61" s="26" t="s">
        <v>137</v>
      </c>
      <c r="J61" s="35">
        <v>107.10205635948209</v>
      </c>
      <c r="K61" s="35">
        <v>108.17307692307692</v>
      </c>
      <c r="L61" s="35">
        <v>106.3997477931904</v>
      </c>
      <c r="M61" s="35">
        <v>106.3997477931904</v>
      </c>
      <c r="N61" s="29">
        <f>SUM(Table1[[#This Row],[250m]:[1000m]])/86400</f>
        <v>7.3238425925925923E-4</v>
      </c>
      <c r="O61" s="29">
        <f>SUM(Table1[[#This Row],[250m]:[2000m]])/86400</f>
        <v>1.3941782407407408E-3</v>
      </c>
      <c r="P61" s="29">
        <f>SUM(Table1[[#This Row],[250m]:[3000m]])/86400</f>
        <v>2.0593981481481479E-3</v>
      </c>
      <c r="Q61" s="29">
        <f>IF(Table1[[#This Row],[Time(s)]]&gt;1,Table1[[#This Row],[Time(s)]]/86400," ")</f>
        <v>2.7401736111111116E-3</v>
      </c>
      <c r="R61" s="30">
        <f>SUM(Table1[[#This Row],[250m]:[4000m]])</f>
        <v>236.75100000000003</v>
      </c>
      <c r="S61" s="31">
        <f t="shared" si="1"/>
        <v>60.823396733276724</v>
      </c>
      <c r="T61" s="34">
        <f t="shared" si="3"/>
        <v>14.796937500000002</v>
      </c>
      <c r="U61" s="34">
        <f>IFERROR(AVERAGE(Table1[[#This Row],[500m]:[4000m]])," ")</f>
        <v>14.405333333333337</v>
      </c>
      <c r="V61" s="34">
        <f t="shared" si="2"/>
        <v>0.2566753554497162</v>
      </c>
      <c r="W61" s="26"/>
      <c r="X61" s="26"/>
      <c r="Y61" s="26"/>
      <c r="Z61" s="32"/>
      <c r="AA61" s="26">
        <v>20.670999999999999</v>
      </c>
      <c r="AB61" s="26">
        <v>14.347</v>
      </c>
      <c r="AC61" s="26">
        <v>14.151</v>
      </c>
      <c r="AD61" s="26">
        <v>14.109</v>
      </c>
      <c r="AE61" s="26">
        <v>14.237</v>
      </c>
      <c r="AF61" s="26">
        <v>14.252000000000001</v>
      </c>
      <c r="AG61" s="26">
        <v>14.285</v>
      </c>
      <c r="AH61" s="26">
        <v>14.404999999999999</v>
      </c>
      <c r="AI61" s="26">
        <v>14.422000000000001</v>
      </c>
      <c r="AJ61" s="26">
        <v>14.468</v>
      </c>
      <c r="AK61" s="26">
        <v>14.092000000000001</v>
      </c>
      <c r="AL61" s="26">
        <v>14.493</v>
      </c>
      <c r="AM61" s="26">
        <v>14.663</v>
      </c>
      <c r="AN61" s="26">
        <v>14.353</v>
      </c>
      <c r="AO61" s="26">
        <v>14.782</v>
      </c>
      <c r="AP61" s="26">
        <v>15.021000000000001</v>
      </c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</row>
    <row r="62" spans="1:76" x14ac:dyDescent="0.25">
      <c r="A62" s="26" t="s">
        <v>135</v>
      </c>
      <c r="B62" s="27" t="s">
        <v>77</v>
      </c>
      <c r="C62" s="28">
        <v>41325</v>
      </c>
      <c r="D62" s="27" t="s">
        <v>78</v>
      </c>
      <c r="E62" s="27">
        <v>2</v>
      </c>
      <c r="F62" s="26" t="s">
        <v>106</v>
      </c>
      <c r="G62" s="26" t="s">
        <v>79</v>
      </c>
      <c r="H62" s="26" t="s">
        <v>138</v>
      </c>
      <c r="I62" s="26" t="s">
        <v>114</v>
      </c>
      <c r="J62" s="35">
        <v>106.3997477931904</v>
      </c>
      <c r="K62" s="35">
        <v>104.68362282878412</v>
      </c>
      <c r="L62" s="35">
        <v>104.68362282878412</v>
      </c>
      <c r="M62" s="35">
        <v>104.68362282878412</v>
      </c>
      <c r="N62" s="29">
        <f>SUM(Table1[[#This Row],[250m]:[1000m]])/86400</f>
        <v>7.4298611111111115E-4</v>
      </c>
      <c r="O62" s="29">
        <f>SUM(Table1[[#This Row],[250m]:[2000m]])/86400</f>
        <v>1.4133912037037038E-3</v>
      </c>
      <c r="P62" s="29">
        <f>SUM(Table1[[#This Row],[250m]:[3000m]])/86400</f>
        <v>2.0865046296296296E-3</v>
      </c>
      <c r="Q62" s="29">
        <f>IF(Table1[[#This Row],[Time(s)]]&gt;1,Table1[[#This Row],[Time(s)]]/86400," ")</f>
        <v>2.7752777777777776E-3</v>
      </c>
      <c r="R62" s="30">
        <f>SUM(Table1[[#This Row],[250m]:[4000m]])</f>
        <v>239.78399999999999</v>
      </c>
      <c r="S62" s="31">
        <f t="shared" si="1"/>
        <v>60.054048643779403</v>
      </c>
      <c r="T62" s="34">
        <f t="shared" si="3"/>
        <v>14.986499999999999</v>
      </c>
      <c r="U62" s="34">
        <f>IFERROR(AVERAGE(Table1[[#This Row],[500m]:[4000m]])," ")</f>
        <v>14.593199999999998</v>
      </c>
      <c r="V62" s="34">
        <f t="shared" si="2"/>
        <v>0.2372741633036109</v>
      </c>
      <c r="W62" s="26"/>
      <c r="X62" s="26"/>
      <c r="Y62" s="26"/>
      <c r="Z62" s="32"/>
      <c r="AA62" s="26">
        <v>20.885999999999999</v>
      </c>
      <c r="AB62" s="26">
        <v>14.632</v>
      </c>
      <c r="AC62" s="26">
        <v>14.356999999999999</v>
      </c>
      <c r="AD62" s="26">
        <v>14.319000000000001</v>
      </c>
      <c r="AE62" s="26">
        <v>14.436999999999999</v>
      </c>
      <c r="AF62" s="26">
        <v>14.579000000000001</v>
      </c>
      <c r="AG62" s="26">
        <v>14.518000000000001</v>
      </c>
      <c r="AH62" s="26">
        <v>14.388999999999999</v>
      </c>
      <c r="AI62" s="26">
        <v>14.318</v>
      </c>
      <c r="AJ62" s="26">
        <v>14.677</v>
      </c>
      <c r="AK62" s="26">
        <v>14.635999999999999</v>
      </c>
      <c r="AL62" s="26">
        <v>14.526</v>
      </c>
      <c r="AM62" s="26">
        <v>14.577999999999999</v>
      </c>
      <c r="AN62" s="26">
        <v>14.801</v>
      </c>
      <c r="AO62" s="26">
        <v>15.015000000000001</v>
      </c>
      <c r="AP62" s="26">
        <v>15.116</v>
      </c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</row>
    <row r="63" spans="1:76" x14ac:dyDescent="0.25">
      <c r="A63" s="26" t="s">
        <v>135</v>
      </c>
      <c r="B63" s="27" t="s">
        <v>100</v>
      </c>
      <c r="C63" s="28">
        <v>41325</v>
      </c>
      <c r="D63" s="27" t="s">
        <v>78</v>
      </c>
      <c r="E63" s="27">
        <v>2</v>
      </c>
      <c r="F63" s="26" t="s">
        <v>106</v>
      </c>
      <c r="G63" s="26" t="s">
        <v>79</v>
      </c>
      <c r="H63" s="26" t="s">
        <v>138</v>
      </c>
      <c r="I63" s="26" t="s">
        <v>114</v>
      </c>
      <c r="J63" s="35">
        <v>106.3997477931904</v>
      </c>
      <c r="K63" s="35">
        <v>105.70658982711099</v>
      </c>
      <c r="L63" s="35">
        <v>104.68362282878412</v>
      </c>
      <c r="M63" s="35">
        <v>107.45669893020887</v>
      </c>
      <c r="N63" s="29">
        <f>SUM(Table1[[#This Row],[250m]:[1000m]])/86400</f>
        <v>7.3594907407407409E-4</v>
      </c>
      <c r="O63" s="29">
        <f>SUM(Table1[[#This Row],[250m]:[2000m]])/86400</f>
        <v>1.404965277777778E-3</v>
      </c>
      <c r="P63" s="29">
        <f>SUM(Table1[[#This Row],[250m]:[3000m]])/86400</f>
        <v>2.0843171296296295E-3</v>
      </c>
      <c r="Q63" s="29">
        <f>IF(Table1[[#This Row],[Time(s)]]&gt;1,Table1[[#This Row],[Time(s)]]/86400," ")</f>
        <v>2.7889699074074075E-3</v>
      </c>
      <c r="R63" s="30">
        <f>SUM(Table1[[#This Row],[250m]:[4000m]])</f>
        <v>240.96700000000001</v>
      </c>
      <c r="S63" s="31">
        <f t="shared" si="1"/>
        <v>59.759220142177135</v>
      </c>
      <c r="T63" s="34">
        <f t="shared" si="3"/>
        <v>15.060437500000001</v>
      </c>
      <c r="U63" s="34">
        <f>IFERROR(AVERAGE(Table1[[#This Row],[500m]:[4000m]])," ")</f>
        <v>14.685666666666666</v>
      </c>
      <c r="V63" s="34">
        <f t="shared" si="2"/>
        <v>0.41438123693503492</v>
      </c>
      <c r="W63" s="26"/>
      <c r="X63" s="26"/>
      <c r="Y63" s="26"/>
      <c r="Z63" s="32"/>
      <c r="AA63" s="26">
        <v>20.681999999999999</v>
      </c>
      <c r="AB63" s="26">
        <v>14.395</v>
      </c>
      <c r="AC63" s="26">
        <v>14.231</v>
      </c>
      <c r="AD63" s="26">
        <v>14.278</v>
      </c>
      <c r="AE63" s="26">
        <v>14.215</v>
      </c>
      <c r="AF63" s="26">
        <v>14.356999999999999</v>
      </c>
      <c r="AG63" s="26">
        <v>14.56</v>
      </c>
      <c r="AH63" s="26">
        <v>14.670999999999999</v>
      </c>
      <c r="AI63" s="26">
        <v>14.65</v>
      </c>
      <c r="AJ63" s="26">
        <v>14.456</v>
      </c>
      <c r="AK63" s="26">
        <v>14.564</v>
      </c>
      <c r="AL63" s="26">
        <v>15.026</v>
      </c>
      <c r="AM63" s="26">
        <v>15.241</v>
      </c>
      <c r="AN63" s="26">
        <v>14.878</v>
      </c>
      <c r="AO63" s="26">
        <v>15.154999999999999</v>
      </c>
      <c r="AP63" s="26">
        <v>15.608000000000001</v>
      </c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</row>
    <row r="64" spans="1:76" x14ac:dyDescent="0.25">
      <c r="A64" s="26" t="s">
        <v>135</v>
      </c>
      <c r="B64" s="27" t="s">
        <v>77</v>
      </c>
      <c r="C64" s="28">
        <v>41325</v>
      </c>
      <c r="D64" s="27" t="s">
        <v>93</v>
      </c>
      <c r="E64" s="27">
        <v>3</v>
      </c>
      <c r="F64" s="26" t="s">
        <v>121</v>
      </c>
      <c r="G64" s="26" t="s">
        <v>126</v>
      </c>
      <c r="H64" s="26" t="s">
        <v>128</v>
      </c>
      <c r="I64" s="26" t="s">
        <v>117</v>
      </c>
      <c r="J64" s="35">
        <v>106.3997477931904</v>
      </c>
      <c r="K64" s="35">
        <v>104.68362282878412</v>
      </c>
      <c r="L64" s="35">
        <v>106.3997477931904</v>
      </c>
      <c r="M64" s="35">
        <v>106.3997477931904</v>
      </c>
      <c r="N64" s="29">
        <f>SUM(Table1[[#This Row],[250m]:[1000m]])/86400</f>
        <v>7.4616898148148144E-4</v>
      </c>
      <c r="O64" s="29">
        <f>SUM(Table1[[#This Row],[250m]:[2000m]])/86400</f>
        <v>1.4135416666666667E-3</v>
      </c>
      <c r="P64" s="29">
        <f>SUM(Table1[[#This Row],[250m]:[3000m]])/86400</f>
        <v>2.0967361111111108E-3</v>
      </c>
      <c r="Q64" s="29">
        <f>IF(Table1[[#This Row],[Time(s)]]&gt;1,Table1[[#This Row],[Time(s)]]/86400," ")</f>
        <v>2.7875115740740738E-3</v>
      </c>
      <c r="R64" s="30">
        <f>SUM(Table1[[#This Row],[250m]:[4000m]])</f>
        <v>240.84099999999998</v>
      </c>
      <c r="S64" s="31">
        <f t="shared" si="1"/>
        <v>59.790484178358348</v>
      </c>
      <c r="T64" s="34">
        <f t="shared" si="3"/>
        <v>15.052562499999999</v>
      </c>
      <c r="U64" s="34">
        <f>IFERROR(AVERAGE(Table1[[#This Row],[500m]:[4000m]])," ")</f>
        <v>14.641866666666665</v>
      </c>
      <c r="V64" s="34">
        <f t="shared" si="2"/>
        <v>0.25753082108657183</v>
      </c>
      <c r="W64" s="26"/>
      <c r="X64" s="26"/>
      <c r="Y64" s="26"/>
      <c r="Z64" s="32"/>
      <c r="AA64" s="26">
        <v>21.213000000000001</v>
      </c>
      <c r="AB64" s="26">
        <v>14.606999999999999</v>
      </c>
      <c r="AC64" s="26">
        <v>14.398999999999999</v>
      </c>
      <c r="AD64" s="26">
        <v>14.25</v>
      </c>
      <c r="AE64" s="26">
        <v>14.326000000000001</v>
      </c>
      <c r="AF64" s="26">
        <v>14.385</v>
      </c>
      <c r="AG64" s="26">
        <v>14.486000000000001</v>
      </c>
      <c r="AH64" s="26">
        <v>14.464</v>
      </c>
      <c r="AI64" s="26">
        <v>14.938000000000001</v>
      </c>
      <c r="AJ64" s="26">
        <v>14.835000000000001</v>
      </c>
      <c r="AK64" s="26">
        <v>14.672000000000001</v>
      </c>
      <c r="AL64" s="26">
        <v>14.583</v>
      </c>
      <c r="AM64" s="26">
        <v>15.105</v>
      </c>
      <c r="AN64" s="26">
        <v>14.923999999999999</v>
      </c>
      <c r="AO64" s="26">
        <v>14.85</v>
      </c>
      <c r="AP64" s="26">
        <v>14.804</v>
      </c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</row>
    <row r="65" spans="1:76" x14ac:dyDescent="0.25">
      <c r="A65" s="26" t="s">
        <v>135</v>
      </c>
      <c r="B65" s="27" t="s">
        <v>100</v>
      </c>
      <c r="C65" s="28">
        <v>41325</v>
      </c>
      <c r="D65" s="27" t="s">
        <v>93</v>
      </c>
      <c r="E65" s="27">
        <v>3</v>
      </c>
      <c r="F65" s="26" t="s">
        <v>121</v>
      </c>
      <c r="G65" s="26" t="s">
        <v>126</v>
      </c>
      <c r="H65" s="26" t="s">
        <v>128</v>
      </c>
      <c r="I65" s="26" t="s">
        <v>117</v>
      </c>
      <c r="J65" s="26"/>
      <c r="K65" s="26"/>
      <c r="L65" s="26"/>
      <c r="M65" s="26"/>
      <c r="N65" s="29">
        <f>SUM(Table1[[#This Row],[250m]:[1000m]])/86400</f>
        <v>7.4581018518518518E-4</v>
      </c>
      <c r="O65" s="29">
        <f>SUM(Table1[[#This Row],[250m]:[2000m]])/86400</f>
        <v>1.4137268518518518E-3</v>
      </c>
      <c r="P65" s="29">
        <f>SUM(Table1[[#This Row],[250m]:[3000m]])/86400</f>
        <v>2.0931944444444444E-3</v>
      </c>
      <c r="Q65" s="29">
        <f>IF(Table1[[#This Row],[Time(s)]]&gt;1,Table1[[#This Row],[Time(s)]]/86400," ")</f>
        <v>2.7757060185185185E-3</v>
      </c>
      <c r="R65" s="30">
        <f>SUM(Table1[[#This Row],[250m]:[4000m]])</f>
        <v>239.821</v>
      </c>
      <c r="S65" s="31">
        <f t="shared" si="1"/>
        <v>60.044783400953214</v>
      </c>
      <c r="T65" s="34">
        <f t="shared" si="3"/>
        <v>14.9888125</v>
      </c>
      <c r="U65" s="34">
        <f>IFERROR(AVERAGE(Table1[[#This Row],[500m]:[4000m]])," ")</f>
        <v>14.583</v>
      </c>
      <c r="V65" s="34">
        <f t="shared" si="2"/>
        <v>0.17268054733690028</v>
      </c>
      <c r="W65" s="26"/>
      <c r="X65" s="26"/>
      <c r="Y65" s="26"/>
      <c r="Z65" s="32"/>
      <c r="AA65" s="26">
        <v>21.076000000000001</v>
      </c>
      <c r="AB65" s="26">
        <v>14.585000000000001</v>
      </c>
      <c r="AC65" s="26">
        <v>14.398</v>
      </c>
      <c r="AD65" s="26">
        <v>14.379</v>
      </c>
      <c r="AE65" s="26">
        <v>14.413</v>
      </c>
      <c r="AF65" s="26">
        <v>14.521000000000001</v>
      </c>
      <c r="AG65" s="26">
        <v>14.36</v>
      </c>
      <c r="AH65" s="26">
        <v>14.414</v>
      </c>
      <c r="AI65" s="26">
        <v>14.576000000000001</v>
      </c>
      <c r="AJ65" s="26">
        <v>14.702</v>
      </c>
      <c r="AK65" s="26">
        <v>14.561</v>
      </c>
      <c r="AL65" s="26">
        <v>14.867000000000001</v>
      </c>
      <c r="AM65" s="26">
        <v>14.602</v>
      </c>
      <c r="AN65" s="26">
        <v>14.808999999999999</v>
      </c>
      <c r="AO65" s="26">
        <v>14.837999999999999</v>
      </c>
      <c r="AP65" s="26">
        <v>14.72</v>
      </c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</row>
    <row r="66" spans="1:76" x14ac:dyDescent="0.25">
      <c r="A66" s="26" t="s">
        <v>139</v>
      </c>
      <c r="B66" s="27" t="s">
        <v>77</v>
      </c>
      <c r="C66" s="28">
        <v>41579</v>
      </c>
      <c r="D66" s="27" t="s">
        <v>78</v>
      </c>
      <c r="E66" s="27">
        <v>1</v>
      </c>
      <c r="F66" s="26" t="s">
        <v>140</v>
      </c>
      <c r="G66" s="26" t="s">
        <v>106</v>
      </c>
      <c r="H66" s="26" t="s">
        <v>79</v>
      </c>
      <c r="I66" s="26" t="s">
        <v>114</v>
      </c>
      <c r="J66" s="26"/>
      <c r="K66" s="26"/>
      <c r="L66" s="26"/>
      <c r="M66" s="26"/>
      <c r="N66" s="29">
        <f>SUM(Table1[[#This Row],[250m]:[1000m]])/86400</f>
        <v>7.457870370370371E-4</v>
      </c>
      <c r="O66" s="29">
        <f>SUM(Table1[[#This Row],[250m]:[2000m]])/86400</f>
        <v>1.4213657407407406E-3</v>
      </c>
      <c r="P66" s="29">
        <f>SUM(Table1[[#This Row],[250m]:[3000m]])/86400</f>
        <v>2.0970138888888891E-3</v>
      </c>
      <c r="Q66" s="29">
        <f>IF(Table1[[#This Row],[Time(s)]]&gt;1,Table1[[#This Row],[Time(s)]]/86400," ")</f>
        <v>2.7739814814814819E-3</v>
      </c>
      <c r="R66" s="30">
        <f>SUM(Table1[[#This Row],[250m]:[4000m]])</f>
        <v>239.67200000000003</v>
      </c>
      <c r="S66" s="31">
        <f t="shared" ref="S66:S77" si="4">IFERROR(4/(R66/3600)," ")</f>
        <v>60.082112220034034</v>
      </c>
      <c r="T66" s="34">
        <f t="shared" si="3"/>
        <v>14.979500000000002</v>
      </c>
      <c r="U66" s="34">
        <f>IFERROR(AVERAGE(Table1[[#This Row],[500m]:[4000m]])," ")</f>
        <v>14.587666666666667</v>
      </c>
      <c r="V66" s="34">
        <f t="shared" ref="V66:V129" si="5">IFERROR(STDEV(AB66:AP66)," ")</f>
        <v>8.1019104155101926E-2</v>
      </c>
      <c r="W66" s="26"/>
      <c r="X66" s="26"/>
      <c r="Y66" s="26"/>
      <c r="Z66" s="32"/>
      <c r="AA66" s="26">
        <v>20.856999999999999</v>
      </c>
      <c r="AB66" s="26">
        <v>14.459</v>
      </c>
      <c r="AC66" s="26">
        <v>14.478999999999999</v>
      </c>
      <c r="AD66" s="26">
        <v>14.641</v>
      </c>
      <c r="AE66" s="26">
        <v>14.587999999999999</v>
      </c>
      <c r="AF66" s="26">
        <v>14.518000000000001</v>
      </c>
      <c r="AG66" s="26">
        <v>14.606</v>
      </c>
      <c r="AH66" s="26">
        <v>14.657999999999999</v>
      </c>
      <c r="AI66" s="26">
        <v>14.601000000000001</v>
      </c>
      <c r="AJ66" s="26">
        <v>14.553000000000001</v>
      </c>
      <c r="AK66" s="26">
        <v>14.593999999999999</v>
      </c>
      <c r="AL66" s="26">
        <v>14.628</v>
      </c>
      <c r="AM66" s="26">
        <v>14.708</v>
      </c>
      <c r="AN66" s="26">
        <v>14.663</v>
      </c>
      <c r="AO66" s="26">
        <v>14.673</v>
      </c>
      <c r="AP66" s="26">
        <v>14.446</v>
      </c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</row>
    <row r="67" spans="1:76" x14ac:dyDescent="0.25">
      <c r="A67" s="26" t="s">
        <v>139</v>
      </c>
      <c r="B67" s="27" t="s">
        <v>100</v>
      </c>
      <c r="C67" s="28">
        <v>41579</v>
      </c>
      <c r="D67" s="27" t="s">
        <v>78</v>
      </c>
      <c r="E67" s="27">
        <v>1</v>
      </c>
      <c r="F67" s="26" t="s">
        <v>140</v>
      </c>
      <c r="G67" s="26" t="s">
        <v>106</v>
      </c>
      <c r="H67" s="26" t="s">
        <v>79</v>
      </c>
      <c r="I67" s="26" t="s">
        <v>114</v>
      </c>
      <c r="J67" s="26"/>
      <c r="K67" s="26"/>
      <c r="L67" s="26"/>
      <c r="M67" s="26"/>
      <c r="N67" s="29">
        <f>SUM(Table1[[#This Row],[250m]:[1000m]])/86400</f>
        <v>7.4011574074074084E-4</v>
      </c>
      <c r="O67" s="29">
        <f>SUM(Table1[[#This Row],[250m]:[2000m]])/86400</f>
        <v>1.404965277777778E-3</v>
      </c>
      <c r="P67" s="29">
        <f>SUM(Table1[[#This Row],[250m]:[3000m]])/86400</f>
        <v>2.0750115740740742E-3</v>
      </c>
      <c r="Q67" s="29">
        <f>IF(Table1[[#This Row],[Time(s)]]&gt;1,Table1[[#This Row],[Time(s)]]/86400," ")</f>
        <v>2.7621990740740745E-3</v>
      </c>
      <c r="R67" s="30">
        <f>SUM(Table1[[#This Row],[250m]:[4000m]])</f>
        <v>238.65400000000002</v>
      </c>
      <c r="S67" s="31">
        <f t="shared" si="4"/>
        <v>60.338397847930473</v>
      </c>
      <c r="T67" s="34">
        <f t="shared" si="3"/>
        <v>14.915875000000002</v>
      </c>
      <c r="U67" s="34">
        <f>IFERROR(AVERAGE(Table1[[#This Row],[500m]:[4000m]])," ")</f>
        <v>14.524066666666668</v>
      </c>
      <c r="V67" s="34">
        <f t="shared" si="5"/>
        <v>0.25626951958176125</v>
      </c>
      <c r="W67" s="26"/>
      <c r="X67" s="26"/>
      <c r="Y67" s="26"/>
      <c r="Z67" s="32"/>
      <c r="AA67" s="26">
        <v>20.792999999999999</v>
      </c>
      <c r="AB67" s="26">
        <v>14.401</v>
      </c>
      <c r="AC67" s="26">
        <v>14.292</v>
      </c>
      <c r="AD67" s="26">
        <v>14.46</v>
      </c>
      <c r="AE67" s="26">
        <v>14.529</v>
      </c>
      <c r="AF67" s="26">
        <v>14.398999999999999</v>
      </c>
      <c r="AG67" s="26">
        <v>14.259</v>
      </c>
      <c r="AH67" s="26">
        <v>14.256</v>
      </c>
      <c r="AI67" s="26">
        <v>14.445</v>
      </c>
      <c r="AJ67" s="26">
        <v>14.393000000000001</v>
      </c>
      <c r="AK67" s="26">
        <v>14.598000000000001</v>
      </c>
      <c r="AL67" s="26">
        <v>14.456</v>
      </c>
      <c r="AM67" s="26">
        <v>14.512</v>
      </c>
      <c r="AN67" s="26">
        <v>14.705</v>
      </c>
      <c r="AO67" s="26">
        <v>15.013</v>
      </c>
      <c r="AP67" s="26">
        <v>15.143000000000001</v>
      </c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</row>
    <row r="68" spans="1:76" x14ac:dyDescent="0.25">
      <c r="A68" s="26" t="s">
        <v>139</v>
      </c>
      <c r="B68" s="27" t="s">
        <v>77</v>
      </c>
      <c r="C68" s="28">
        <v>41579</v>
      </c>
      <c r="D68" s="27" t="s">
        <v>88</v>
      </c>
      <c r="E68" s="27">
        <v>2</v>
      </c>
      <c r="F68" s="26" t="s">
        <v>141</v>
      </c>
      <c r="G68" s="26" t="s">
        <v>136</v>
      </c>
      <c r="H68" s="26" t="s">
        <v>142</v>
      </c>
      <c r="I68" s="26" t="s">
        <v>143</v>
      </c>
      <c r="J68" s="35">
        <v>108.17307692307692</v>
      </c>
      <c r="K68" s="35">
        <v>108.17307692307692</v>
      </c>
      <c r="L68" s="35">
        <v>108.17307692307692</v>
      </c>
      <c r="M68" s="35">
        <v>108.17307692307692</v>
      </c>
      <c r="N68" s="29">
        <f>SUM(Table1[[#This Row],[250m]:[1000m]])/86400</f>
        <v>7.4481481481481491E-4</v>
      </c>
      <c r="O68" s="29">
        <f>SUM(Table1[[#This Row],[250m]:[2000m]])/86400</f>
        <v>1.4216319444444445E-3</v>
      </c>
      <c r="P68" s="29">
        <f>SUM(Table1[[#This Row],[250m]:[3000m]])/86400</f>
        <v>2.1050347222222221E-3</v>
      </c>
      <c r="Q68" s="29">
        <f>IF(Table1[[#This Row],[Time(s)]]&gt;1,Table1[[#This Row],[Time(s)]]/86400," ")</f>
        <v>2.7950347222222222E-3</v>
      </c>
      <c r="R68" s="30">
        <f>SUM(Table1[[#This Row],[250m]:[4000m]])</f>
        <v>241.49100000000001</v>
      </c>
      <c r="S68" s="31">
        <f t="shared" si="4"/>
        <v>59.629551411853853</v>
      </c>
      <c r="T68" s="34">
        <f t="shared" si="3"/>
        <v>15.093187500000001</v>
      </c>
      <c r="U68" s="34">
        <f>IFERROR(AVERAGE(Table1[[#This Row],[500m]:[4000m]])," ")</f>
        <v>14.713133333333333</v>
      </c>
      <c r="V68" s="34">
        <f t="shared" si="5"/>
        <v>0.20798209629906225</v>
      </c>
      <c r="W68" s="26"/>
      <c r="X68" s="26"/>
      <c r="Y68" s="26"/>
      <c r="Z68" s="32"/>
      <c r="AA68" s="26">
        <v>20.794</v>
      </c>
      <c r="AB68" s="26">
        <v>14.529</v>
      </c>
      <c r="AC68" s="26">
        <v>14.512</v>
      </c>
      <c r="AD68" s="26">
        <v>14.516999999999999</v>
      </c>
      <c r="AE68" s="26">
        <v>14.698</v>
      </c>
      <c r="AF68" s="26">
        <v>14.651999999999999</v>
      </c>
      <c r="AG68" s="26">
        <v>14.593999999999999</v>
      </c>
      <c r="AH68" s="26">
        <v>14.532999999999999</v>
      </c>
      <c r="AI68" s="26">
        <v>14.7</v>
      </c>
      <c r="AJ68" s="26">
        <v>14.997</v>
      </c>
      <c r="AK68" s="26">
        <v>14.885</v>
      </c>
      <c r="AL68" s="26">
        <v>14.464</v>
      </c>
      <c r="AM68" s="26">
        <v>14.699</v>
      </c>
      <c r="AN68" s="26">
        <v>15.026</v>
      </c>
      <c r="AO68" s="26">
        <v>15.124000000000001</v>
      </c>
      <c r="AP68" s="26">
        <v>14.766999999999999</v>
      </c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</row>
    <row r="69" spans="1:76" x14ac:dyDescent="0.25">
      <c r="A69" s="26" t="s">
        <v>139</v>
      </c>
      <c r="B69" s="27" t="s">
        <v>100</v>
      </c>
      <c r="C69" s="28">
        <v>41579</v>
      </c>
      <c r="D69" s="27" t="s">
        <v>88</v>
      </c>
      <c r="E69" s="27">
        <v>2</v>
      </c>
      <c r="F69" s="26" t="s">
        <v>141</v>
      </c>
      <c r="G69" s="26" t="s">
        <v>136</v>
      </c>
      <c r="H69" s="26" t="s">
        <v>142</v>
      </c>
      <c r="I69" s="26" t="s">
        <v>143</v>
      </c>
      <c r="J69" s="26"/>
      <c r="K69" s="26"/>
      <c r="L69" s="26"/>
      <c r="M69" s="26"/>
      <c r="N69" s="29">
        <f>SUM(Table1[[#This Row],[250m]:[1000m]])/86400</f>
        <v>7.3688657407407405E-4</v>
      </c>
      <c r="O69" s="29">
        <f>SUM(Table1[[#This Row],[250m]:[2000m]])/86400</f>
        <v>1.4076967592592594E-3</v>
      </c>
      <c r="P69" s="29">
        <f>SUM(Table1[[#This Row],[250m]:[3000m]])/86400</f>
        <v>2.0869328703703705E-3</v>
      </c>
      <c r="Q69" s="29">
        <f>IF(Table1[[#This Row],[Time(s)]]&gt;1,Table1[[#This Row],[Time(s)]]/86400," ")</f>
        <v>2.7695949074074077E-3</v>
      </c>
      <c r="R69" s="30">
        <f>SUM(Table1[[#This Row],[250m]:[4000m]])</f>
        <v>239.29300000000003</v>
      </c>
      <c r="S69" s="31">
        <f t="shared" si="4"/>
        <v>60.177272214398243</v>
      </c>
      <c r="T69" s="34">
        <f t="shared" si="3"/>
        <v>14.955812500000002</v>
      </c>
      <c r="U69" s="34">
        <f>IFERROR(AVERAGE(Table1[[#This Row],[500m]:[4000m]])," ")</f>
        <v>14.577933333333336</v>
      </c>
      <c r="V69" s="34">
        <f t="shared" si="5"/>
        <v>0.2416108047095181</v>
      </c>
      <c r="W69" s="26"/>
      <c r="X69" s="26"/>
      <c r="Y69" s="26"/>
      <c r="Z69" s="32"/>
      <c r="AA69" s="26">
        <v>20.623999999999999</v>
      </c>
      <c r="AB69" s="26">
        <v>14.347</v>
      </c>
      <c r="AC69" s="26">
        <v>14.295</v>
      </c>
      <c r="AD69" s="26">
        <v>14.401</v>
      </c>
      <c r="AE69" s="26">
        <v>14.487</v>
      </c>
      <c r="AF69" s="26">
        <v>14.484999999999999</v>
      </c>
      <c r="AG69" s="26">
        <v>14.375999999999999</v>
      </c>
      <c r="AH69" s="26">
        <v>14.61</v>
      </c>
      <c r="AI69" s="26">
        <v>14.48</v>
      </c>
      <c r="AJ69" s="26">
        <v>14.673</v>
      </c>
      <c r="AK69" s="26">
        <v>15.061999999999999</v>
      </c>
      <c r="AL69" s="26">
        <v>14.471</v>
      </c>
      <c r="AM69" s="26">
        <v>14.526</v>
      </c>
      <c r="AN69" s="26">
        <v>14.512</v>
      </c>
      <c r="AO69" s="26">
        <v>14.895</v>
      </c>
      <c r="AP69" s="26">
        <v>15.048999999999999</v>
      </c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</row>
    <row r="70" spans="1:76" x14ac:dyDescent="0.25">
      <c r="A70" s="26" t="s">
        <v>139</v>
      </c>
      <c r="B70" s="27" t="s">
        <v>77</v>
      </c>
      <c r="C70" s="28">
        <v>41579</v>
      </c>
      <c r="D70" s="27" t="s">
        <v>83</v>
      </c>
      <c r="E70" s="27">
        <v>6</v>
      </c>
      <c r="F70" s="26" t="s">
        <v>144</v>
      </c>
      <c r="G70" s="26" t="s">
        <v>145</v>
      </c>
      <c r="H70" s="26" t="s">
        <v>146</v>
      </c>
      <c r="I70" s="26" t="s">
        <v>86</v>
      </c>
      <c r="J70" s="35">
        <v>101.41225961538461</v>
      </c>
      <c r="K70" s="35">
        <v>104.68362282878412</v>
      </c>
      <c r="L70" s="35">
        <v>104.68362282878412</v>
      </c>
      <c r="M70" s="35">
        <v>103.02197802197801</v>
      </c>
      <c r="N70" s="29">
        <f>SUM(Table1[[#This Row],[250m]:[1000m]])/86400</f>
        <v>7.5494212962962971E-4</v>
      </c>
      <c r="O70" s="29">
        <f>SUM(Table1[[#This Row],[250m]:[2000m]])/86400</f>
        <v>1.4371527777777779E-3</v>
      </c>
      <c r="P70" s="29">
        <f>SUM(Table1[[#This Row],[250m]:[3000m]])/86400</f>
        <v>2.1259606481481485E-3</v>
      </c>
      <c r="Q70" s="29">
        <f>IF(Table1[[#This Row],[Time(s)]]&gt;1,Table1[[#This Row],[Time(s)]]/86400," ")</f>
        <v>2.8137615740740744E-3</v>
      </c>
      <c r="R70" s="30">
        <f>SUM(Table1[[#This Row],[250m]:[4000m]])</f>
        <v>243.10900000000004</v>
      </c>
      <c r="S70" s="31">
        <f t="shared" si="4"/>
        <v>59.232689863394604</v>
      </c>
      <c r="T70" s="34">
        <f t="shared" si="3"/>
        <v>15.194312500000002</v>
      </c>
      <c r="U70" s="34">
        <f>IFERROR(AVERAGE(Table1[[#This Row],[500m]:[4000m]])," ")</f>
        <v>14.806800000000003</v>
      </c>
      <c r="V70" s="34">
        <f t="shared" si="5"/>
        <v>0.14097020961891185</v>
      </c>
      <c r="W70" s="26"/>
      <c r="X70" s="26"/>
      <c r="Y70" s="26"/>
      <c r="Z70" s="32"/>
      <c r="AA70" s="26">
        <v>21.007000000000001</v>
      </c>
      <c r="AB70" s="26">
        <v>14.728999999999999</v>
      </c>
      <c r="AC70" s="26">
        <v>14.666</v>
      </c>
      <c r="AD70" s="26">
        <v>14.824999999999999</v>
      </c>
      <c r="AE70" s="26">
        <v>15.019</v>
      </c>
      <c r="AF70" s="26">
        <v>14.615</v>
      </c>
      <c r="AG70" s="26">
        <v>14.656000000000001</v>
      </c>
      <c r="AH70" s="26">
        <v>14.653</v>
      </c>
      <c r="AI70" s="26">
        <v>14.981</v>
      </c>
      <c r="AJ70" s="26">
        <v>14.872</v>
      </c>
      <c r="AK70" s="26">
        <v>14.757</v>
      </c>
      <c r="AL70" s="26">
        <v>14.903</v>
      </c>
      <c r="AM70" s="26">
        <v>14.891999999999999</v>
      </c>
      <c r="AN70" s="26">
        <v>14.994999999999999</v>
      </c>
      <c r="AO70" s="26">
        <v>14.643000000000001</v>
      </c>
      <c r="AP70" s="26">
        <v>14.896000000000001</v>
      </c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</row>
    <row r="71" spans="1:76" x14ac:dyDescent="0.25">
      <c r="A71" s="26" t="s">
        <v>139</v>
      </c>
      <c r="B71" s="27" t="s">
        <v>77</v>
      </c>
      <c r="C71" s="28">
        <v>41579</v>
      </c>
      <c r="D71" s="27" t="s">
        <v>93</v>
      </c>
      <c r="E71" s="27">
        <v>3</v>
      </c>
      <c r="F71" s="26" t="s">
        <v>121</v>
      </c>
      <c r="G71" s="26" t="s">
        <v>128</v>
      </c>
      <c r="H71" s="26" t="s">
        <v>117</v>
      </c>
      <c r="I71" s="26" t="s">
        <v>97</v>
      </c>
      <c r="J71" s="35">
        <v>106.3997477931904</v>
      </c>
      <c r="K71" s="35">
        <v>104.68362282878412</v>
      </c>
      <c r="L71" s="35">
        <v>106.3997477931904</v>
      </c>
      <c r="M71" s="35">
        <v>106.3997477931904</v>
      </c>
      <c r="N71" s="29">
        <f>SUM(Table1[[#This Row],[250m]:[1000m]])/86400</f>
        <v>7.4682870370370387E-4</v>
      </c>
      <c r="O71" s="29">
        <f>SUM(Table1[[#This Row],[250m]:[2000m]])/86400</f>
        <v>1.4263657407407411E-3</v>
      </c>
      <c r="P71" s="29">
        <f>SUM(Table1[[#This Row],[250m]:[3000m]])/86400</f>
        <v>2.1108564814814818E-3</v>
      </c>
      <c r="Q71" s="29">
        <f>IF(Table1[[#This Row],[Time(s)]]&gt;1,Table1[[#This Row],[Time(s)]]/86400," ")</f>
        <v>2.8057060185185194E-3</v>
      </c>
      <c r="R71" s="30">
        <f>SUM(Table1[[#This Row],[250m]:[4000m]])</f>
        <v>242.41300000000007</v>
      </c>
      <c r="S71" s="31">
        <f t="shared" si="4"/>
        <v>59.402754802753961</v>
      </c>
      <c r="T71" s="34">
        <f t="shared" si="3"/>
        <v>15.150812500000004</v>
      </c>
      <c r="U71" s="34">
        <f>IFERROR(AVERAGE(Table1[[#This Row],[500m]:[4000m]])," ")</f>
        <v>14.74266666666667</v>
      </c>
      <c r="V71" s="34">
        <f t="shared" si="5"/>
        <v>0.23530760010392043</v>
      </c>
      <c r="W71" s="26"/>
      <c r="X71" s="26"/>
      <c r="Y71" s="26"/>
      <c r="Z71" s="32"/>
      <c r="AA71" s="26">
        <v>21.273</v>
      </c>
      <c r="AB71" s="26">
        <v>14.457000000000001</v>
      </c>
      <c r="AC71" s="26">
        <v>14.351000000000001</v>
      </c>
      <c r="AD71" s="26">
        <v>14.445</v>
      </c>
      <c r="AE71" s="26">
        <v>14.567</v>
      </c>
      <c r="AF71" s="26">
        <v>14.786</v>
      </c>
      <c r="AG71" s="26">
        <v>14.727</v>
      </c>
      <c r="AH71" s="26">
        <v>14.632</v>
      </c>
      <c r="AI71" s="26">
        <v>14.632999999999999</v>
      </c>
      <c r="AJ71" s="26">
        <v>14.987</v>
      </c>
      <c r="AK71" s="26">
        <v>14.88</v>
      </c>
      <c r="AL71" s="26">
        <v>14.64</v>
      </c>
      <c r="AM71" s="26">
        <v>15.061</v>
      </c>
      <c r="AN71" s="26">
        <v>15.065</v>
      </c>
      <c r="AO71" s="26">
        <v>14.882999999999999</v>
      </c>
      <c r="AP71" s="26">
        <v>15.026</v>
      </c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</row>
    <row r="72" spans="1:76" x14ac:dyDescent="0.25">
      <c r="A72" s="26" t="s">
        <v>139</v>
      </c>
      <c r="B72" s="27" t="s">
        <v>100</v>
      </c>
      <c r="C72" s="28">
        <v>41579</v>
      </c>
      <c r="D72" s="27" t="s">
        <v>93</v>
      </c>
      <c r="E72" s="27">
        <v>3</v>
      </c>
      <c r="F72" s="26" t="s">
        <v>121</v>
      </c>
      <c r="G72" s="26" t="s">
        <v>128</v>
      </c>
      <c r="H72" s="26" t="s">
        <v>117</v>
      </c>
      <c r="I72" s="26" t="s">
        <v>97</v>
      </c>
      <c r="J72" s="35">
        <v>106.3997477931904</v>
      </c>
      <c r="K72" s="35">
        <v>104.68362282878412</v>
      </c>
      <c r="L72" s="35">
        <v>104.68362282878412</v>
      </c>
      <c r="M72" s="35">
        <v>104.68362282878412</v>
      </c>
      <c r="N72" s="29">
        <f>SUM(Table1[[#This Row],[250m]:[1000m]])/86400</f>
        <v>7.4407407407407408E-4</v>
      </c>
      <c r="O72" s="29">
        <f>SUM(Table1[[#This Row],[250m]:[2000m]])/86400</f>
        <v>1.4194328703703704E-3</v>
      </c>
      <c r="P72" s="29">
        <f>SUM(Table1[[#This Row],[250m]:[3000m]])/86400</f>
        <v>2.1043402777777779E-3</v>
      </c>
      <c r="Q72" s="29">
        <f>IF(Table1[[#This Row],[Time(s)]]&gt;1,Table1[[#This Row],[Time(s)]]/86400," ")</f>
        <v>2.8001620370370376E-3</v>
      </c>
      <c r="R72" s="30">
        <f>SUM(Table1[[#This Row],[250m]:[4000m]])</f>
        <v>241.93400000000005</v>
      </c>
      <c r="S72" s="31">
        <f t="shared" si="4"/>
        <v>59.520365058239008</v>
      </c>
      <c r="T72" s="34">
        <f t="shared" si="3"/>
        <v>15.120875000000003</v>
      </c>
      <c r="U72" s="34">
        <f>IFERROR(AVERAGE(Table1[[#This Row],[500m]:[4000m]])," ")</f>
        <v>14.715333333333337</v>
      </c>
      <c r="V72" s="34">
        <f t="shared" si="5"/>
        <v>0.2706285452863566</v>
      </c>
      <c r="W72" s="26"/>
      <c r="X72" s="26"/>
      <c r="Y72" s="26"/>
      <c r="Z72" s="32"/>
      <c r="AA72" s="26">
        <v>21.204000000000001</v>
      </c>
      <c r="AB72" s="26">
        <v>14.496</v>
      </c>
      <c r="AC72" s="26">
        <v>14.238</v>
      </c>
      <c r="AD72" s="26">
        <v>14.35</v>
      </c>
      <c r="AE72" s="26">
        <v>14.471</v>
      </c>
      <c r="AF72" s="26">
        <v>14.459</v>
      </c>
      <c r="AG72" s="26">
        <v>14.65</v>
      </c>
      <c r="AH72" s="26">
        <v>14.771000000000001</v>
      </c>
      <c r="AI72" s="26">
        <v>14.755000000000001</v>
      </c>
      <c r="AJ72" s="26">
        <v>14.698</v>
      </c>
      <c r="AK72" s="26">
        <v>14.798999999999999</v>
      </c>
      <c r="AL72" s="26">
        <v>14.923999999999999</v>
      </c>
      <c r="AM72" s="26">
        <v>14.946999999999999</v>
      </c>
      <c r="AN72" s="26">
        <v>14.967000000000001</v>
      </c>
      <c r="AO72" s="26">
        <v>15.019</v>
      </c>
      <c r="AP72" s="26">
        <v>15.186</v>
      </c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</row>
    <row r="73" spans="1:76" x14ac:dyDescent="0.25">
      <c r="A73" s="26" t="s">
        <v>147</v>
      </c>
      <c r="B73" s="27" t="s">
        <v>77</v>
      </c>
      <c r="C73" s="28">
        <v>41613</v>
      </c>
      <c r="D73" s="27" t="s">
        <v>78</v>
      </c>
      <c r="E73" s="27">
        <v>3</v>
      </c>
      <c r="F73" s="26" t="s">
        <v>140</v>
      </c>
      <c r="G73" s="26" t="s">
        <v>106</v>
      </c>
      <c r="H73" s="26" t="s">
        <v>148</v>
      </c>
      <c r="I73" s="26" t="s">
        <v>119</v>
      </c>
      <c r="J73" s="35">
        <v>104.68362282878412</v>
      </c>
      <c r="K73" s="35">
        <v>106.3997477931904</v>
      </c>
      <c r="L73" s="35">
        <v>106.3997477931904</v>
      </c>
      <c r="M73" s="35">
        <v>104.68362282878412</v>
      </c>
      <c r="N73" s="29">
        <f>SUM(Table1[[#This Row],[250m]:[1000m]])/86400</f>
        <v>7.4021990740740743E-4</v>
      </c>
      <c r="O73" s="29">
        <f>SUM(Table1[[#This Row],[250m]:[2000m]])/86400</f>
        <v>1.4068518518518521E-3</v>
      </c>
      <c r="P73" s="29">
        <f>SUM(Table1[[#This Row],[250m]:[3000m]])/86400</f>
        <v>2.0747337962962967E-3</v>
      </c>
      <c r="Q73" s="29">
        <f>IF(Table1[[#This Row],[Time(s)]]&gt;1,Table1[[#This Row],[Time(s)]]/86400," ")</f>
        <v>2.7475115740740745E-3</v>
      </c>
      <c r="R73" s="30">
        <f>SUM(Table1[[#This Row],[250m]:[4000m]])</f>
        <v>237.38500000000005</v>
      </c>
      <c r="S73" s="31">
        <f t="shared" si="4"/>
        <v>60.660951618678503</v>
      </c>
      <c r="T73" s="34">
        <f t="shared" si="3"/>
        <v>14.836562500000003</v>
      </c>
      <c r="U73" s="34">
        <f>IFERROR(AVERAGE(Table1[[#This Row],[500m]:[4000m]])," ")</f>
        <v>14.460266666666667</v>
      </c>
      <c r="V73" s="34">
        <f t="shared" si="5"/>
        <v>0.10718439829609167</v>
      </c>
      <c r="W73" s="26">
        <v>27.6</v>
      </c>
      <c r="X73" s="26">
        <v>816</v>
      </c>
      <c r="Y73" s="26">
        <v>31</v>
      </c>
      <c r="Z73" s="32">
        <v>0.94</v>
      </c>
      <c r="AA73" s="26">
        <v>20.481000000000002</v>
      </c>
      <c r="AB73" s="26">
        <v>14.51</v>
      </c>
      <c r="AC73" s="26">
        <v>14.444000000000001</v>
      </c>
      <c r="AD73" s="26">
        <v>14.52</v>
      </c>
      <c r="AE73" s="26">
        <v>14.519</v>
      </c>
      <c r="AF73" s="26">
        <v>14.409000000000001</v>
      </c>
      <c r="AG73" s="26">
        <v>14.454000000000001</v>
      </c>
      <c r="AH73" s="26">
        <v>14.215</v>
      </c>
      <c r="AI73" s="26">
        <v>14.297000000000001</v>
      </c>
      <c r="AJ73" s="26">
        <v>14.483000000000001</v>
      </c>
      <c r="AK73" s="26">
        <v>14.477</v>
      </c>
      <c r="AL73" s="26">
        <v>14.448</v>
      </c>
      <c r="AM73" s="26">
        <v>14.478</v>
      </c>
      <c r="AN73" s="26">
        <v>14.398999999999999</v>
      </c>
      <c r="AO73" s="26">
        <v>14.593999999999999</v>
      </c>
      <c r="AP73" s="26">
        <v>14.657</v>
      </c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</row>
    <row r="74" spans="1:76" x14ac:dyDescent="0.25">
      <c r="A74" s="26" t="s">
        <v>147</v>
      </c>
      <c r="B74" s="27" t="s">
        <v>100</v>
      </c>
      <c r="C74" s="28">
        <v>41613</v>
      </c>
      <c r="D74" s="27" t="s">
        <v>78</v>
      </c>
      <c r="E74" s="27">
        <v>3</v>
      </c>
      <c r="F74" s="26" t="s">
        <v>140</v>
      </c>
      <c r="G74" s="26" t="s">
        <v>106</v>
      </c>
      <c r="H74" s="26" t="s">
        <v>148</v>
      </c>
      <c r="I74" s="26" t="s">
        <v>119</v>
      </c>
      <c r="J74" s="35">
        <v>106.3997477931904</v>
      </c>
      <c r="K74" s="35">
        <v>106.3997477931904</v>
      </c>
      <c r="L74" s="35">
        <v>106.3997477931904</v>
      </c>
      <c r="M74" s="35">
        <v>104.7</v>
      </c>
      <c r="N74" s="29">
        <f>SUM(Table1[[#This Row],[250m]:[1000m]])/86400</f>
        <v>7.4013888888888881E-4</v>
      </c>
      <c r="O74" s="29">
        <f>SUM(Table1[[#This Row],[250m]:[2000m]])/86400</f>
        <v>1.4116898148148146E-3</v>
      </c>
      <c r="P74" s="29">
        <f>SUM(Table1[[#This Row],[250m]:[3000m]])/86400</f>
        <v>2.0819675925925923E-3</v>
      </c>
      <c r="Q74" s="29">
        <f>IF(Table1[[#This Row],[Time(s)]]&gt;1,Table1[[#This Row],[Time(s)]]/86400," ")</f>
        <v>2.7663078703703704E-3</v>
      </c>
      <c r="R74" s="30">
        <f>SUM(Table1[[#This Row],[250m]:[4000m]])</f>
        <v>239.00899999999999</v>
      </c>
      <c r="S74" s="31">
        <f t="shared" si="4"/>
        <v>60.248777242697976</v>
      </c>
      <c r="T74" s="34">
        <f t="shared" si="3"/>
        <v>14.938062499999999</v>
      </c>
      <c r="U74" s="34">
        <f>IFERROR(AVERAGE(Table1[[#This Row],[500m]:[4000m]])," ")</f>
        <v>14.565800000000001</v>
      </c>
      <c r="V74" s="34">
        <f t="shared" si="5"/>
        <v>0.20364997983234431</v>
      </c>
      <c r="W74" s="26">
        <v>19.899999999999999</v>
      </c>
      <c r="X74" s="26">
        <v>815</v>
      </c>
      <c r="Y74" s="26">
        <v>45</v>
      </c>
      <c r="Z74" s="32">
        <v>0.96399999999999997</v>
      </c>
      <c r="AA74" s="26">
        <v>20.521999999999998</v>
      </c>
      <c r="AB74" s="26">
        <v>14.393000000000001</v>
      </c>
      <c r="AC74" s="26">
        <v>14.375999999999999</v>
      </c>
      <c r="AD74" s="26">
        <v>14.657</v>
      </c>
      <c r="AE74" s="26">
        <v>14.612</v>
      </c>
      <c r="AF74" s="26">
        <v>14.647</v>
      </c>
      <c r="AG74" s="26">
        <v>14.413</v>
      </c>
      <c r="AH74" s="26">
        <v>14.35</v>
      </c>
      <c r="AI74" s="26">
        <v>14.648999999999999</v>
      </c>
      <c r="AJ74" s="26">
        <v>14.629</v>
      </c>
      <c r="AK74" s="26">
        <v>14.507</v>
      </c>
      <c r="AL74" s="26">
        <v>14.127000000000001</v>
      </c>
      <c r="AM74" s="26">
        <v>14.662000000000001</v>
      </c>
      <c r="AN74" s="26">
        <v>14.721</v>
      </c>
      <c r="AO74" s="26">
        <v>14.872999999999999</v>
      </c>
      <c r="AP74" s="26">
        <v>14.871</v>
      </c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</row>
    <row r="75" spans="1:76" x14ac:dyDescent="0.25">
      <c r="A75" s="26" t="s">
        <v>147</v>
      </c>
      <c r="B75" s="27" t="s">
        <v>77</v>
      </c>
      <c r="C75" s="28">
        <v>41613</v>
      </c>
      <c r="D75" s="27" t="s">
        <v>88</v>
      </c>
      <c r="E75" s="27">
        <v>1</v>
      </c>
      <c r="F75" s="26" t="s">
        <v>141</v>
      </c>
      <c r="G75" s="26" t="s">
        <v>136</v>
      </c>
      <c r="H75" s="26" t="s">
        <v>137</v>
      </c>
      <c r="I75" s="26" t="s">
        <v>142</v>
      </c>
      <c r="J75" s="35">
        <v>110.00651890482399</v>
      </c>
      <c r="K75" s="35">
        <v>110.00651890482399</v>
      </c>
      <c r="L75" s="35">
        <v>108.17307692307692</v>
      </c>
      <c r="M75" s="35">
        <v>108.17307692307692</v>
      </c>
      <c r="N75" s="29">
        <f>SUM(Table1[[#This Row],[250m]:[1000m]])/86400</f>
        <v>7.289583333333333E-4</v>
      </c>
      <c r="O75" s="29">
        <f>SUM(Table1[[#This Row],[250m]:[2000m]])/86400</f>
        <v>1.3912152777777779E-3</v>
      </c>
      <c r="P75" s="29">
        <f>SUM(Table1[[#This Row],[250m]:[3000m]])/86400</f>
        <v>2.0560648148148148E-3</v>
      </c>
      <c r="Q75" s="29">
        <f>IF(Table1[[#This Row],[Time(s)]]&gt;1,Table1[[#This Row],[Time(s)]]/86400," ")</f>
        <v>2.7229282407407406E-3</v>
      </c>
      <c r="R75" s="30">
        <f>SUM(Table1[[#This Row],[250m]:[4000m]])</f>
        <v>235.261</v>
      </c>
      <c r="S75" s="31">
        <f t="shared" si="4"/>
        <v>61.2086151125771</v>
      </c>
      <c r="T75" s="34">
        <f t="shared" si="3"/>
        <v>14.7038125</v>
      </c>
      <c r="U75" s="34">
        <f>IFERROR(AVERAGE(Table1[[#This Row],[500m]:[4000m]])," ")</f>
        <v>14.317466666666668</v>
      </c>
      <c r="V75" s="34">
        <f t="shared" si="5"/>
        <v>0.1764069429580635</v>
      </c>
      <c r="W75" s="26">
        <v>27.6</v>
      </c>
      <c r="X75" s="26">
        <v>816</v>
      </c>
      <c r="Y75" s="26">
        <v>31</v>
      </c>
      <c r="Z75" s="32">
        <v>0.94</v>
      </c>
      <c r="AA75" s="26">
        <v>20.498999999999999</v>
      </c>
      <c r="AB75" s="26">
        <v>14.06</v>
      </c>
      <c r="AC75" s="26">
        <v>14.153</v>
      </c>
      <c r="AD75" s="26">
        <v>14.27</v>
      </c>
      <c r="AE75" s="26">
        <v>14.236000000000001</v>
      </c>
      <c r="AF75" s="26">
        <v>14.231999999999999</v>
      </c>
      <c r="AG75" s="26">
        <v>14.227</v>
      </c>
      <c r="AH75" s="26">
        <v>14.523999999999999</v>
      </c>
      <c r="AI75" s="26">
        <v>14.733000000000001</v>
      </c>
      <c r="AJ75" s="26">
        <v>14.372</v>
      </c>
      <c r="AK75" s="26">
        <v>14.211</v>
      </c>
      <c r="AL75" s="26">
        <v>14.127000000000001</v>
      </c>
      <c r="AM75" s="26">
        <v>14.286</v>
      </c>
      <c r="AN75" s="26">
        <v>14.397</v>
      </c>
      <c r="AO75" s="26">
        <v>14.465</v>
      </c>
      <c r="AP75" s="26">
        <v>14.468999999999999</v>
      </c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</row>
    <row r="76" spans="1:76" x14ac:dyDescent="0.25">
      <c r="A76" s="26" t="s">
        <v>147</v>
      </c>
      <c r="B76" s="27" t="s">
        <v>100</v>
      </c>
      <c r="C76" s="28">
        <v>41613</v>
      </c>
      <c r="D76" s="27" t="s">
        <v>88</v>
      </c>
      <c r="E76" s="27">
        <v>1</v>
      </c>
      <c r="F76" s="26" t="s">
        <v>125</v>
      </c>
      <c r="G76" s="26" t="s">
        <v>136</v>
      </c>
      <c r="H76" s="26" t="s">
        <v>137</v>
      </c>
      <c r="I76" s="26" t="s">
        <v>142</v>
      </c>
      <c r="J76" s="35">
        <v>110.00651890482399</v>
      </c>
      <c r="K76" s="35">
        <v>110.00651890482399</v>
      </c>
      <c r="L76" s="35">
        <v>108.17307692307692</v>
      </c>
      <c r="M76" s="35">
        <v>108.17307692307692</v>
      </c>
      <c r="N76" s="29">
        <f>SUM(Table1[[#This Row],[250m]:[1000m]])/86400</f>
        <v>7.2303240740740737E-4</v>
      </c>
      <c r="O76" s="29">
        <f>SUM(Table1[[#This Row],[250m]:[2000m]])/86400</f>
        <v>1.3888541666666667E-3</v>
      </c>
      <c r="P76" s="29">
        <f>SUM(Table1[[#This Row],[250m]:[3000m]])/86400</f>
        <v>2.051064814814815E-3</v>
      </c>
      <c r="Q76" s="29">
        <f>IF(Table1[[#This Row],[Time(s)]]&gt;1,Table1[[#This Row],[Time(s)]]/86400," ")</f>
        <v>2.7296412037037037E-3</v>
      </c>
      <c r="R76" s="30">
        <f>SUM(Table1[[#This Row],[250m]:[4000m]])</f>
        <v>235.84100000000001</v>
      </c>
      <c r="S76" s="31">
        <f t="shared" si="4"/>
        <v>61.058085744209016</v>
      </c>
      <c r="T76" s="34">
        <f t="shared" si="3"/>
        <v>14.740062500000001</v>
      </c>
      <c r="U76" s="34">
        <f>IFERROR(AVERAGE(Table1[[#This Row],[500m]:[4000m]])," ")</f>
        <v>14.354066666666666</v>
      </c>
      <c r="V76" s="34">
        <f t="shared" si="5"/>
        <v>0.28177054156749259</v>
      </c>
      <c r="W76" s="26">
        <v>19.899999999999999</v>
      </c>
      <c r="X76" s="26">
        <v>815</v>
      </c>
      <c r="Y76" s="26">
        <v>45</v>
      </c>
      <c r="Z76" s="32">
        <v>0.96399999999999997</v>
      </c>
      <c r="AA76" s="26">
        <v>20.53</v>
      </c>
      <c r="AB76" s="26">
        <v>13.984</v>
      </c>
      <c r="AC76" s="26">
        <v>13.831</v>
      </c>
      <c r="AD76" s="26">
        <v>14.125</v>
      </c>
      <c r="AE76" s="26">
        <v>14.164999999999999</v>
      </c>
      <c r="AF76" s="26">
        <v>14.542</v>
      </c>
      <c r="AG76" s="26">
        <v>14.45</v>
      </c>
      <c r="AH76" s="26">
        <v>14.37</v>
      </c>
      <c r="AI76" s="26">
        <v>14.188000000000001</v>
      </c>
      <c r="AJ76" s="26">
        <v>14.199</v>
      </c>
      <c r="AK76" s="26">
        <v>14.565</v>
      </c>
      <c r="AL76" s="26">
        <v>14.263</v>
      </c>
      <c r="AM76" s="26">
        <v>14.589</v>
      </c>
      <c r="AN76" s="26">
        <v>14.504</v>
      </c>
      <c r="AO76" s="26">
        <v>14.914999999999999</v>
      </c>
      <c r="AP76" s="26">
        <v>14.621</v>
      </c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</row>
    <row r="77" spans="1:76" x14ac:dyDescent="0.25">
      <c r="A77" s="26" t="s">
        <v>147</v>
      </c>
      <c r="B77" s="27" t="s">
        <v>77</v>
      </c>
      <c r="C77" s="28">
        <v>41613</v>
      </c>
      <c r="D77" s="27" t="s">
        <v>83</v>
      </c>
      <c r="E77" s="27">
        <v>4</v>
      </c>
      <c r="F77" s="26" t="s">
        <v>146</v>
      </c>
      <c r="G77" s="26" t="s">
        <v>144</v>
      </c>
      <c r="H77" s="26" t="s">
        <v>124</v>
      </c>
      <c r="I77" s="26" t="s">
        <v>86</v>
      </c>
      <c r="J77" s="35">
        <v>106.3997477931904</v>
      </c>
      <c r="K77" s="35">
        <v>106.3997477931904</v>
      </c>
      <c r="L77" s="35">
        <v>106.3997477931904</v>
      </c>
      <c r="M77" s="35">
        <v>106.3997477931904</v>
      </c>
      <c r="N77" s="29">
        <f>SUM(Table1[[#This Row],[250m]:[1000m]])/86400</f>
        <v>7.4416666666666663E-4</v>
      </c>
      <c r="O77" s="29">
        <f>SUM(Table1[[#This Row],[250m]:[2000m]])/86400</f>
        <v>1.4070370370370369E-3</v>
      </c>
      <c r="P77" s="29">
        <f>SUM(Table1[[#This Row],[250m]:[3000m]])/86400</f>
        <v>2.0729976851851855E-3</v>
      </c>
      <c r="Q77" s="29">
        <f>IF(Table1[[#This Row],[Time(s)]]&gt;1,Table1[[#This Row],[Time(s)]]/86400," ")</f>
        <v>2.7518171296296301E-3</v>
      </c>
      <c r="R77" s="30">
        <f>SUM(Table1[[#This Row],[250m]:[4000m]])</f>
        <v>237.75700000000003</v>
      </c>
      <c r="S77" s="31">
        <f t="shared" si="4"/>
        <v>60.566040116589619</v>
      </c>
      <c r="T77" s="34">
        <f t="shared" si="3"/>
        <v>14.859812500000002</v>
      </c>
      <c r="U77" s="34">
        <f>IFERROR(AVERAGE(Table1[[#This Row],[500m]:[4000m]])," ")</f>
        <v>14.462200000000001</v>
      </c>
      <c r="V77" s="34">
        <f t="shared" si="5"/>
        <v>0.21990816264977528</v>
      </c>
      <c r="W77" s="26">
        <v>27.6</v>
      </c>
      <c r="X77" s="26">
        <v>816</v>
      </c>
      <c r="Y77" s="26">
        <v>31</v>
      </c>
      <c r="Z77" s="32">
        <v>0.94</v>
      </c>
      <c r="AA77" s="26">
        <v>20.824000000000002</v>
      </c>
      <c r="AB77" s="26">
        <v>14.487</v>
      </c>
      <c r="AC77" s="26">
        <v>14.513</v>
      </c>
      <c r="AD77" s="26">
        <v>14.472</v>
      </c>
      <c r="AE77" s="26">
        <v>14.307</v>
      </c>
      <c r="AF77" s="26">
        <v>14.374000000000001</v>
      </c>
      <c r="AG77" s="26">
        <v>14.364000000000001</v>
      </c>
      <c r="AH77" s="26">
        <v>14.227</v>
      </c>
      <c r="AI77" s="26">
        <v>14.154</v>
      </c>
      <c r="AJ77" s="26">
        <v>14.335000000000001</v>
      </c>
      <c r="AK77" s="26">
        <v>14.297000000000001</v>
      </c>
      <c r="AL77" s="26">
        <v>14.753</v>
      </c>
      <c r="AM77" s="26">
        <v>14.353999999999999</v>
      </c>
      <c r="AN77" s="26">
        <v>14.59</v>
      </c>
      <c r="AO77" s="26">
        <v>14.752000000000001</v>
      </c>
      <c r="AP77" s="26">
        <v>14.954000000000001</v>
      </c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</row>
    <row r="78" spans="1:76" x14ac:dyDescent="0.25">
      <c r="A78" s="26" t="s">
        <v>147</v>
      </c>
      <c r="B78" s="27" t="s">
        <v>100</v>
      </c>
      <c r="C78" s="28">
        <v>41613</v>
      </c>
      <c r="D78" s="27" t="s">
        <v>83</v>
      </c>
      <c r="E78" s="27">
        <v>4</v>
      </c>
      <c r="F78" s="26" t="s">
        <v>146</v>
      </c>
      <c r="G78" s="26" t="s">
        <v>144</v>
      </c>
      <c r="H78" s="26" t="s">
        <v>124</v>
      </c>
      <c r="I78" s="26" t="s">
        <v>86</v>
      </c>
      <c r="J78" s="26"/>
      <c r="K78" s="26"/>
      <c r="L78" s="26"/>
      <c r="M78" s="26"/>
      <c r="N78" s="29">
        <f>SUM(Table1[[#This Row],[250m]:[1000m]])/86400</f>
        <v>7.3925925925925927E-4</v>
      </c>
      <c r="O78" s="29">
        <f>SUM(Table1[[#This Row],[250m]:[2000m]])/86400</f>
        <v>1.4061342592592591E-3</v>
      </c>
      <c r="P78" s="29">
        <f>SUM(Table1[[#This Row],[250m]:[3000m]])/86400</f>
        <v>2.0825810185185183E-3</v>
      </c>
      <c r="Q78" s="29"/>
      <c r="R78" s="30"/>
      <c r="S78" s="31"/>
      <c r="T78" s="34">
        <f t="shared" ref="T78:T141" si="6">IFERROR(AVERAGE(AA78:AP78)," ")</f>
        <v>15.170285714285713</v>
      </c>
      <c r="U78" s="34">
        <f>IFERROR(AVERAGE(Table1[[#This Row],[500m]:[4000m]])," ")</f>
        <v>14.75723076923077</v>
      </c>
      <c r="V78" s="34">
        <f t="shared" si="5"/>
        <v>0.76600784959491452</v>
      </c>
      <c r="W78" s="26">
        <v>19.899999999999999</v>
      </c>
      <c r="X78" s="26">
        <v>815</v>
      </c>
      <c r="Y78" s="26">
        <v>45</v>
      </c>
      <c r="Z78" s="32">
        <v>0.96399999999999997</v>
      </c>
      <c r="AA78" s="26">
        <v>20.54</v>
      </c>
      <c r="AB78" s="26">
        <v>14.518000000000001</v>
      </c>
      <c r="AC78" s="26">
        <v>14.465999999999999</v>
      </c>
      <c r="AD78" s="26">
        <v>14.348000000000001</v>
      </c>
      <c r="AE78" s="26">
        <v>14.345000000000001</v>
      </c>
      <c r="AF78" s="26">
        <v>14.423999999999999</v>
      </c>
      <c r="AG78" s="26">
        <v>14.471</v>
      </c>
      <c r="AH78" s="26">
        <v>14.378</v>
      </c>
      <c r="AI78" s="26">
        <v>14.396000000000001</v>
      </c>
      <c r="AJ78" s="26">
        <v>14.644</v>
      </c>
      <c r="AK78" s="26">
        <v>14.682</v>
      </c>
      <c r="AL78" s="26">
        <v>14.723000000000001</v>
      </c>
      <c r="AM78" s="26">
        <v>15.284000000000001</v>
      </c>
      <c r="AN78" s="26">
        <v>17.164999999999999</v>
      </c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</row>
    <row r="79" spans="1:76" x14ac:dyDescent="0.25">
      <c r="A79" s="26" t="s">
        <v>147</v>
      </c>
      <c r="B79" s="27" t="s">
        <v>77</v>
      </c>
      <c r="C79" s="28">
        <v>41613</v>
      </c>
      <c r="D79" s="27" t="s">
        <v>93</v>
      </c>
      <c r="E79" s="27">
        <v>2</v>
      </c>
      <c r="F79" s="26" t="s">
        <v>97</v>
      </c>
      <c r="G79" s="26" t="s">
        <v>126</v>
      </c>
      <c r="H79" s="26" t="s">
        <v>121</v>
      </c>
      <c r="I79" s="26" t="s">
        <v>117</v>
      </c>
      <c r="J79" s="26"/>
      <c r="K79" s="26"/>
      <c r="L79" s="26"/>
      <c r="M79" s="26"/>
      <c r="N79" s="29">
        <f>SUM(Table1[[#This Row],[250m]:[1000m]])/86400</f>
        <v>7.4975694444444439E-4</v>
      </c>
      <c r="O79" s="29">
        <f>SUM(Table1[[#This Row],[250m]:[2000m]])/86400</f>
        <v>1.4117939814814813E-3</v>
      </c>
      <c r="P79" s="29">
        <f>SUM(Table1[[#This Row],[250m]:[3000m]])/86400</f>
        <v>2.0778240740740739E-3</v>
      </c>
      <c r="Q79" s="29">
        <f>IF(Table1[[#This Row],[Time(s)]]&gt;1,Table1[[#This Row],[Time(s)]]/86400," ")</f>
        <v>2.7457060185185189E-3</v>
      </c>
      <c r="R79" s="30">
        <f>SUM(Table1[[#This Row],[250m]:[4000m]])</f>
        <v>237.22900000000001</v>
      </c>
      <c r="S79" s="31">
        <f t="shared" ref="S79:S142" si="7">IFERROR(4/(R79/3600)," ")</f>
        <v>60.70084180264638</v>
      </c>
      <c r="T79" s="34">
        <f t="shared" si="6"/>
        <v>14.826812500000001</v>
      </c>
      <c r="U79" s="34">
        <f>IFERROR(AVERAGE(Table1[[#This Row],[500m]:[4000m]])," ")</f>
        <v>14.388200000000003</v>
      </c>
      <c r="V79" s="34">
        <f t="shared" si="5"/>
        <v>0.13494559750401014</v>
      </c>
      <c r="W79" s="26">
        <v>27.6</v>
      </c>
      <c r="X79" s="26">
        <v>816</v>
      </c>
      <c r="Y79" s="26">
        <v>31</v>
      </c>
      <c r="Z79" s="32">
        <v>0.94</v>
      </c>
      <c r="AA79" s="26">
        <v>21.405999999999999</v>
      </c>
      <c r="AB79" s="26">
        <v>14.682</v>
      </c>
      <c r="AC79" s="26">
        <v>14.359</v>
      </c>
      <c r="AD79" s="26">
        <v>14.332000000000001</v>
      </c>
      <c r="AE79" s="26">
        <v>14.222</v>
      </c>
      <c r="AF79" s="26">
        <v>14.366</v>
      </c>
      <c r="AG79" s="26">
        <v>14.353</v>
      </c>
      <c r="AH79" s="26">
        <v>14.259</v>
      </c>
      <c r="AI79" s="26">
        <v>14.327</v>
      </c>
      <c r="AJ79" s="26">
        <v>14.538</v>
      </c>
      <c r="AK79" s="26">
        <v>14.46</v>
      </c>
      <c r="AL79" s="26">
        <v>14.22</v>
      </c>
      <c r="AM79" s="26">
        <v>14.327999999999999</v>
      </c>
      <c r="AN79" s="26">
        <v>14.526</v>
      </c>
      <c r="AO79" s="26">
        <v>14.295999999999999</v>
      </c>
      <c r="AP79" s="26">
        <v>14.555</v>
      </c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</row>
    <row r="80" spans="1:76" x14ac:dyDescent="0.25">
      <c r="A80" s="26" t="s">
        <v>147</v>
      </c>
      <c r="B80" s="27" t="s">
        <v>100</v>
      </c>
      <c r="C80" s="28">
        <v>41613</v>
      </c>
      <c r="D80" s="27" t="s">
        <v>93</v>
      </c>
      <c r="E80" s="27">
        <v>2</v>
      </c>
      <c r="F80" s="26" t="s">
        <v>97</v>
      </c>
      <c r="G80" s="26" t="s">
        <v>126</v>
      </c>
      <c r="H80" s="26" t="s">
        <v>121</v>
      </c>
      <c r="I80" s="26" t="s">
        <v>117</v>
      </c>
      <c r="J80" s="26"/>
      <c r="K80" s="26"/>
      <c r="L80" s="26"/>
      <c r="M80" s="26"/>
      <c r="N80" s="29">
        <f>SUM(Table1[[#This Row],[250m]:[1000m]])/86400</f>
        <v>7.3164351851851862E-4</v>
      </c>
      <c r="O80" s="29">
        <f>SUM(Table1[[#This Row],[250m]:[2000m]])/86400</f>
        <v>1.393263888888889E-3</v>
      </c>
      <c r="P80" s="29">
        <f>SUM(Table1[[#This Row],[250m]:[3000m]])/86400</f>
        <v>2.0621875000000002E-3</v>
      </c>
      <c r="Q80" s="29">
        <f>IF(Table1[[#This Row],[Time(s)]]&gt;1,Table1[[#This Row],[Time(s)]]/86400," ")</f>
        <v>2.7578124999999998E-3</v>
      </c>
      <c r="R80" s="30">
        <f>SUM(Table1[[#This Row],[250m]:[4000m]])</f>
        <v>238.27499999999998</v>
      </c>
      <c r="S80" s="31">
        <f t="shared" si="7"/>
        <v>60.434372049102933</v>
      </c>
      <c r="T80" s="34">
        <f t="shared" si="6"/>
        <v>14.892187499999999</v>
      </c>
      <c r="U80" s="34">
        <f>IFERROR(AVERAGE(Table1[[#This Row],[500m]:[4000m]])," ")</f>
        <v>14.498133333333332</v>
      </c>
      <c r="V80" s="34">
        <f t="shared" si="5"/>
        <v>0.36766849716765732</v>
      </c>
      <c r="W80" s="26">
        <v>19.899999999999999</v>
      </c>
      <c r="X80" s="26">
        <v>815</v>
      </c>
      <c r="Y80" s="26">
        <v>45</v>
      </c>
      <c r="Z80" s="32">
        <v>0.96399999999999997</v>
      </c>
      <c r="AA80" s="26">
        <v>20.803000000000001</v>
      </c>
      <c r="AB80" s="26">
        <v>14.227</v>
      </c>
      <c r="AC80" s="26">
        <v>14.054</v>
      </c>
      <c r="AD80" s="26">
        <v>14.13</v>
      </c>
      <c r="AE80" s="26">
        <v>14.238</v>
      </c>
      <c r="AF80" s="26">
        <v>14.34</v>
      </c>
      <c r="AG80" s="26">
        <v>14.279</v>
      </c>
      <c r="AH80" s="26">
        <v>14.307</v>
      </c>
      <c r="AI80" s="26">
        <v>14.442</v>
      </c>
      <c r="AJ80" s="26">
        <v>14.488</v>
      </c>
      <c r="AK80" s="26">
        <v>14.394</v>
      </c>
      <c r="AL80" s="26">
        <v>14.471</v>
      </c>
      <c r="AM80" s="26">
        <v>14.670999999999999</v>
      </c>
      <c r="AN80" s="26">
        <v>15.177</v>
      </c>
      <c r="AO80" s="26">
        <v>15.048</v>
      </c>
      <c r="AP80" s="26">
        <v>15.206</v>
      </c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</row>
    <row r="81" spans="1:76" x14ac:dyDescent="0.25">
      <c r="A81" s="26" t="s">
        <v>149</v>
      </c>
      <c r="B81" s="27" t="s">
        <v>77</v>
      </c>
      <c r="C81" s="28">
        <v>41656</v>
      </c>
      <c r="D81" s="27" t="s">
        <v>78</v>
      </c>
      <c r="E81" s="27">
        <v>13</v>
      </c>
      <c r="F81" s="26" t="s">
        <v>148</v>
      </c>
      <c r="G81" s="26" t="s">
        <v>150</v>
      </c>
      <c r="H81" s="26" t="s">
        <v>151</v>
      </c>
      <c r="I81" s="26" t="s">
        <v>152</v>
      </c>
      <c r="J81" s="26"/>
      <c r="K81" s="26"/>
      <c r="L81" s="26"/>
      <c r="M81" s="26"/>
      <c r="N81" s="29">
        <f>SUM(Table1[[#This Row],[250m]:[1000m]])/86400</f>
        <v>7.6305555555555556E-4</v>
      </c>
      <c r="O81" s="29">
        <f>SUM(Table1[[#This Row],[250m]:[2000m]])/86400</f>
        <v>1.4649074074074072E-3</v>
      </c>
      <c r="P81" s="29">
        <f>SUM(Table1[[#This Row],[250m]:[3000m]])/86400</f>
        <v>2.1634259259259258E-3</v>
      </c>
      <c r="Q81" s="29">
        <f>IF(Table1[[#This Row],[Time(s)]]&gt;1,Table1[[#This Row],[Time(s)]]/86400," ")</f>
        <v>2.8937731481481479E-3</v>
      </c>
      <c r="R81" s="30">
        <f>SUM(Table1[[#This Row],[250m]:[4000m]])</f>
        <v>250.02199999999999</v>
      </c>
      <c r="S81" s="31">
        <f t="shared" si="7"/>
        <v>57.594931646015148</v>
      </c>
      <c r="T81" s="34">
        <f t="shared" si="6"/>
        <v>15.626374999999999</v>
      </c>
      <c r="U81" s="34">
        <f>IFERROR(AVERAGE(Table1[[#This Row],[500m]:[4000m]])," ")</f>
        <v>15.2796</v>
      </c>
      <c r="V81" s="34">
        <f t="shared" si="5"/>
        <v>0.34641774946277981</v>
      </c>
      <c r="W81" s="26"/>
      <c r="X81" s="26"/>
      <c r="Y81" s="26"/>
      <c r="Z81" s="32"/>
      <c r="AA81" s="26">
        <v>20.827999999999999</v>
      </c>
      <c r="AB81" s="26">
        <v>14.935</v>
      </c>
      <c r="AC81" s="26">
        <v>15.18</v>
      </c>
      <c r="AD81" s="26">
        <v>14.984999999999999</v>
      </c>
      <c r="AE81" s="26">
        <v>15.201000000000001</v>
      </c>
      <c r="AF81" s="26">
        <v>15.180999999999999</v>
      </c>
      <c r="AG81" s="26">
        <v>15.212</v>
      </c>
      <c r="AH81" s="26">
        <v>15.045999999999999</v>
      </c>
      <c r="AI81" s="26">
        <v>15.098000000000001</v>
      </c>
      <c r="AJ81" s="26">
        <v>14.938000000000001</v>
      </c>
      <c r="AK81" s="26">
        <v>14.999000000000001</v>
      </c>
      <c r="AL81" s="26">
        <v>15.317</v>
      </c>
      <c r="AM81" s="26">
        <v>15.722</v>
      </c>
      <c r="AN81" s="26">
        <v>15.585000000000001</v>
      </c>
      <c r="AO81" s="26">
        <v>16.129000000000001</v>
      </c>
      <c r="AP81" s="26">
        <v>15.666</v>
      </c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</row>
    <row r="82" spans="1:76" x14ac:dyDescent="0.25">
      <c r="A82" s="26" t="s">
        <v>149</v>
      </c>
      <c r="B82" s="27" t="s">
        <v>77</v>
      </c>
      <c r="C82" s="28">
        <v>41656</v>
      </c>
      <c r="D82" s="27" t="s">
        <v>88</v>
      </c>
      <c r="E82" s="27">
        <v>2</v>
      </c>
      <c r="F82" s="26" t="s">
        <v>134</v>
      </c>
      <c r="G82" s="26" t="s">
        <v>143</v>
      </c>
      <c r="H82" s="26" t="s">
        <v>138</v>
      </c>
      <c r="I82" s="26" t="s">
        <v>153</v>
      </c>
      <c r="J82" s="26"/>
      <c r="K82" s="26"/>
      <c r="L82" s="26"/>
      <c r="M82" s="26"/>
      <c r="N82" s="29">
        <f>SUM(Table1[[#This Row],[250m]:[1000m]])/86400</f>
        <v>7.5629629629629636E-4</v>
      </c>
      <c r="O82" s="29">
        <f>SUM(Table1[[#This Row],[250m]:[2000m]])/86400</f>
        <v>1.4382638888888889E-3</v>
      </c>
      <c r="P82" s="29">
        <f>SUM(Table1[[#This Row],[250m]:[3000m]])/86400</f>
        <v>2.1185648148148149E-3</v>
      </c>
      <c r="Q82" s="29">
        <f>IF(Table1[[#This Row],[Time(s)]]&gt;1,Table1[[#This Row],[Time(s)]]/86400," ")</f>
        <v>2.8118518518518518E-3</v>
      </c>
      <c r="R82" s="30">
        <f>SUM(Table1[[#This Row],[250m]:[4000m]])</f>
        <v>242.94399999999999</v>
      </c>
      <c r="S82" s="31">
        <f t="shared" si="7"/>
        <v>59.272918861959958</v>
      </c>
      <c r="T82" s="34">
        <f t="shared" si="6"/>
        <v>15.183999999999999</v>
      </c>
      <c r="U82" s="34">
        <f>IFERROR(AVERAGE(Table1[[#This Row],[500m]:[4000m]])," ")</f>
        <v>14.800933333333331</v>
      </c>
      <c r="V82" s="34">
        <f t="shared" si="5"/>
        <v>0.24627785315042217</v>
      </c>
      <c r="W82" s="26"/>
      <c r="X82" s="26"/>
      <c r="Y82" s="26"/>
      <c r="Z82" s="32"/>
      <c r="AA82" s="26">
        <v>20.93</v>
      </c>
      <c r="AB82" s="26">
        <v>14.755000000000001</v>
      </c>
      <c r="AC82" s="26">
        <v>14.792</v>
      </c>
      <c r="AD82" s="26">
        <v>14.867000000000001</v>
      </c>
      <c r="AE82" s="26">
        <v>14.618</v>
      </c>
      <c r="AF82" s="26">
        <v>14.53</v>
      </c>
      <c r="AG82" s="26">
        <v>14.823</v>
      </c>
      <c r="AH82" s="26">
        <v>14.951000000000001</v>
      </c>
      <c r="AI82" s="26">
        <v>14.843</v>
      </c>
      <c r="AJ82" s="26">
        <v>14.686</v>
      </c>
      <c r="AK82" s="26">
        <v>14.58</v>
      </c>
      <c r="AL82" s="26">
        <v>14.669</v>
      </c>
      <c r="AM82" s="26">
        <v>14.750999999999999</v>
      </c>
      <c r="AN82" s="26">
        <v>15.491</v>
      </c>
      <c r="AO82" s="26">
        <v>15.103999999999999</v>
      </c>
      <c r="AP82" s="26">
        <v>14.554</v>
      </c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</row>
    <row r="83" spans="1:76" x14ac:dyDescent="0.25">
      <c r="A83" s="26" t="s">
        <v>149</v>
      </c>
      <c r="B83" s="27" t="s">
        <v>100</v>
      </c>
      <c r="C83" s="28">
        <v>41656</v>
      </c>
      <c r="D83" s="27" t="s">
        <v>88</v>
      </c>
      <c r="E83" s="27">
        <v>1</v>
      </c>
      <c r="F83" s="26" t="s">
        <v>134</v>
      </c>
      <c r="G83" s="26" t="s">
        <v>138</v>
      </c>
      <c r="H83" s="26" t="s">
        <v>153</v>
      </c>
      <c r="I83" s="26" t="s">
        <v>154</v>
      </c>
      <c r="J83" s="26"/>
      <c r="K83" s="26"/>
      <c r="L83" s="26"/>
      <c r="M83" s="26"/>
      <c r="N83" s="29">
        <f>SUM(Table1[[#This Row],[250m]:[1000m]])/86400</f>
        <v>7.4417824074074067E-4</v>
      </c>
      <c r="O83" s="29">
        <f>SUM(Table1[[#This Row],[250m]:[2000m]])/86400</f>
        <v>1.4243518518518518E-3</v>
      </c>
      <c r="P83" s="29">
        <f>SUM(Table1[[#This Row],[250m]:[3000m]])/86400</f>
        <v>2.1075E-3</v>
      </c>
      <c r="Q83" s="29">
        <f>IF(Table1[[#This Row],[Time(s)]]&gt;1,Table1[[#This Row],[Time(s)]]/86400," ")</f>
        <v>2.7950694444444446E-3</v>
      </c>
      <c r="R83" s="30">
        <f>SUM(Table1[[#This Row],[250m]:[4000m]])</f>
        <v>241.49400000000003</v>
      </c>
      <c r="S83" s="31">
        <f t="shared" si="7"/>
        <v>59.628810653680823</v>
      </c>
      <c r="T83" s="34">
        <f t="shared" si="6"/>
        <v>15.093375000000002</v>
      </c>
      <c r="U83" s="34">
        <f>IFERROR(AVERAGE(Table1[[#This Row],[500m]:[4000m]])," ")</f>
        <v>14.695400000000003</v>
      </c>
      <c r="V83" s="34">
        <f t="shared" si="5"/>
        <v>0.20206604295201505</v>
      </c>
      <c r="W83" s="26"/>
      <c r="X83" s="26"/>
      <c r="Y83" s="26"/>
      <c r="Z83" s="32"/>
      <c r="AA83" s="26">
        <v>21.062999999999999</v>
      </c>
      <c r="AB83" s="26">
        <v>14.585000000000001</v>
      </c>
      <c r="AC83" s="26">
        <v>14.269</v>
      </c>
      <c r="AD83" s="26">
        <v>14.38</v>
      </c>
      <c r="AE83" s="26">
        <v>14.672000000000001</v>
      </c>
      <c r="AF83" s="26">
        <v>14.728</v>
      </c>
      <c r="AG83" s="26">
        <v>14.563000000000001</v>
      </c>
      <c r="AH83" s="26">
        <v>14.804</v>
      </c>
      <c r="AI83" s="26">
        <v>14.563000000000001</v>
      </c>
      <c r="AJ83" s="26">
        <v>14.69</v>
      </c>
      <c r="AK83" s="26">
        <v>14.991</v>
      </c>
      <c r="AL83" s="26">
        <v>14.78</v>
      </c>
      <c r="AM83" s="26">
        <v>14.757999999999999</v>
      </c>
      <c r="AN83" s="26">
        <v>14.769</v>
      </c>
      <c r="AO83" s="26">
        <v>14.997</v>
      </c>
      <c r="AP83" s="26">
        <v>14.882</v>
      </c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</row>
    <row r="84" spans="1:76" x14ac:dyDescent="0.25">
      <c r="A84" s="26" t="s">
        <v>149</v>
      </c>
      <c r="B84" s="27" t="s">
        <v>77</v>
      </c>
      <c r="C84" s="28">
        <v>41656</v>
      </c>
      <c r="D84" s="27" t="s">
        <v>83</v>
      </c>
      <c r="E84" s="27">
        <v>10</v>
      </c>
      <c r="F84" s="26" t="s">
        <v>155</v>
      </c>
      <c r="G84" s="26" t="s">
        <v>156</v>
      </c>
      <c r="H84" s="26" t="s">
        <v>157</v>
      </c>
      <c r="I84" s="26" t="s">
        <v>158</v>
      </c>
      <c r="J84" s="26"/>
      <c r="K84" s="26"/>
      <c r="L84" s="26"/>
      <c r="M84" s="26"/>
      <c r="N84" s="29">
        <f>SUM(Table1[[#This Row],[250m]:[1000m]])/86400</f>
        <v>7.631712962962963E-4</v>
      </c>
      <c r="O84" s="29">
        <f>SUM(Table1[[#This Row],[250m]:[2000m]])/86400</f>
        <v>1.4629861111111113E-3</v>
      </c>
      <c r="P84" s="29">
        <f>SUM(Table1[[#This Row],[250m]:[3000m]])/86400</f>
        <v>2.176956018518519E-3</v>
      </c>
      <c r="Q84" s="29">
        <f>IF(Table1[[#This Row],[Time(s)]]&gt;1,Table1[[#This Row],[Time(s)]]/86400," ")</f>
        <v>2.8843634259259261E-3</v>
      </c>
      <c r="R84" s="30">
        <f>SUM(Table1[[#This Row],[250m]:[4000m]])</f>
        <v>249.209</v>
      </c>
      <c r="S84" s="31">
        <f t="shared" si="7"/>
        <v>57.78282485785023</v>
      </c>
      <c r="T84" s="34">
        <f t="shared" si="6"/>
        <v>15.5755625</v>
      </c>
      <c r="U84" s="34">
        <f>IFERROR(AVERAGE(Table1[[#This Row],[500m]:[4000m]])," ")</f>
        <v>15.2066</v>
      </c>
      <c r="V84" s="34">
        <f t="shared" si="5"/>
        <v>0.21688897752405167</v>
      </c>
      <c r="W84" s="26"/>
      <c r="X84" s="26"/>
      <c r="Y84" s="26"/>
      <c r="Z84" s="32"/>
      <c r="AA84" s="26">
        <v>21.11</v>
      </c>
      <c r="AB84" s="26">
        <v>15.03</v>
      </c>
      <c r="AC84" s="26">
        <v>14.912000000000001</v>
      </c>
      <c r="AD84" s="26">
        <v>14.885999999999999</v>
      </c>
      <c r="AE84" s="26">
        <v>15.007</v>
      </c>
      <c r="AF84" s="26">
        <v>15.207000000000001</v>
      </c>
      <c r="AG84" s="26">
        <v>15.093999999999999</v>
      </c>
      <c r="AH84" s="26">
        <v>15.156000000000001</v>
      </c>
      <c r="AI84" s="26">
        <v>15.475</v>
      </c>
      <c r="AJ84" s="26">
        <v>15.33</v>
      </c>
      <c r="AK84" s="26">
        <v>15.375</v>
      </c>
      <c r="AL84" s="26">
        <v>15.507</v>
      </c>
      <c r="AM84" s="26">
        <v>15.023</v>
      </c>
      <c r="AN84" s="26">
        <v>15.420999999999999</v>
      </c>
      <c r="AO84" s="26">
        <v>15.515000000000001</v>
      </c>
      <c r="AP84" s="26">
        <v>15.161</v>
      </c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</row>
    <row r="85" spans="1:76" x14ac:dyDescent="0.25">
      <c r="A85" s="26" t="s">
        <v>149</v>
      </c>
      <c r="B85" s="27" t="s">
        <v>77</v>
      </c>
      <c r="C85" s="28">
        <v>41656</v>
      </c>
      <c r="D85" s="27" t="s">
        <v>93</v>
      </c>
      <c r="E85" s="27">
        <v>6</v>
      </c>
      <c r="F85" s="26" t="s">
        <v>159</v>
      </c>
      <c r="G85" s="26" t="s">
        <v>160</v>
      </c>
      <c r="H85" s="26" t="s">
        <v>161</v>
      </c>
      <c r="I85" s="26" t="s">
        <v>162</v>
      </c>
      <c r="J85" s="26"/>
      <c r="K85" s="26"/>
      <c r="L85" s="26"/>
      <c r="M85" s="26"/>
      <c r="N85" s="29">
        <f>SUM(Table1[[#This Row],[250m]:[1000m]])/86400</f>
        <v>7.542824074074074E-4</v>
      </c>
      <c r="O85" s="29">
        <f>SUM(Table1[[#This Row],[250m]:[2000m]])/86400</f>
        <v>1.4558217592592594E-3</v>
      </c>
      <c r="P85" s="29">
        <f>SUM(Table1[[#This Row],[250m]:[3000m]])/86400</f>
        <v>2.1454282407407407E-3</v>
      </c>
      <c r="Q85" s="29">
        <f>IF(Table1[[#This Row],[Time(s)]]&gt;1,Table1[[#This Row],[Time(s)]]/86400," ")</f>
        <v>2.8531481481481476E-3</v>
      </c>
      <c r="R85" s="30">
        <f>SUM(Table1[[#This Row],[250m]:[4000m]])</f>
        <v>246.51199999999994</v>
      </c>
      <c r="S85" s="31">
        <f t="shared" si="7"/>
        <v>58.415006166028441</v>
      </c>
      <c r="T85" s="34">
        <f t="shared" si="6"/>
        <v>15.406999999999996</v>
      </c>
      <c r="U85" s="34">
        <f>IFERROR(AVERAGE(Table1[[#This Row],[500m]:[4000m]])," ")</f>
        <v>15.044399999999998</v>
      </c>
      <c r="V85" s="34">
        <f t="shared" si="5"/>
        <v>0.34877168135369846</v>
      </c>
      <c r="W85" s="26"/>
      <c r="X85" s="26"/>
      <c r="Y85" s="26"/>
      <c r="Z85" s="32"/>
      <c r="AA85" s="26">
        <v>20.846</v>
      </c>
      <c r="AB85" s="26">
        <v>14.648999999999999</v>
      </c>
      <c r="AC85" s="26">
        <v>14.776</v>
      </c>
      <c r="AD85" s="26">
        <v>14.898999999999999</v>
      </c>
      <c r="AE85" s="26">
        <v>15.077999999999999</v>
      </c>
      <c r="AF85" s="26">
        <v>15.298999999999999</v>
      </c>
      <c r="AG85" s="26">
        <v>15.147</v>
      </c>
      <c r="AH85" s="26">
        <v>15.089</v>
      </c>
      <c r="AI85" s="26">
        <v>15.263</v>
      </c>
      <c r="AJ85" s="26">
        <v>15.345000000000001</v>
      </c>
      <c r="AK85" s="26">
        <v>14.481</v>
      </c>
      <c r="AL85" s="26">
        <v>14.493</v>
      </c>
      <c r="AM85" s="26">
        <v>15.028</v>
      </c>
      <c r="AN85" s="26">
        <v>15.004</v>
      </c>
      <c r="AO85" s="26">
        <v>15.349</v>
      </c>
      <c r="AP85" s="26">
        <v>15.766</v>
      </c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</row>
    <row r="86" spans="1:76" x14ac:dyDescent="0.25">
      <c r="A86" s="26" t="s">
        <v>163</v>
      </c>
      <c r="B86" s="27" t="s">
        <v>77</v>
      </c>
      <c r="C86" s="28">
        <v>41696</v>
      </c>
      <c r="D86" s="27" t="s">
        <v>78</v>
      </c>
      <c r="E86" s="27">
        <v>8</v>
      </c>
      <c r="F86" s="26" t="s">
        <v>79</v>
      </c>
      <c r="G86" s="26" t="s">
        <v>140</v>
      </c>
      <c r="H86" s="26" t="s">
        <v>148</v>
      </c>
      <c r="I86" s="26" t="s">
        <v>119</v>
      </c>
      <c r="J86" s="26"/>
      <c r="K86" s="26"/>
      <c r="L86" s="26"/>
      <c r="M86" s="26"/>
      <c r="N86" s="29">
        <f>SUM(Table1[[#This Row],[250m]:[1000m]])/86400</f>
        <v>7.493402777777777E-4</v>
      </c>
      <c r="O86" s="29">
        <f>SUM(Table1[[#This Row],[250m]:[2000m]])/86400</f>
        <v>1.4262384259259259E-3</v>
      </c>
      <c r="P86" s="29">
        <f>SUM(Table1[[#This Row],[250m]:[3000m]])/86400</f>
        <v>2.1120949074074072E-3</v>
      </c>
      <c r="Q86" s="29">
        <f>IF(Table1[[#This Row],[Time(s)]]&gt;1,Table1[[#This Row],[Time(s)]]/86400," ")</f>
        <v>2.828923611111111E-3</v>
      </c>
      <c r="R86" s="30">
        <f>SUM(Table1[[#This Row],[250m]:[4000m]])</f>
        <v>244.41899999999998</v>
      </c>
      <c r="S86" s="31">
        <f t="shared" si="7"/>
        <v>58.915223448258942</v>
      </c>
      <c r="T86" s="34">
        <f t="shared" si="6"/>
        <v>15.276187499999999</v>
      </c>
      <c r="U86" s="34">
        <f>IFERROR(AVERAGE(Table1[[#This Row],[500m]:[4000m]])," ")</f>
        <v>14.894466666666666</v>
      </c>
      <c r="V86" s="34">
        <f t="shared" si="5"/>
        <v>0.4176360114923498</v>
      </c>
      <c r="W86" s="26"/>
      <c r="X86" s="26"/>
      <c r="Y86" s="26"/>
      <c r="Z86" s="32"/>
      <c r="AA86" s="26">
        <v>21.001999999999999</v>
      </c>
      <c r="AB86" s="26">
        <v>14.638</v>
      </c>
      <c r="AC86" s="26">
        <v>14.419</v>
      </c>
      <c r="AD86" s="26">
        <v>14.683999999999999</v>
      </c>
      <c r="AE86" s="26">
        <v>14.683</v>
      </c>
      <c r="AF86" s="26">
        <v>14.565</v>
      </c>
      <c r="AG86" s="26">
        <v>14.628</v>
      </c>
      <c r="AH86" s="26">
        <v>14.608000000000001</v>
      </c>
      <c r="AI86" s="26">
        <v>14.615</v>
      </c>
      <c r="AJ86" s="26">
        <v>14.65</v>
      </c>
      <c r="AK86" s="26">
        <v>14.891999999999999</v>
      </c>
      <c r="AL86" s="26">
        <v>15.101000000000001</v>
      </c>
      <c r="AM86" s="26">
        <v>15.164999999999999</v>
      </c>
      <c r="AN86" s="26">
        <v>15.388999999999999</v>
      </c>
      <c r="AO86" s="26">
        <v>15.557</v>
      </c>
      <c r="AP86" s="26">
        <v>15.823</v>
      </c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</row>
    <row r="87" spans="1:76" x14ac:dyDescent="0.25">
      <c r="A87" s="26" t="s">
        <v>163</v>
      </c>
      <c r="B87" s="27" t="s">
        <v>77</v>
      </c>
      <c r="C87" s="28">
        <v>41696</v>
      </c>
      <c r="D87" s="27" t="s">
        <v>88</v>
      </c>
      <c r="E87" s="27">
        <v>2</v>
      </c>
      <c r="F87" s="26" t="s">
        <v>125</v>
      </c>
      <c r="G87" s="26" t="s">
        <v>136</v>
      </c>
      <c r="H87" s="26" t="s">
        <v>142</v>
      </c>
      <c r="I87" s="26" t="s">
        <v>143</v>
      </c>
      <c r="J87" s="35">
        <v>108.17307692307692</v>
      </c>
      <c r="K87" s="35">
        <v>109.26573426573424</v>
      </c>
      <c r="L87" s="35">
        <v>108.17307692307692</v>
      </c>
      <c r="M87" s="35">
        <v>108.17307692307692</v>
      </c>
      <c r="N87" s="29">
        <f>SUM(Table1[[#This Row],[250m]:[1000m]])/86400</f>
        <v>7.4833333333333327E-4</v>
      </c>
      <c r="O87" s="29">
        <f>SUM(Table1[[#This Row],[250m]:[2000m]])/86400</f>
        <v>1.4208564814814813E-3</v>
      </c>
      <c r="P87" s="29">
        <f>SUM(Table1[[#This Row],[250m]:[3000m]])/86400</f>
        <v>2.1030439814814813E-3</v>
      </c>
      <c r="Q87" s="29">
        <f>IF(Table1[[#This Row],[Time(s)]]&gt;1,Table1[[#This Row],[Time(s)]]/86400," ")</f>
        <v>2.7953240740740742E-3</v>
      </c>
      <c r="R87" s="30">
        <f>SUM(Table1[[#This Row],[250m]:[4000m]])</f>
        <v>241.51600000000002</v>
      </c>
      <c r="S87" s="31">
        <f t="shared" si="7"/>
        <v>59.623378989383717</v>
      </c>
      <c r="T87" s="34">
        <f t="shared" si="6"/>
        <v>15.094750000000001</v>
      </c>
      <c r="U87" s="34">
        <f>IFERROR(AVERAGE(Table1[[#This Row],[500m]:[4000m]])," ")</f>
        <v>14.695466666666668</v>
      </c>
      <c r="V87" s="34">
        <f t="shared" si="5"/>
        <v>0.28534862553591894</v>
      </c>
      <c r="W87" s="26"/>
      <c r="X87" s="26"/>
      <c r="Y87" s="26"/>
      <c r="Z87" s="32"/>
      <c r="AA87" s="26">
        <v>21.084</v>
      </c>
      <c r="AB87" s="26">
        <v>14.420999999999999</v>
      </c>
      <c r="AC87" s="26">
        <v>14.433999999999999</v>
      </c>
      <c r="AD87" s="26">
        <v>14.717000000000001</v>
      </c>
      <c r="AE87" s="26">
        <v>14.590999999999999</v>
      </c>
      <c r="AF87" s="26">
        <v>14.509</v>
      </c>
      <c r="AG87" s="26">
        <v>14.339</v>
      </c>
      <c r="AH87" s="26">
        <v>14.667</v>
      </c>
      <c r="AI87" s="26">
        <v>14.715999999999999</v>
      </c>
      <c r="AJ87" s="26">
        <v>14.741</v>
      </c>
      <c r="AK87" s="26">
        <v>14.829000000000001</v>
      </c>
      <c r="AL87" s="26">
        <v>14.654999999999999</v>
      </c>
      <c r="AM87" s="26">
        <v>14.419</v>
      </c>
      <c r="AN87" s="26">
        <v>15.188000000000001</v>
      </c>
      <c r="AO87" s="26">
        <v>15.375999999999999</v>
      </c>
      <c r="AP87" s="26">
        <v>14.83</v>
      </c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</row>
    <row r="88" spans="1:76" x14ac:dyDescent="0.25">
      <c r="A88" s="26" t="s">
        <v>163</v>
      </c>
      <c r="B88" s="27" t="s">
        <v>100</v>
      </c>
      <c r="C88" s="28">
        <v>41696</v>
      </c>
      <c r="D88" s="27" t="s">
        <v>88</v>
      </c>
      <c r="E88" s="27">
        <v>1</v>
      </c>
      <c r="F88" s="26" t="s">
        <v>141</v>
      </c>
      <c r="G88" s="26" t="s">
        <v>125</v>
      </c>
      <c r="H88" s="26" t="s">
        <v>136</v>
      </c>
      <c r="I88" s="26" t="s">
        <v>142</v>
      </c>
      <c r="J88" s="35">
        <v>108.17307692307692</v>
      </c>
      <c r="K88" s="35">
        <v>108.17307692307692</v>
      </c>
      <c r="L88" s="35">
        <v>108.17307692307692</v>
      </c>
      <c r="M88" s="35">
        <v>108.17307692307692</v>
      </c>
      <c r="N88" s="29">
        <f>SUM(Table1[[#This Row],[250m]:[1000m]])/86400</f>
        <v>7.3552083333333336E-4</v>
      </c>
      <c r="O88" s="29">
        <f>SUM(Table1[[#This Row],[250m]:[2000m]])/86400</f>
        <v>1.3963425925925925E-3</v>
      </c>
      <c r="P88" s="29">
        <f>SUM(Table1[[#This Row],[250m]:[3000m]])/86400</f>
        <v>2.0685648148148152E-3</v>
      </c>
      <c r="Q88" s="29">
        <f>IF(Table1[[#This Row],[Time(s)]]&gt;1,Table1[[#This Row],[Time(s)]]/86400," ")</f>
        <v>2.7535532407407413E-3</v>
      </c>
      <c r="R88" s="30">
        <f>SUM(Table1[[#This Row],[250m]:[4000m]])</f>
        <v>237.90700000000004</v>
      </c>
      <c r="S88" s="31">
        <f t="shared" si="7"/>
        <v>60.527853320835447</v>
      </c>
      <c r="T88" s="34">
        <f t="shared" si="6"/>
        <v>14.869187500000002</v>
      </c>
      <c r="U88" s="34">
        <f>IFERROR(AVERAGE(Table1[[#This Row],[500m]:[4000m]])," ")</f>
        <v>14.473133333333333</v>
      </c>
      <c r="V88" s="34">
        <f t="shared" si="5"/>
        <v>0.30135049993242735</v>
      </c>
      <c r="W88" s="26"/>
      <c r="X88" s="26"/>
      <c r="Y88" s="26"/>
      <c r="Z88" s="32"/>
      <c r="AA88" s="26">
        <v>20.81</v>
      </c>
      <c r="AB88" s="26">
        <v>14.288</v>
      </c>
      <c r="AC88" s="26">
        <v>14.196999999999999</v>
      </c>
      <c r="AD88" s="26">
        <v>14.254</v>
      </c>
      <c r="AE88" s="26">
        <v>14.071999999999999</v>
      </c>
      <c r="AF88" s="26">
        <v>14.137</v>
      </c>
      <c r="AG88" s="26">
        <v>14.273</v>
      </c>
      <c r="AH88" s="26">
        <v>14.613</v>
      </c>
      <c r="AI88" s="26">
        <v>14.487</v>
      </c>
      <c r="AJ88" s="26">
        <v>14.366</v>
      </c>
      <c r="AK88" s="26">
        <v>14.587999999999999</v>
      </c>
      <c r="AL88" s="26">
        <v>14.638999999999999</v>
      </c>
      <c r="AM88" s="26">
        <v>14.382999999999999</v>
      </c>
      <c r="AN88" s="26">
        <v>14.698</v>
      </c>
      <c r="AO88" s="26">
        <v>15.065</v>
      </c>
      <c r="AP88" s="26">
        <v>15.037000000000001</v>
      </c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</row>
    <row r="89" spans="1:76" x14ac:dyDescent="0.25">
      <c r="A89" s="26" t="s">
        <v>163</v>
      </c>
      <c r="B89" s="27" t="s">
        <v>77</v>
      </c>
      <c r="C89" s="28">
        <v>41696</v>
      </c>
      <c r="D89" s="27" t="s">
        <v>83</v>
      </c>
      <c r="E89" s="27">
        <v>4</v>
      </c>
      <c r="F89" s="26" t="s">
        <v>124</v>
      </c>
      <c r="G89" s="26" t="s">
        <v>144</v>
      </c>
      <c r="H89" s="26" t="s">
        <v>146</v>
      </c>
      <c r="I89" s="26" t="s">
        <v>86</v>
      </c>
      <c r="J89" s="35">
        <v>104.68362282878412</v>
      </c>
      <c r="K89" s="35">
        <v>104.68362282878412</v>
      </c>
      <c r="L89" s="35">
        <v>106.3997477931904</v>
      </c>
      <c r="M89" s="35">
        <v>106.3997477931904</v>
      </c>
      <c r="N89" s="29">
        <f>SUM(Table1[[#This Row],[250m]:[1000m]])/86400</f>
        <v>7.4565972222222221E-4</v>
      </c>
      <c r="O89" s="29">
        <f>SUM(Table1[[#This Row],[250m]:[2000m]])/86400</f>
        <v>1.4172569444444443E-3</v>
      </c>
      <c r="P89" s="29">
        <f>SUM(Table1[[#This Row],[250m]:[3000m]])/86400</f>
        <v>2.1038541666666666E-3</v>
      </c>
      <c r="Q89" s="29">
        <f>IF(Table1[[#This Row],[Time(s)]]&gt;1,Table1[[#This Row],[Time(s)]]/86400," ")</f>
        <v>2.8015740740740735E-3</v>
      </c>
      <c r="R89" s="30">
        <f>SUM(Table1[[#This Row],[250m]:[4000m]])</f>
        <v>242.05599999999995</v>
      </c>
      <c r="S89" s="31">
        <f t="shared" si="7"/>
        <v>59.490365865750078</v>
      </c>
      <c r="T89" s="34">
        <f t="shared" si="6"/>
        <v>15.128499999999997</v>
      </c>
      <c r="U89" s="34">
        <f>IFERROR(AVERAGE(Table1[[#This Row],[500m]:[4000m]])," ")</f>
        <v>14.756333333333332</v>
      </c>
      <c r="V89" s="34">
        <f t="shared" si="5"/>
        <v>0.30326830804860999</v>
      </c>
      <c r="W89" s="26"/>
      <c r="X89" s="26"/>
      <c r="Y89" s="26"/>
      <c r="Z89" s="32"/>
      <c r="AA89" s="26">
        <v>20.710999999999999</v>
      </c>
      <c r="AB89" s="26">
        <v>14.579000000000001</v>
      </c>
      <c r="AC89" s="26">
        <v>14.616</v>
      </c>
      <c r="AD89" s="26">
        <v>14.519</v>
      </c>
      <c r="AE89" s="26">
        <v>14.436</v>
      </c>
      <c r="AF89" s="26">
        <v>14.473000000000001</v>
      </c>
      <c r="AG89" s="26">
        <v>14.531000000000001</v>
      </c>
      <c r="AH89" s="26">
        <v>14.586</v>
      </c>
      <c r="AI89" s="26">
        <v>14.739000000000001</v>
      </c>
      <c r="AJ89" s="26">
        <v>14.76</v>
      </c>
      <c r="AK89" s="26">
        <v>14.904999999999999</v>
      </c>
      <c r="AL89" s="26">
        <v>14.917999999999999</v>
      </c>
      <c r="AM89" s="26">
        <v>15.17</v>
      </c>
      <c r="AN89" s="26">
        <v>14.611000000000001</v>
      </c>
      <c r="AO89" s="26">
        <v>14.945</v>
      </c>
      <c r="AP89" s="26">
        <v>15.557</v>
      </c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</row>
    <row r="90" spans="1:76" x14ac:dyDescent="0.25">
      <c r="A90" s="26" t="s">
        <v>163</v>
      </c>
      <c r="B90" s="27" t="s">
        <v>100</v>
      </c>
      <c r="C90" s="28">
        <v>41696</v>
      </c>
      <c r="D90" s="27" t="s">
        <v>83</v>
      </c>
      <c r="E90" s="27">
        <v>3</v>
      </c>
      <c r="F90" s="26" t="s">
        <v>124</v>
      </c>
      <c r="G90" s="26" t="s">
        <v>144</v>
      </c>
      <c r="H90" s="26" t="s">
        <v>146</v>
      </c>
      <c r="I90" s="26" t="s">
        <v>86</v>
      </c>
      <c r="J90" s="35">
        <v>104.68362282878412</v>
      </c>
      <c r="K90" s="35">
        <v>104.68362282878412</v>
      </c>
      <c r="L90" s="35">
        <v>104.68362282878412</v>
      </c>
      <c r="M90" s="35">
        <v>106.3997477931904</v>
      </c>
      <c r="N90" s="29">
        <f>SUM(Table1[[#This Row],[250m]:[1000m]])/86400</f>
        <v>7.3835648148148144E-4</v>
      </c>
      <c r="O90" s="29">
        <f>SUM(Table1[[#This Row],[250m]:[2000m]])/86400</f>
        <v>1.4068865740740741E-3</v>
      </c>
      <c r="P90" s="29">
        <f>SUM(Table1[[#This Row],[250m]:[3000m]])/86400</f>
        <v>2.0765972222222219E-3</v>
      </c>
      <c r="Q90" s="29">
        <f>IF(Table1[[#This Row],[Time(s)]]&gt;1,Table1[[#This Row],[Time(s)]]/86400," ")</f>
        <v>2.7660763888888887E-3</v>
      </c>
      <c r="R90" s="30">
        <f>SUM(Table1[[#This Row],[250m]:[4000m]])</f>
        <v>238.98899999999998</v>
      </c>
      <c r="S90" s="31">
        <f t="shared" si="7"/>
        <v>60.253819213436607</v>
      </c>
      <c r="T90" s="34">
        <f t="shared" si="6"/>
        <v>14.936812499999998</v>
      </c>
      <c r="U90" s="34">
        <f>IFERROR(AVERAGE(Table1[[#This Row],[500m]:[4000m]])," ")</f>
        <v>14.558466666666666</v>
      </c>
      <c r="V90" s="34">
        <f t="shared" si="5"/>
        <v>0.2734284619594744</v>
      </c>
      <c r="W90" s="26"/>
      <c r="X90" s="26"/>
      <c r="Y90" s="26"/>
      <c r="Z90" s="32"/>
      <c r="AA90" s="26">
        <v>20.611999999999998</v>
      </c>
      <c r="AB90" s="26">
        <v>14.397</v>
      </c>
      <c r="AC90" s="26">
        <v>14.375999999999999</v>
      </c>
      <c r="AD90" s="26">
        <v>14.409000000000001</v>
      </c>
      <c r="AE90" s="26">
        <v>14.355</v>
      </c>
      <c r="AF90" s="26">
        <v>14.318</v>
      </c>
      <c r="AG90" s="26">
        <v>14.526</v>
      </c>
      <c r="AH90" s="26">
        <v>14.561999999999999</v>
      </c>
      <c r="AI90" s="26">
        <v>14.382999999999999</v>
      </c>
      <c r="AJ90" s="26">
        <v>14.407999999999999</v>
      </c>
      <c r="AK90" s="26">
        <v>14.481</v>
      </c>
      <c r="AL90" s="26">
        <v>14.590999999999999</v>
      </c>
      <c r="AM90" s="26">
        <v>14.795999999999999</v>
      </c>
      <c r="AN90" s="26">
        <v>14.728</v>
      </c>
      <c r="AO90" s="26">
        <v>14.645</v>
      </c>
      <c r="AP90" s="26">
        <v>15.401999999999999</v>
      </c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</row>
    <row r="91" spans="1:76" x14ac:dyDescent="0.25">
      <c r="A91" s="26" t="s">
        <v>163</v>
      </c>
      <c r="B91" s="27" t="s">
        <v>77</v>
      </c>
      <c r="C91" s="28">
        <v>41696</v>
      </c>
      <c r="D91" s="27" t="s">
        <v>93</v>
      </c>
      <c r="E91" s="27">
        <v>1</v>
      </c>
      <c r="F91" s="26" t="s">
        <v>126</v>
      </c>
      <c r="G91" s="26" t="s">
        <v>121</v>
      </c>
      <c r="H91" s="26" t="s">
        <v>117</v>
      </c>
      <c r="I91" s="26" t="s">
        <v>97</v>
      </c>
      <c r="J91" s="35">
        <v>106.3997477931904</v>
      </c>
      <c r="K91" s="35">
        <v>106.3997477931904</v>
      </c>
      <c r="L91" s="35">
        <v>104.68362282878412</v>
      </c>
      <c r="M91" s="35">
        <v>106.3997477931904</v>
      </c>
      <c r="N91" s="29">
        <f>SUM(Table1[[#This Row],[250m]:[1000m]])/86400</f>
        <v>7.5216435185185195E-4</v>
      </c>
      <c r="O91" s="29">
        <f>SUM(Table1[[#This Row],[250m]:[2000m]])/86400</f>
        <v>1.4141203703703707E-3</v>
      </c>
      <c r="P91" s="29">
        <f>SUM(Table1[[#This Row],[250m]:[3000m]])/86400</f>
        <v>2.0910185185185185E-3</v>
      </c>
      <c r="Q91" s="29">
        <f>IF(Table1[[#This Row],[Time(s)]]&gt;1,Table1[[#This Row],[Time(s)]]/86400," ")</f>
        <v>2.7798148148148148E-3</v>
      </c>
      <c r="R91" s="30">
        <f>SUM(Table1[[#This Row],[250m]:[4000m]])</f>
        <v>240.17600000000002</v>
      </c>
      <c r="S91" s="31">
        <f t="shared" si="7"/>
        <v>59.956032243021781</v>
      </c>
      <c r="T91" s="34">
        <f t="shared" si="6"/>
        <v>15.011000000000001</v>
      </c>
      <c r="U91" s="34">
        <f>IFERROR(AVERAGE(Table1[[#This Row],[500m]:[4000m]])," ")</f>
        <v>14.591733333333334</v>
      </c>
      <c r="V91" s="34">
        <f t="shared" si="5"/>
        <v>0.25648571852936342</v>
      </c>
      <c r="W91" s="26"/>
      <c r="X91" s="26"/>
      <c r="Y91" s="26"/>
      <c r="Z91" s="32"/>
      <c r="AA91" s="26">
        <v>21.3</v>
      </c>
      <c r="AB91" s="26">
        <v>14.798999999999999</v>
      </c>
      <c r="AC91" s="26">
        <v>14.518000000000001</v>
      </c>
      <c r="AD91" s="26">
        <v>14.37</v>
      </c>
      <c r="AE91" s="26">
        <v>14.266</v>
      </c>
      <c r="AF91" s="26">
        <v>14.154</v>
      </c>
      <c r="AG91" s="26">
        <v>14.278</v>
      </c>
      <c r="AH91" s="26">
        <v>14.494999999999999</v>
      </c>
      <c r="AI91" s="26">
        <v>14.468</v>
      </c>
      <c r="AJ91" s="26">
        <v>14.585000000000001</v>
      </c>
      <c r="AK91" s="26">
        <v>14.582000000000001</v>
      </c>
      <c r="AL91" s="26">
        <v>14.849</v>
      </c>
      <c r="AM91" s="26">
        <v>14.836</v>
      </c>
      <c r="AN91" s="26">
        <v>14.859</v>
      </c>
      <c r="AO91" s="26">
        <v>14.861000000000001</v>
      </c>
      <c r="AP91" s="26">
        <v>14.956</v>
      </c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</row>
    <row r="92" spans="1:76" x14ac:dyDescent="0.25">
      <c r="A92" s="26" t="s">
        <v>163</v>
      </c>
      <c r="B92" s="27" t="s">
        <v>100</v>
      </c>
      <c r="C92" s="28">
        <v>41696</v>
      </c>
      <c r="D92" s="27" t="s">
        <v>93</v>
      </c>
      <c r="E92" s="27">
        <v>2</v>
      </c>
      <c r="F92" s="26" t="s">
        <v>126</v>
      </c>
      <c r="G92" s="26" t="s">
        <v>121</v>
      </c>
      <c r="H92" s="26" t="s">
        <v>117</v>
      </c>
      <c r="I92" s="26" t="s">
        <v>97</v>
      </c>
      <c r="J92" s="35">
        <v>104.68362282878412</v>
      </c>
      <c r="K92" s="35">
        <v>104.68362282878412</v>
      </c>
      <c r="L92" s="35">
        <v>106.3997477931904</v>
      </c>
      <c r="M92" s="35">
        <v>104.68362282878412</v>
      </c>
      <c r="N92" s="29">
        <f>SUM(Table1[[#This Row],[250m]:[1000m]])/86400</f>
        <v>7.3255787037037039E-4</v>
      </c>
      <c r="O92" s="29">
        <f>SUM(Table1[[#This Row],[250m]:[2000m]])/86400</f>
        <v>1.3915509259259259E-3</v>
      </c>
      <c r="P92" s="29">
        <f>SUM(Table1[[#This Row],[250m]:[3000m]])/86400</f>
        <v>2.0742939814814812E-3</v>
      </c>
      <c r="Q92" s="29">
        <f>IF(Table1[[#This Row],[Time(s)]]&gt;1,Table1[[#This Row],[Time(s)]]/86400," ")</f>
        <v>2.7734143518518516E-3</v>
      </c>
      <c r="R92" s="30">
        <f>SUM(Table1[[#This Row],[250m]:[4000m]])</f>
        <v>239.62299999999999</v>
      </c>
      <c r="S92" s="31">
        <f t="shared" si="7"/>
        <v>60.094398283971074</v>
      </c>
      <c r="T92" s="34">
        <f t="shared" si="6"/>
        <v>14.976437499999999</v>
      </c>
      <c r="U92" s="34">
        <f>IFERROR(AVERAGE(Table1[[#This Row],[500m]:[4000m]])," ")</f>
        <v>14.588599999999998</v>
      </c>
      <c r="V92" s="34">
        <f t="shared" si="5"/>
        <v>0.43297934625766427</v>
      </c>
      <c r="W92" s="26"/>
      <c r="X92" s="26"/>
      <c r="Y92" s="26"/>
      <c r="Z92" s="32"/>
      <c r="AA92" s="26">
        <v>20.794</v>
      </c>
      <c r="AB92" s="26">
        <v>14.234</v>
      </c>
      <c r="AC92" s="26">
        <v>14.032</v>
      </c>
      <c r="AD92" s="26">
        <v>14.233000000000001</v>
      </c>
      <c r="AE92" s="26">
        <v>14.183</v>
      </c>
      <c r="AF92" s="26">
        <v>14.191000000000001</v>
      </c>
      <c r="AG92" s="26">
        <v>14.103</v>
      </c>
      <c r="AH92" s="26">
        <v>14.46</v>
      </c>
      <c r="AI92" s="26">
        <v>14.614000000000001</v>
      </c>
      <c r="AJ92" s="26">
        <v>14.606999999999999</v>
      </c>
      <c r="AK92" s="26">
        <v>14.849</v>
      </c>
      <c r="AL92" s="26">
        <v>14.919</v>
      </c>
      <c r="AM92" s="26">
        <v>14.76</v>
      </c>
      <c r="AN92" s="26">
        <v>15.211</v>
      </c>
      <c r="AO92" s="26">
        <v>14.988</v>
      </c>
      <c r="AP92" s="26">
        <v>15.445</v>
      </c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</row>
    <row r="93" spans="1:76" x14ac:dyDescent="0.25">
      <c r="A93" s="26" t="s">
        <v>164</v>
      </c>
      <c r="B93" s="27" t="s">
        <v>77</v>
      </c>
      <c r="C93" s="28">
        <v>41950</v>
      </c>
      <c r="D93" s="27" t="s">
        <v>83</v>
      </c>
      <c r="E93" s="27">
        <v>5</v>
      </c>
      <c r="F93" s="26" t="s">
        <v>124</v>
      </c>
      <c r="G93" s="26" t="s">
        <v>144</v>
      </c>
      <c r="H93" s="26" t="s">
        <v>84</v>
      </c>
      <c r="I93" s="26" t="s">
        <v>86</v>
      </c>
      <c r="J93" s="26">
        <v>106.1</v>
      </c>
      <c r="K93" s="26">
        <v>106.1</v>
      </c>
      <c r="L93" s="26">
        <v>108</v>
      </c>
      <c r="M93" s="26">
        <v>108</v>
      </c>
      <c r="N93" s="29">
        <f>SUM(Table1[[#This Row],[250m]:[1000m]])/86400</f>
        <v>7.4054398148148146E-4</v>
      </c>
      <c r="O93" s="29">
        <f>SUM(Table1[[#This Row],[250m]:[2000m]])/86400</f>
        <v>1.4041087962962963E-3</v>
      </c>
      <c r="P93" s="29">
        <f>SUM(Table1[[#This Row],[250m]:[3000m]])/86400</f>
        <v>2.073888888888889E-3</v>
      </c>
      <c r="Q93" s="29">
        <f>IF(Table1[[#This Row],[Time(s)]]&gt;1,Table1[[#This Row],[Time(s)]]/86400," ")</f>
        <v>2.772337962962963E-3</v>
      </c>
      <c r="R93" s="30">
        <f>SUM(Table1[[#This Row],[250m]:[4000m]])</f>
        <v>239.53</v>
      </c>
      <c r="S93" s="31">
        <f t="shared" si="7"/>
        <v>60.117730555671521</v>
      </c>
      <c r="T93" s="34">
        <f t="shared" si="6"/>
        <v>14.970625</v>
      </c>
      <c r="U93" s="34">
        <f>IFERROR(AVERAGE(Table1[[#This Row],[500m]:[4000m]])," ")</f>
        <v>14.5754</v>
      </c>
      <c r="V93" s="34">
        <f t="shared" si="5"/>
        <v>0.39572569864923923</v>
      </c>
      <c r="W93" s="26">
        <v>26.4</v>
      </c>
      <c r="X93" s="26">
        <v>845</v>
      </c>
      <c r="Y93" s="26">
        <v>44</v>
      </c>
      <c r="Z93" s="32">
        <v>0.97599999999999998</v>
      </c>
      <c r="AA93" s="26">
        <v>20.899000000000001</v>
      </c>
      <c r="AB93" s="26">
        <v>14.545999999999999</v>
      </c>
      <c r="AC93" s="26">
        <v>14.263</v>
      </c>
      <c r="AD93" s="26">
        <v>14.275</v>
      </c>
      <c r="AE93" s="26">
        <v>14.303000000000001</v>
      </c>
      <c r="AF93" s="26">
        <v>14.308999999999999</v>
      </c>
      <c r="AG93" s="26">
        <v>14.353</v>
      </c>
      <c r="AH93" s="26">
        <v>14.367000000000001</v>
      </c>
      <c r="AI93" s="26">
        <v>14.269</v>
      </c>
      <c r="AJ93" s="26">
        <v>14.305999999999999</v>
      </c>
      <c r="AK93" s="26">
        <v>14.589</v>
      </c>
      <c r="AL93" s="26">
        <v>14.705</v>
      </c>
      <c r="AM93" s="26">
        <v>14.782999999999999</v>
      </c>
      <c r="AN93" s="26">
        <v>14.909000000000001</v>
      </c>
      <c r="AO93" s="26">
        <v>14.941000000000001</v>
      </c>
      <c r="AP93" s="26">
        <v>15.712999999999999</v>
      </c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</row>
    <row r="94" spans="1:76" x14ac:dyDescent="0.25">
      <c r="A94" s="26" t="s">
        <v>164</v>
      </c>
      <c r="B94" s="27" t="s">
        <v>77</v>
      </c>
      <c r="C94" s="28">
        <v>41950</v>
      </c>
      <c r="D94" s="27" t="s">
        <v>78</v>
      </c>
      <c r="E94" s="27">
        <v>2</v>
      </c>
      <c r="F94" s="26" t="s">
        <v>148</v>
      </c>
      <c r="G94" s="26" t="s">
        <v>106</v>
      </c>
      <c r="H94" s="26" t="s">
        <v>114</v>
      </c>
      <c r="I94" s="26" t="s">
        <v>165</v>
      </c>
      <c r="J94" s="35">
        <v>108.17307692307692</v>
      </c>
      <c r="K94" s="35">
        <v>106.3997477931904</v>
      </c>
      <c r="L94" s="35">
        <v>106.3997477931904</v>
      </c>
      <c r="M94" s="35">
        <v>108.17307692307692</v>
      </c>
      <c r="N94" s="29">
        <f>SUM(Table1[[#This Row],[250m]:[1000m]])/86400</f>
        <v>7.5231481481481482E-4</v>
      </c>
      <c r="O94" s="29">
        <f>SUM(Table1[[#This Row],[250m]:[2000m]])/86400</f>
        <v>1.4181712962962963E-3</v>
      </c>
      <c r="P94" s="29">
        <f>SUM(Table1[[#This Row],[250m]:[3000m]])/86400</f>
        <v>2.0848726851851857E-3</v>
      </c>
      <c r="Q94" s="29">
        <f>IF(Table1[[#This Row],[Time(s)]]&gt;1,Table1[[#This Row],[Time(s)]]/86400," ")</f>
        <v>2.7507060185185186E-3</v>
      </c>
      <c r="R94" s="30">
        <f>SUM(Table1[[#This Row],[250m]:[4000m]])</f>
        <v>237.66100000000003</v>
      </c>
      <c r="S94" s="31">
        <f t="shared" si="7"/>
        <v>60.590504962951428</v>
      </c>
      <c r="T94" s="34">
        <f t="shared" si="6"/>
        <v>14.853812500000002</v>
      </c>
      <c r="U94" s="34">
        <f>IFERROR(AVERAGE(Table1[[#This Row],[500m]:[4000m]])," ")</f>
        <v>14.398133333333334</v>
      </c>
      <c r="V94" s="34">
        <f t="shared" si="5"/>
        <v>0.12384487224327204</v>
      </c>
      <c r="W94" s="26">
        <v>26.4</v>
      </c>
      <c r="X94" s="26">
        <v>845</v>
      </c>
      <c r="Y94" s="26">
        <v>44</v>
      </c>
      <c r="Z94" s="32">
        <v>0.97599999999999998</v>
      </c>
      <c r="AA94" s="26">
        <v>21.689</v>
      </c>
      <c r="AB94" s="26">
        <v>14.574999999999999</v>
      </c>
      <c r="AC94" s="26">
        <v>14.343</v>
      </c>
      <c r="AD94" s="26">
        <v>14.393000000000001</v>
      </c>
      <c r="AE94" s="26">
        <v>14.456</v>
      </c>
      <c r="AF94" s="26">
        <v>14.333</v>
      </c>
      <c r="AG94" s="26">
        <v>14.321999999999999</v>
      </c>
      <c r="AH94" s="26">
        <v>14.419</v>
      </c>
      <c r="AI94" s="26">
        <v>14.340999999999999</v>
      </c>
      <c r="AJ94" s="26">
        <v>14.33</v>
      </c>
      <c r="AK94" s="26">
        <v>14.430999999999999</v>
      </c>
      <c r="AL94" s="26">
        <v>14.500999999999999</v>
      </c>
      <c r="AM94" s="26">
        <v>14.087999999999999</v>
      </c>
      <c r="AN94" s="26">
        <v>14.412000000000001</v>
      </c>
      <c r="AO94" s="26">
        <v>14.404999999999999</v>
      </c>
      <c r="AP94" s="26">
        <v>14.622999999999999</v>
      </c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</row>
    <row r="95" spans="1:76" x14ac:dyDescent="0.25">
      <c r="A95" s="26" t="s">
        <v>164</v>
      </c>
      <c r="B95" s="27" t="s">
        <v>77</v>
      </c>
      <c r="C95" s="28">
        <v>41950</v>
      </c>
      <c r="D95" s="27" t="s">
        <v>88</v>
      </c>
      <c r="E95" s="27">
        <v>1</v>
      </c>
      <c r="F95" s="26" t="s">
        <v>125</v>
      </c>
      <c r="G95" s="26" t="s">
        <v>166</v>
      </c>
      <c r="H95" s="26" t="s">
        <v>143</v>
      </c>
      <c r="I95" s="26" t="s">
        <v>167</v>
      </c>
      <c r="J95" s="35">
        <v>108.17307692307692</v>
      </c>
      <c r="K95" s="35">
        <v>107.10205635948209</v>
      </c>
      <c r="L95" s="35">
        <v>106.3997477931904</v>
      </c>
      <c r="M95" s="35">
        <v>108.17307692307692</v>
      </c>
      <c r="N95" s="29">
        <f>SUM(Table1[[#This Row],[250m]:[1000m]])/86400</f>
        <v>7.4002314814814818E-4</v>
      </c>
      <c r="O95" s="29">
        <f>SUM(Table1[[#This Row],[250m]:[2000m]])/86400</f>
        <v>1.405613425925926E-3</v>
      </c>
      <c r="P95" s="29">
        <f>SUM(Table1[[#This Row],[250m]:[3000m]])/86400</f>
        <v>2.0715625000000001E-3</v>
      </c>
      <c r="Q95" s="29">
        <f>IF(Table1[[#This Row],[Time(s)]]&gt;1,Table1[[#This Row],[Time(s)]]/86400," ")</f>
        <v>2.7445833333333332E-3</v>
      </c>
      <c r="R95" s="30">
        <f>SUM(Table1[[#This Row],[250m]:[4000m]])</f>
        <v>237.13200000000001</v>
      </c>
      <c r="S95" s="31">
        <f t="shared" si="7"/>
        <v>60.72567177774404</v>
      </c>
      <c r="T95" s="34">
        <f t="shared" si="6"/>
        <v>14.82075</v>
      </c>
      <c r="U95" s="34">
        <f>IFERROR(AVERAGE(Table1[[#This Row],[500m]:[4000m]])," ")</f>
        <v>14.420066666666665</v>
      </c>
      <c r="V95" s="34">
        <f t="shared" si="5"/>
        <v>0.14298125085212404</v>
      </c>
      <c r="W95" s="26">
        <v>26.4</v>
      </c>
      <c r="X95" s="26">
        <v>845</v>
      </c>
      <c r="Y95" s="26">
        <v>44</v>
      </c>
      <c r="Z95" s="32">
        <v>0.97599999999999998</v>
      </c>
      <c r="AA95" s="26">
        <v>20.831</v>
      </c>
      <c r="AB95" s="26">
        <v>14.294</v>
      </c>
      <c r="AC95" s="26">
        <v>14.374000000000001</v>
      </c>
      <c r="AD95" s="26">
        <v>14.439</v>
      </c>
      <c r="AE95" s="26">
        <v>14.307</v>
      </c>
      <c r="AF95" s="26">
        <v>14.266</v>
      </c>
      <c r="AG95" s="26">
        <v>14.401999999999999</v>
      </c>
      <c r="AH95" s="26">
        <v>14.532</v>
      </c>
      <c r="AI95" s="26">
        <v>14.39</v>
      </c>
      <c r="AJ95" s="26">
        <v>14.340999999999999</v>
      </c>
      <c r="AK95" s="26">
        <v>14.324999999999999</v>
      </c>
      <c r="AL95" s="26">
        <v>14.481999999999999</v>
      </c>
      <c r="AM95" s="26">
        <v>14.542999999999999</v>
      </c>
      <c r="AN95" s="26">
        <v>14.439</v>
      </c>
      <c r="AO95" s="26">
        <v>14.329000000000001</v>
      </c>
      <c r="AP95" s="26">
        <v>14.837999999999999</v>
      </c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</row>
    <row r="96" spans="1:76" x14ac:dyDescent="0.25">
      <c r="A96" s="26" t="s">
        <v>164</v>
      </c>
      <c r="B96" s="27" t="s">
        <v>77</v>
      </c>
      <c r="C96" s="28">
        <v>41950</v>
      </c>
      <c r="D96" s="27" t="s">
        <v>93</v>
      </c>
      <c r="E96" s="27">
        <v>7</v>
      </c>
      <c r="F96" s="26" t="s">
        <v>126</v>
      </c>
      <c r="G96" s="26" t="s">
        <v>162</v>
      </c>
      <c r="H96" s="26" t="s">
        <v>161</v>
      </c>
      <c r="I96" s="26" t="s">
        <v>117</v>
      </c>
      <c r="J96" s="35">
        <v>104.68362282878412</v>
      </c>
      <c r="K96" s="35">
        <v>107.10205635948209</v>
      </c>
      <c r="L96" s="35">
        <v>104.68362282878412</v>
      </c>
      <c r="M96" s="35">
        <v>106.3997477931904</v>
      </c>
      <c r="N96" s="29">
        <f>SUM(Table1[[#This Row],[250m]:[1000m]])/86400</f>
        <v>7.6079861111111118E-4</v>
      </c>
      <c r="O96" s="29">
        <f>SUM(Table1[[#This Row],[250m]:[2000m]])/86400</f>
        <v>1.4385300925925928E-3</v>
      </c>
      <c r="P96" s="29">
        <f>SUM(Table1[[#This Row],[250m]:[3000m]])/86400</f>
        <v>2.1117013888888891E-3</v>
      </c>
      <c r="Q96" s="29">
        <f>IF(Table1[[#This Row],[Time(s)]]&gt;1,Table1[[#This Row],[Time(s)]]/86400," ")</f>
        <v>2.7889467592592592E-3</v>
      </c>
      <c r="R96" s="30">
        <f>SUM(Table1[[#This Row],[250m]:[4000m]])</f>
        <v>240.965</v>
      </c>
      <c r="S96" s="31">
        <f t="shared" si="7"/>
        <v>59.759716141348321</v>
      </c>
      <c r="T96" s="34">
        <f t="shared" si="6"/>
        <v>15.0603125</v>
      </c>
      <c r="U96" s="34">
        <f>IFERROR(AVERAGE(Table1[[#This Row],[500m]:[4000m]])," ")</f>
        <v>14.607999999999999</v>
      </c>
      <c r="V96" s="34">
        <f t="shared" si="5"/>
        <v>0.20398004104043413</v>
      </c>
      <c r="W96" s="26">
        <v>26.4</v>
      </c>
      <c r="X96" s="26">
        <v>845</v>
      </c>
      <c r="Y96" s="26">
        <v>44</v>
      </c>
      <c r="Z96" s="32">
        <v>0.97599999999999998</v>
      </c>
      <c r="AA96" s="26">
        <v>21.844999999999999</v>
      </c>
      <c r="AB96" s="26">
        <v>14.956</v>
      </c>
      <c r="AC96" s="26">
        <v>14.523999999999999</v>
      </c>
      <c r="AD96" s="26">
        <v>14.407999999999999</v>
      </c>
      <c r="AE96" s="26">
        <v>14.548</v>
      </c>
      <c r="AF96" s="26">
        <v>14.834</v>
      </c>
      <c r="AG96" s="26">
        <v>14.67</v>
      </c>
      <c r="AH96" s="26">
        <v>14.504</v>
      </c>
      <c r="AI96" s="26">
        <v>14.428000000000001</v>
      </c>
      <c r="AJ96" s="26">
        <v>14.71</v>
      </c>
      <c r="AK96" s="26">
        <v>14.56</v>
      </c>
      <c r="AL96" s="26">
        <v>14.464</v>
      </c>
      <c r="AM96" s="26">
        <v>14.629</v>
      </c>
      <c r="AN96" s="26">
        <v>15.021000000000001</v>
      </c>
      <c r="AO96" s="26">
        <v>14.584</v>
      </c>
      <c r="AP96" s="26">
        <v>14.28</v>
      </c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</row>
    <row r="97" spans="1:76" x14ac:dyDescent="0.25">
      <c r="A97" s="26" t="s">
        <v>164</v>
      </c>
      <c r="B97" s="27" t="s">
        <v>98</v>
      </c>
      <c r="C97" s="28">
        <v>41951</v>
      </c>
      <c r="D97" s="27" t="s">
        <v>83</v>
      </c>
      <c r="E97" s="27"/>
      <c r="F97" s="26" t="s">
        <v>124</v>
      </c>
      <c r="G97" s="26" t="s">
        <v>144</v>
      </c>
      <c r="H97" s="26" t="s">
        <v>84</v>
      </c>
      <c r="I97" s="26" t="s">
        <v>86</v>
      </c>
      <c r="J97" s="26">
        <v>106.1</v>
      </c>
      <c r="K97" s="26">
        <v>106.1</v>
      </c>
      <c r="L97" s="26">
        <v>108</v>
      </c>
      <c r="M97" s="26">
        <v>108</v>
      </c>
      <c r="N97" s="29">
        <f>SUM(Table1[[#This Row],[250m]:[1000m]])/86400</f>
        <v>7.3924768518518523E-4</v>
      </c>
      <c r="O97" s="29">
        <f>SUM(Table1[[#This Row],[250m]:[2000m]])/86400</f>
        <v>1.4022685185185184E-3</v>
      </c>
      <c r="P97" s="29">
        <f>SUM(Table1[[#This Row],[250m]:[3000m]])/86400</f>
        <v>2.0722800925925926E-3</v>
      </c>
      <c r="Q97" s="29">
        <f>IF(Table1[[#This Row],[Time(s)]]&gt;1,Table1[[#This Row],[Time(s)]]/86400," ")</f>
        <v>2.7626041666666662E-3</v>
      </c>
      <c r="R97" s="30">
        <f>SUM(Table1[[#This Row],[250m]:[4000m]])</f>
        <v>238.68899999999996</v>
      </c>
      <c r="S97" s="31">
        <f t="shared" si="7"/>
        <v>60.329550167791574</v>
      </c>
      <c r="T97" s="34">
        <f t="shared" si="6"/>
        <v>14.918062499999998</v>
      </c>
      <c r="U97" s="34">
        <f>IFERROR(AVERAGE(Table1[[#This Row],[500m]:[4000m]])," ")</f>
        <v>14.519599999999999</v>
      </c>
      <c r="V97" s="34">
        <f t="shared" si="5"/>
        <v>0.28078227457281851</v>
      </c>
      <c r="W97" s="26">
        <v>25.5</v>
      </c>
      <c r="X97" s="26">
        <v>844</v>
      </c>
      <c r="Y97" s="26">
        <v>50</v>
      </c>
      <c r="Z97" s="32">
        <v>0.97699999999999998</v>
      </c>
      <c r="AA97" s="26">
        <v>20.895</v>
      </c>
      <c r="AB97" s="26">
        <v>14.451000000000001</v>
      </c>
      <c r="AC97" s="26">
        <v>14.266</v>
      </c>
      <c r="AD97" s="26">
        <v>14.259</v>
      </c>
      <c r="AE97" s="26">
        <v>14.382</v>
      </c>
      <c r="AF97" s="26">
        <v>14.333</v>
      </c>
      <c r="AG97" s="26">
        <v>14.38</v>
      </c>
      <c r="AH97" s="26">
        <v>14.19</v>
      </c>
      <c r="AI97" s="26">
        <v>14.391</v>
      </c>
      <c r="AJ97" s="26">
        <v>14.430999999999999</v>
      </c>
      <c r="AK97" s="26">
        <v>14.331</v>
      </c>
      <c r="AL97" s="26">
        <v>14.736000000000001</v>
      </c>
      <c r="AM97" s="26">
        <v>14.821999999999999</v>
      </c>
      <c r="AN97" s="26">
        <v>14.773</v>
      </c>
      <c r="AO97" s="26">
        <v>15.103999999999999</v>
      </c>
      <c r="AP97" s="26">
        <v>14.945</v>
      </c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</row>
    <row r="98" spans="1:76" x14ac:dyDescent="0.25">
      <c r="A98" s="26" t="s">
        <v>164</v>
      </c>
      <c r="B98" s="27" t="s">
        <v>100</v>
      </c>
      <c r="C98" s="28">
        <v>41951</v>
      </c>
      <c r="D98" s="27" t="s">
        <v>83</v>
      </c>
      <c r="E98" s="27">
        <v>5</v>
      </c>
      <c r="F98" s="26" t="s">
        <v>124</v>
      </c>
      <c r="G98" s="26" t="s">
        <v>144</v>
      </c>
      <c r="H98" s="26" t="s">
        <v>84</v>
      </c>
      <c r="I98" s="26" t="s">
        <v>86</v>
      </c>
      <c r="J98" s="26">
        <v>106.1</v>
      </c>
      <c r="K98" s="26">
        <v>106.1</v>
      </c>
      <c r="L98" s="26">
        <v>108</v>
      </c>
      <c r="M98" s="26">
        <v>108</v>
      </c>
      <c r="N98" s="29">
        <f>SUM(Table1[[#This Row],[250m]:[1000m]])/86400</f>
        <v>7.442939814814813E-4</v>
      </c>
      <c r="O98" s="29">
        <f>SUM(Table1[[#This Row],[250m]:[2000m]])/86400</f>
        <v>1.4099652777777778E-3</v>
      </c>
      <c r="P98" s="29">
        <f>SUM(Table1[[#This Row],[250m]:[3000m]])/86400</f>
        <v>2.0797222222222224E-3</v>
      </c>
      <c r="Q98" s="29">
        <f>IF(Table1[[#This Row],[Time(s)]]&gt;1,Table1[[#This Row],[Time(s)]]/86400," ")</f>
        <v>2.7643981481481482E-3</v>
      </c>
      <c r="R98" s="30">
        <f>SUM(Table1[[#This Row],[250m]:[4000m]])</f>
        <v>238.84399999999999</v>
      </c>
      <c r="S98" s="31">
        <f t="shared" si="7"/>
        <v>60.290398753998424</v>
      </c>
      <c r="T98" s="34">
        <f t="shared" si="6"/>
        <v>14.92775</v>
      </c>
      <c r="U98" s="34">
        <f>IFERROR(AVERAGE(Table1[[#This Row],[500m]:[4000m]])," ")</f>
        <v>14.511799999999999</v>
      </c>
      <c r="V98" s="34">
        <f t="shared" si="5"/>
        <v>0.23352032643250317</v>
      </c>
      <c r="W98" s="26">
        <v>24</v>
      </c>
      <c r="X98" s="26">
        <v>845</v>
      </c>
      <c r="Y98" s="26">
        <v>57</v>
      </c>
      <c r="Z98" s="32">
        <v>0.98299999999999998</v>
      </c>
      <c r="AA98" s="26">
        <v>21.167000000000002</v>
      </c>
      <c r="AB98" s="26">
        <v>14.529</v>
      </c>
      <c r="AC98" s="26">
        <v>14.321</v>
      </c>
      <c r="AD98" s="26">
        <v>14.29</v>
      </c>
      <c r="AE98" s="26">
        <v>14.301</v>
      </c>
      <c r="AF98" s="26">
        <v>14.342000000000001</v>
      </c>
      <c r="AG98" s="26">
        <v>14.423999999999999</v>
      </c>
      <c r="AH98" s="26">
        <v>14.446999999999999</v>
      </c>
      <c r="AI98" s="26">
        <v>14.335000000000001</v>
      </c>
      <c r="AJ98" s="26">
        <v>14.369</v>
      </c>
      <c r="AK98" s="26">
        <v>14.359</v>
      </c>
      <c r="AL98" s="26">
        <v>14.804</v>
      </c>
      <c r="AM98" s="26">
        <v>14.6</v>
      </c>
      <c r="AN98" s="26">
        <v>14.885999999999999</v>
      </c>
      <c r="AO98" s="26">
        <v>15.029</v>
      </c>
      <c r="AP98" s="26">
        <v>14.641</v>
      </c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</row>
    <row r="99" spans="1:76" x14ac:dyDescent="0.25">
      <c r="A99" s="26" t="s">
        <v>164</v>
      </c>
      <c r="B99" s="27" t="s">
        <v>98</v>
      </c>
      <c r="C99" s="28">
        <v>41951</v>
      </c>
      <c r="D99" s="27" t="s">
        <v>78</v>
      </c>
      <c r="E99" s="27"/>
      <c r="F99" s="26" t="s">
        <v>148</v>
      </c>
      <c r="G99" s="26" t="s">
        <v>106</v>
      </c>
      <c r="H99" s="26" t="s">
        <v>114</v>
      </c>
      <c r="I99" s="26" t="s">
        <v>165</v>
      </c>
      <c r="J99" s="35">
        <v>108.17307692307692</v>
      </c>
      <c r="K99" s="35">
        <v>106.3997477931904</v>
      </c>
      <c r="L99" s="35">
        <v>106.3997477931904</v>
      </c>
      <c r="M99" s="35">
        <v>108.17307692307692</v>
      </c>
      <c r="N99" s="29">
        <f>SUM(Table1[[#This Row],[250m]:[1000m]])/86400</f>
        <v>7.4412037037037036E-4</v>
      </c>
      <c r="O99" s="29">
        <f>SUM(Table1[[#This Row],[250m]:[2000m]])/86400</f>
        <v>1.4384953703703704E-3</v>
      </c>
      <c r="P99" s="29">
        <f>SUM(Table1[[#This Row],[250m]:[3000m]])/86400</f>
        <v>2.1686458333333336E-3</v>
      </c>
      <c r="Q99" s="29">
        <f>IF(Table1[[#This Row],[Time(s)]]&gt;1,Table1[[#This Row],[Time(s)]]/86400," ")</f>
        <v>2.9035532407407408E-3</v>
      </c>
      <c r="R99" s="30">
        <f>SUM(Table1[[#This Row],[250m]:[4000m]])</f>
        <v>250.86700000000002</v>
      </c>
      <c r="S99" s="31">
        <f t="shared" si="7"/>
        <v>57.400933562405577</v>
      </c>
      <c r="T99" s="34">
        <f t="shared" si="6"/>
        <v>15.679187500000001</v>
      </c>
      <c r="U99" s="34">
        <f>IFERROR(AVERAGE(Table1[[#This Row],[500m]:[4000m]])," ")</f>
        <v>15.308733333333331</v>
      </c>
      <c r="V99" s="34">
        <f t="shared" si="5"/>
        <v>0.68961836927252396</v>
      </c>
      <c r="W99" s="26">
        <v>25.5</v>
      </c>
      <c r="X99" s="26">
        <v>844</v>
      </c>
      <c r="Y99" s="26">
        <v>50</v>
      </c>
      <c r="Z99" s="32">
        <v>0.97699999999999998</v>
      </c>
      <c r="AA99" s="26">
        <v>21.236000000000001</v>
      </c>
      <c r="AB99" s="26">
        <v>14.542</v>
      </c>
      <c r="AC99" s="26">
        <v>14.22</v>
      </c>
      <c r="AD99" s="26">
        <v>14.294</v>
      </c>
      <c r="AE99" s="26">
        <v>14.51</v>
      </c>
      <c r="AF99" s="26">
        <v>14.531000000000001</v>
      </c>
      <c r="AG99" s="26">
        <v>15.087999999999999</v>
      </c>
      <c r="AH99" s="26">
        <v>15.865</v>
      </c>
      <c r="AI99" s="26">
        <v>15.717000000000001</v>
      </c>
      <c r="AJ99" s="26">
        <v>15.672000000000001</v>
      </c>
      <c r="AK99" s="26">
        <v>15.92</v>
      </c>
      <c r="AL99" s="26">
        <v>15.776</v>
      </c>
      <c r="AM99" s="26">
        <v>16.088000000000001</v>
      </c>
      <c r="AN99" s="26">
        <v>15.93</v>
      </c>
      <c r="AO99" s="26">
        <v>15.737</v>
      </c>
      <c r="AP99" s="26">
        <v>15.741</v>
      </c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</row>
    <row r="100" spans="1:76" x14ac:dyDescent="0.25">
      <c r="A100" s="26" t="s">
        <v>164</v>
      </c>
      <c r="B100" s="27" t="s">
        <v>100</v>
      </c>
      <c r="C100" s="28">
        <v>41951</v>
      </c>
      <c r="D100" s="27" t="s">
        <v>78</v>
      </c>
      <c r="E100" s="27">
        <v>2</v>
      </c>
      <c r="F100" s="26" t="s">
        <v>148</v>
      </c>
      <c r="G100" s="26" t="s">
        <v>106</v>
      </c>
      <c r="H100" s="26" t="s">
        <v>114</v>
      </c>
      <c r="I100" s="26" t="s">
        <v>165</v>
      </c>
      <c r="J100" s="35">
        <v>108.17307692307692</v>
      </c>
      <c r="K100" s="35">
        <v>104.68362282878412</v>
      </c>
      <c r="L100" s="35">
        <v>106.3997477931904</v>
      </c>
      <c r="M100" s="35">
        <v>108.17307692307692</v>
      </c>
      <c r="N100" s="29">
        <f>SUM(Table1[[#This Row],[250m]:[1000m]])/86400</f>
        <v>7.4604166666666666E-4</v>
      </c>
      <c r="O100" s="29">
        <f>SUM(Table1[[#This Row],[250m]:[2000m]])/86400</f>
        <v>1.4089004629629629E-3</v>
      </c>
      <c r="P100" s="29">
        <f>SUM(Table1[[#This Row],[250m]:[3000m]])/86400</f>
        <v>2.067361111111111E-3</v>
      </c>
      <c r="Q100" s="29">
        <f>IF(Table1[[#This Row],[Time(s)]]&gt;1,Table1[[#This Row],[Time(s)]]/86400," ")</f>
        <v>2.7561226851851852E-3</v>
      </c>
      <c r="R100" s="30">
        <f>SUM(Table1[[#This Row],[250m]:[4000m]])</f>
        <v>238.12899999999999</v>
      </c>
      <c r="S100" s="31">
        <f t="shared" si="7"/>
        <v>60.471425151913465</v>
      </c>
      <c r="T100" s="34">
        <f t="shared" si="6"/>
        <v>14.883062499999999</v>
      </c>
      <c r="U100" s="34">
        <f>IFERROR(AVERAGE(Table1[[#This Row],[500m]:[4000m]])," ")</f>
        <v>14.450333333333333</v>
      </c>
      <c r="V100" s="34">
        <f t="shared" si="5"/>
        <v>0.31373821359003534</v>
      </c>
      <c r="W100" s="26">
        <v>24</v>
      </c>
      <c r="X100" s="26">
        <v>845</v>
      </c>
      <c r="Y100" s="26">
        <v>57</v>
      </c>
      <c r="Z100" s="26">
        <v>0.98299999999999998</v>
      </c>
      <c r="AA100" s="26">
        <v>21.373999999999999</v>
      </c>
      <c r="AB100" s="26">
        <v>14.643000000000001</v>
      </c>
      <c r="AC100" s="26">
        <v>14.234</v>
      </c>
      <c r="AD100" s="26">
        <v>14.207000000000001</v>
      </c>
      <c r="AE100" s="26">
        <v>14.483000000000001</v>
      </c>
      <c r="AF100" s="26">
        <v>14.308</v>
      </c>
      <c r="AG100" s="26">
        <v>14.157999999999999</v>
      </c>
      <c r="AH100" s="26">
        <v>14.321999999999999</v>
      </c>
      <c r="AI100" s="26">
        <v>14.233000000000001</v>
      </c>
      <c r="AJ100" s="26">
        <v>14.24</v>
      </c>
      <c r="AK100" s="26">
        <v>14.164</v>
      </c>
      <c r="AL100" s="26">
        <v>14.254</v>
      </c>
      <c r="AM100" s="26">
        <v>14.635999999999999</v>
      </c>
      <c r="AN100" s="26">
        <v>14.776</v>
      </c>
      <c r="AO100" s="26">
        <v>15.196</v>
      </c>
      <c r="AP100" s="26">
        <v>14.901</v>
      </c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</row>
    <row r="101" spans="1:76" x14ac:dyDescent="0.25">
      <c r="A101" s="26" t="s">
        <v>164</v>
      </c>
      <c r="B101" s="27" t="s">
        <v>98</v>
      </c>
      <c r="C101" s="28">
        <v>41951</v>
      </c>
      <c r="D101" s="27" t="s">
        <v>88</v>
      </c>
      <c r="E101" s="27"/>
      <c r="F101" s="26" t="s">
        <v>166</v>
      </c>
      <c r="G101" s="26" t="s">
        <v>168</v>
      </c>
      <c r="H101" s="26" t="s">
        <v>143</v>
      </c>
      <c r="I101" s="26" t="s">
        <v>167</v>
      </c>
      <c r="J101" s="35">
        <v>105.70658982711099</v>
      </c>
      <c r="K101" s="35">
        <v>107.10205635948209</v>
      </c>
      <c r="L101" s="35">
        <v>104.68362282878412</v>
      </c>
      <c r="M101" s="35">
        <v>110.00651890482399</v>
      </c>
      <c r="N101" s="29">
        <f>SUM(Table1[[#This Row],[250m]:[1000m]])/86400</f>
        <v>7.4885416666666655E-4</v>
      </c>
      <c r="O101" s="29">
        <f>SUM(Table1[[#This Row],[250m]:[2000m]])/86400</f>
        <v>1.405914351851852E-3</v>
      </c>
      <c r="P101" s="29">
        <f>SUM(Table1[[#This Row],[250m]:[3000m]])/86400</f>
        <v>2.062523148148148E-3</v>
      </c>
      <c r="Q101" s="29">
        <f>IF(Table1[[#This Row],[Time(s)]]&gt;1,Table1[[#This Row],[Time(s)]]/86400," ")</f>
        <v>2.724247685185185E-3</v>
      </c>
      <c r="R101" s="30">
        <f>SUM(Table1[[#This Row],[250m]:[4000m]])</f>
        <v>235.375</v>
      </c>
      <c r="S101" s="31">
        <f t="shared" si="7"/>
        <v>61.178969729155597</v>
      </c>
      <c r="T101" s="34">
        <f t="shared" si="6"/>
        <v>14.7109375</v>
      </c>
      <c r="U101" s="34">
        <f>IFERROR(AVERAGE(Table1[[#This Row],[500m]:[4000m]])," ")</f>
        <v>14.290800000000001</v>
      </c>
      <c r="V101" s="34">
        <f t="shared" si="5"/>
        <v>0.25548866343314941</v>
      </c>
      <c r="W101" s="26">
        <v>25.5</v>
      </c>
      <c r="X101" s="26">
        <v>844</v>
      </c>
      <c r="Y101" s="26">
        <v>50</v>
      </c>
      <c r="Z101" s="32">
        <v>0.97699999999999998</v>
      </c>
      <c r="AA101" s="26">
        <v>21.013000000000002</v>
      </c>
      <c r="AB101" s="26">
        <v>14.948</v>
      </c>
      <c r="AC101" s="26">
        <v>14.519</v>
      </c>
      <c r="AD101" s="26">
        <v>14.221</v>
      </c>
      <c r="AE101" s="26">
        <v>13.932</v>
      </c>
      <c r="AF101" s="26">
        <v>14.177</v>
      </c>
      <c r="AG101" s="26">
        <v>14.227</v>
      </c>
      <c r="AH101" s="26">
        <v>14.433999999999999</v>
      </c>
      <c r="AI101" s="26">
        <v>14.05</v>
      </c>
      <c r="AJ101" s="26">
        <v>13.968</v>
      </c>
      <c r="AK101" s="26">
        <v>14.276999999999999</v>
      </c>
      <c r="AL101" s="26">
        <v>14.436</v>
      </c>
      <c r="AM101" s="26">
        <v>14.478999999999999</v>
      </c>
      <c r="AN101" s="26">
        <v>14.259</v>
      </c>
      <c r="AO101" s="26">
        <v>14.336</v>
      </c>
      <c r="AP101" s="26">
        <v>14.099</v>
      </c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</row>
    <row r="102" spans="1:76" x14ac:dyDescent="0.25">
      <c r="A102" s="26" t="s">
        <v>164</v>
      </c>
      <c r="B102" s="27" t="s">
        <v>100</v>
      </c>
      <c r="C102" s="28">
        <v>41951</v>
      </c>
      <c r="D102" s="27" t="s">
        <v>88</v>
      </c>
      <c r="E102" s="27">
        <v>1</v>
      </c>
      <c r="F102" s="26" t="s">
        <v>166</v>
      </c>
      <c r="G102" s="26" t="s">
        <v>168</v>
      </c>
      <c r="H102" s="26" t="s">
        <v>143</v>
      </c>
      <c r="I102" s="26" t="s">
        <v>167</v>
      </c>
      <c r="J102" s="35">
        <v>106.3997477931904</v>
      </c>
      <c r="K102" s="35">
        <v>107.10205635948209</v>
      </c>
      <c r="L102" s="35">
        <v>107.10205635948209</v>
      </c>
      <c r="M102" s="35">
        <v>108.17307692307692</v>
      </c>
      <c r="N102" s="29">
        <f>SUM(Table1[[#This Row],[250m]:[1000m]])/86400</f>
        <v>7.4900462962962963E-4</v>
      </c>
      <c r="O102" s="29">
        <f>SUM(Table1[[#This Row],[250m]:[2000m]])/86400</f>
        <v>1.4045601851851851E-3</v>
      </c>
      <c r="P102" s="29">
        <f>SUM(Table1[[#This Row],[250m]:[3000m]])/86400</f>
        <v>2.0610648148148146E-3</v>
      </c>
      <c r="Q102" s="29">
        <f>IF(Table1[[#This Row],[Time(s)]]&gt;1,Table1[[#This Row],[Time(s)]]/86400," ")</f>
        <v>2.7312037037037036E-3</v>
      </c>
      <c r="R102" s="30">
        <f>SUM(Table1[[#This Row],[250m]:[4000m]])</f>
        <v>235.976</v>
      </c>
      <c r="S102" s="31">
        <f t="shared" si="7"/>
        <v>61.023154897108178</v>
      </c>
      <c r="T102" s="34">
        <f t="shared" si="6"/>
        <v>14.7485</v>
      </c>
      <c r="U102" s="34">
        <f>IFERROR(AVERAGE(Table1[[#This Row],[500m]:[4000m]])," ")</f>
        <v>14.334733333333332</v>
      </c>
      <c r="V102" s="34">
        <f t="shared" si="5"/>
        <v>0.26416376594471719</v>
      </c>
      <c r="W102" s="26">
        <v>24</v>
      </c>
      <c r="X102" s="26">
        <v>845</v>
      </c>
      <c r="Y102" s="26">
        <v>57</v>
      </c>
      <c r="Z102" s="26">
        <v>0.98299999999999998</v>
      </c>
      <c r="AA102" s="26">
        <v>20.954999999999998</v>
      </c>
      <c r="AB102" s="26">
        <v>14.72</v>
      </c>
      <c r="AC102" s="26">
        <v>14.685</v>
      </c>
      <c r="AD102" s="26">
        <v>14.353999999999999</v>
      </c>
      <c r="AE102" s="26">
        <v>14.105</v>
      </c>
      <c r="AF102" s="26">
        <v>13.968</v>
      </c>
      <c r="AG102" s="26">
        <v>14.166</v>
      </c>
      <c r="AH102" s="26">
        <v>14.401</v>
      </c>
      <c r="AI102" s="26">
        <v>14.061999999999999</v>
      </c>
      <c r="AJ102" s="26">
        <v>14.000999999999999</v>
      </c>
      <c r="AK102" s="26">
        <v>14.084</v>
      </c>
      <c r="AL102" s="26">
        <v>14.574999999999999</v>
      </c>
      <c r="AM102" s="26">
        <v>14.49</v>
      </c>
      <c r="AN102" s="26">
        <v>14.522</v>
      </c>
      <c r="AO102" s="26">
        <v>14.225</v>
      </c>
      <c r="AP102" s="26">
        <v>14.663</v>
      </c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</row>
    <row r="103" spans="1:76" x14ac:dyDescent="0.25">
      <c r="A103" s="26" t="s">
        <v>164</v>
      </c>
      <c r="B103" s="27" t="s">
        <v>98</v>
      </c>
      <c r="C103" s="28">
        <v>41951</v>
      </c>
      <c r="D103" s="27" t="s">
        <v>93</v>
      </c>
      <c r="E103" s="27"/>
      <c r="F103" s="26" t="s">
        <v>126</v>
      </c>
      <c r="G103" s="26" t="s">
        <v>169</v>
      </c>
      <c r="H103" s="26" t="s">
        <v>161</v>
      </c>
      <c r="I103" s="26" t="s">
        <v>117</v>
      </c>
      <c r="J103" s="35">
        <v>108.17307692307692</v>
      </c>
      <c r="K103" s="35">
        <v>106.3997477931904</v>
      </c>
      <c r="L103" s="35">
        <v>106.3997477931904</v>
      </c>
      <c r="M103" s="35">
        <v>106.3997477931904</v>
      </c>
      <c r="N103" s="29">
        <f>SUM(Table1[[#This Row],[250m]:[1000m]])/86400</f>
        <v>7.4556712962962966E-4</v>
      </c>
      <c r="O103" s="29">
        <f>SUM(Table1[[#This Row],[250m]:[2000m]])/86400</f>
        <v>1.4100578703703705E-3</v>
      </c>
      <c r="P103" s="29">
        <f>SUM(Table1[[#This Row],[250m]:[3000m]])/86400</f>
        <v>2.0900694444444447E-3</v>
      </c>
      <c r="Q103" s="29">
        <f>IF(Table1[[#This Row],[Time(s)]]&gt;1,Table1[[#This Row],[Time(s)]]/86400," ")</f>
        <v>2.7818634259259259E-3</v>
      </c>
      <c r="R103" s="30">
        <f>SUM(Table1[[#This Row],[250m]:[4000m]])</f>
        <v>240.35300000000001</v>
      </c>
      <c r="S103" s="31">
        <f t="shared" si="7"/>
        <v>59.911879610406359</v>
      </c>
      <c r="T103" s="34">
        <f t="shared" si="6"/>
        <v>15.022062500000001</v>
      </c>
      <c r="U103" s="34">
        <f>IFERROR(AVERAGE(Table1[[#This Row],[500m]:[4000m]])," ")</f>
        <v>14.5952</v>
      </c>
      <c r="V103" s="34">
        <f t="shared" si="5"/>
        <v>0.29076259338898069</v>
      </c>
      <c r="W103" s="26">
        <v>25.5</v>
      </c>
      <c r="X103" s="26">
        <v>844</v>
      </c>
      <c r="Y103" s="26">
        <v>50</v>
      </c>
      <c r="Z103" s="32">
        <v>0.97699999999999998</v>
      </c>
      <c r="AA103" s="26">
        <v>21.425000000000001</v>
      </c>
      <c r="AB103" s="26">
        <v>14.438000000000001</v>
      </c>
      <c r="AC103" s="26">
        <v>14.308999999999999</v>
      </c>
      <c r="AD103" s="26">
        <v>14.244999999999999</v>
      </c>
      <c r="AE103" s="26">
        <v>14.356999999999999</v>
      </c>
      <c r="AF103" s="26">
        <v>14.379</v>
      </c>
      <c r="AG103" s="26">
        <v>14.339</v>
      </c>
      <c r="AH103" s="26">
        <v>14.337</v>
      </c>
      <c r="AI103" s="26">
        <v>14.776</v>
      </c>
      <c r="AJ103" s="26">
        <v>14.616</v>
      </c>
      <c r="AK103" s="26">
        <v>14.555999999999999</v>
      </c>
      <c r="AL103" s="26">
        <v>14.805</v>
      </c>
      <c r="AM103" s="26">
        <v>14.766999999999999</v>
      </c>
      <c r="AN103" s="26">
        <v>14.798999999999999</v>
      </c>
      <c r="AO103" s="26">
        <v>14.938000000000001</v>
      </c>
      <c r="AP103" s="26">
        <v>15.266999999999999</v>
      </c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</row>
    <row r="104" spans="1:76" x14ac:dyDescent="0.25">
      <c r="A104" s="26" t="s">
        <v>164</v>
      </c>
      <c r="B104" s="27" t="s">
        <v>100</v>
      </c>
      <c r="C104" s="28">
        <v>41951</v>
      </c>
      <c r="D104" s="27" t="s">
        <v>93</v>
      </c>
      <c r="E104" s="27">
        <v>6</v>
      </c>
      <c r="F104" s="26" t="s">
        <v>126</v>
      </c>
      <c r="G104" s="26" t="s">
        <v>169</v>
      </c>
      <c r="H104" s="26" t="s">
        <v>161</v>
      </c>
      <c r="I104" s="26" t="s">
        <v>117</v>
      </c>
      <c r="J104" s="26"/>
      <c r="K104" s="26"/>
      <c r="L104" s="26"/>
      <c r="M104" s="26"/>
      <c r="N104" s="29">
        <f>SUM(Table1[[#This Row],[250m]:[1000m]])/86400</f>
        <v>7.3908564814814811E-4</v>
      </c>
      <c r="O104" s="29">
        <f>SUM(Table1[[#This Row],[250m]:[2000m]])/86400</f>
        <v>1.4010532407407407E-3</v>
      </c>
      <c r="P104" s="29">
        <f>SUM(Table1[[#This Row],[250m]:[3000m]])/86400</f>
        <v>2.0760879629629627E-3</v>
      </c>
      <c r="Q104" s="29">
        <f>IF(Table1[[#This Row],[Time(s)]]&gt;1,Table1[[#This Row],[Time(s)]]/86400," ")</f>
        <v>2.765636574074074E-3</v>
      </c>
      <c r="R104" s="30">
        <f>SUM(Table1[[#This Row],[250m]:[4000m]])</f>
        <v>238.95099999999999</v>
      </c>
      <c r="S104" s="31">
        <f t="shared" si="7"/>
        <v>60.263401283108259</v>
      </c>
      <c r="T104" s="34">
        <f t="shared" si="6"/>
        <v>14.9344375</v>
      </c>
      <c r="U104" s="34">
        <f>IFERROR(AVERAGE(Table1[[#This Row],[500m]:[4000m]])," ")</f>
        <v>14.524466666666665</v>
      </c>
      <c r="V104" s="34">
        <f t="shared" si="5"/>
        <v>0.29743447457661409</v>
      </c>
      <c r="W104" s="26">
        <v>24</v>
      </c>
      <c r="X104" s="26">
        <v>845</v>
      </c>
      <c r="Y104" s="26">
        <v>57</v>
      </c>
      <c r="Z104" s="26">
        <v>0.98299999999999998</v>
      </c>
      <c r="AA104" s="26">
        <v>21.084</v>
      </c>
      <c r="AB104" s="26">
        <v>14.218999999999999</v>
      </c>
      <c r="AC104" s="26">
        <v>14.313000000000001</v>
      </c>
      <c r="AD104" s="26">
        <v>14.241</v>
      </c>
      <c r="AE104" s="26">
        <v>14.281000000000001</v>
      </c>
      <c r="AF104" s="26">
        <v>14.327</v>
      </c>
      <c r="AG104" s="26">
        <v>14.332000000000001</v>
      </c>
      <c r="AH104" s="26">
        <v>14.254</v>
      </c>
      <c r="AI104" s="26">
        <v>14.513999999999999</v>
      </c>
      <c r="AJ104" s="26">
        <v>14.465999999999999</v>
      </c>
      <c r="AK104" s="26">
        <v>14.464</v>
      </c>
      <c r="AL104" s="26">
        <v>14.879</v>
      </c>
      <c r="AM104" s="26">
        <v>14.691000000000001</v>
      </c>
      <c r="AN104" s="26">
        <v>14.773999999999999</v>
      </c>
      <c r="AO104" s="26">
        <v>15.164999999999999</v>
      </c>
      <c r="AP104" s="26">
        <v>14.946999999999999</v>
      </c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</row>
    <row r="105" spans="1:76" x14ac:dyDescent="0.25">
      <c r="A105" s="26" t="s">
        <v>170</v>
      </c>
      <c r="B105" s="27" t="s">
        <v>77</v>
      </c>
      <c r="C105" s="28">
        <v>41978</v>
      </c>
      <c r="D105" s="27" t="s">
        <v>83</v>
      </c>
      <c r="E105" s="27">
        <v>4</v>
      </c>
      <c r="F105" s="26" t="s">
        <v>124</v>
      </c>
      <c r="G105" s="26" t="s">
        <v>144</v>
      </c>
      <c r="H105" s="26" t="s">
        <v>84</v>
      </c>
      <c r="I105" s="26" t="s">
        <v>155</v>
      </c>
      <c r="J105" s="26">
        <v>106</v>
      </c>
      <c r="K105" s="26">
        <v>106</v>
      </c>
      <c r="L105" s="26">
        <v>106</v>
      </c>
      <c r="M105" s="26">
        <v>104</v>
      </c>
      <c r="N105" s="29">
        <f>SUM(Table1[[#This Row],[250m]:[1000m]])/86400</f>
        <v>7.5369212962962966E-4</v>
      </c>
      <c r="O105" s="29">
        <f>SUM(Table1[[#This Row],[250m]:[2000m]])/86400</f>
        <v>1.4363194444444443E-3</v>
      </c>
      <c r="P105" s="29">
        <f>SUM(Table1[[#This Row],[250m]:[3000m]])/86400</f>
        <v>2.1230555555555555E-3</v>
      </c>
      <c r="Q105" s="29">
        <f>IF(Table1[[#This Row],[Time(s)]]&gt;1,Table1[[#This Row],[Time(s)]]/86400," ")</f>
        <v>2.8214467592592597E-3</v>
      </c>
      <c r="R105" s="30">
        <f>SUM(Table1[[#This Row],[250m]:[4000m]])</f>
        <v>243.77300000000002</v>
      </c>
      <c r="S105" s="31">
        <f t="shared" si="7"/>
        <v>59.071349165001855</v>
      </c>
      <c r="T105" s="34">
        <f t="shared" si="6"/>
        <v>15.235812500000002</v>
      </c>
      <c r="U105" s="34">
        <f>IFERROR(AVERAGE(Table1[[#This Row],[500m]:[4000m]])," ")</f>
        <v>14.852266666666671</v>
      </c>
      <c r="V105" s="34">
        <f t="shared" si="5"/>
        <v>0.22257212849086133</v>
      </c>
      <c r="W105" s="26">
        <v>24.8</v>
      </c>
      <c r="X105" s="26">
        <v>1017</v>
      </c>
      <c r="Y105" s="26">
        <v>41</v>
      </c>
      <c r="Z105" s="32">
        <v>1.1839999999999999</v>
      </c>
      <c r="AA105" s="26">
        <v>20.989000000000001</v>
      </c>
      <c r="AB105" s="26">
        <v>14.679</v>
      </c>
      <c r="AC105" s="26">
        <v>14.734999999999999</v>
      </c>
      <c r="AD105" s="26">
        <v>14.715999999999999</v>
      </c>
      <c r="AE105" s="26">
        <v>14.664999999999999</v>
      </c>
      <c r="AF105" s="26">
        <v>14.715999999999999</v>
      </c>
      <c r="AG105" s="26">
        <v>14.782999999999999</v>
      </c>
      <c r="AH105" s="26">
        <v>14.815</v>
      </c>
      <c r="AI105" s="26">
        <v>14.677</v>
      </c>
      <c r="AJ105" s="26">
        <v>14.933999999999999</v>
      </c>
      <c r="AK105" s="26">
        <v>14.965999999999999</v>
      </c>
      <c r="AL105" s="26">
        <v>14.757</v>
      </c>
      <c r="AM105" s="26">
        <v>14.811999999999999</v>
      </c>
      <c r="AN105" s="26">
        <v>14.888999999999999</v>
      </c>
      <c r="AO105" s="26">
        <v>15.131</v>
      </c>
      <c r="AP105" s="26">
        <v>15.509</v>
      </c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</row>
    <row r="106" spans="1:76" x14ac:dyDescent="0.25">
      <c r="A106" s="26" t="s">
        <v>170</v>
      </c>
      <c r="B106" s="27" t="s">
        <v>98</v>
      </c>
      <c r="C106" s="28">
        <v>41978</v>
      </c>
      <c r="D106" s="27" t="s">
        <v>83</v>
      </c>
      <c r="E106" s="27"/>
      <c r="F106" s="26" t="s">
        <v>144</v>
      </c>
      <c r="G106" s="26" t="s">
        <v>84</v>
      </c>
      <c r="H106" s="26" t="s">
        <v>155</v>
      </c>
      <c r="I106" s="26" t="s">
        <v>171</v>
      </c>
      <c r="J106" s="26">
        <v>106</v>
      </c>
      <c r="K106" s="26">
        <v>106</v>
      </c>
      <c r="L106" s="26">
        <v>106</v>
      </c>
      <c r="M106" s="26">
        <v>106</v>
      </c>
      <c r="N106" s="29">
        <f>SUM(Table1[[#This Row],[250m]:[1000m]])/86400</f>
        <v>7.4724537037037034E-4</v>
      </c>
      <c r="O106" s="29">
        <f>SUM(Table1[[#This Row],[250m]:[2000m]])/86400</f>
        <v>1.4258796296296296E-3</v>
      </c>
      <c r="P106" s="29">
        <f>SUM(Table1[[#This Row],[250m]:[3000m]])/86400</f>
        <v>2.1195254629629628E-3</v>
      </c>
      <c r="Q106" s="29">
        <f>IF(Table1[[#This Row],[Time(s)]]&gt;1,Table1[[#This Row],[Time(s)]]/86400," ")</f>
        <v>2.8200694444444445E-3</v>
      </c>
      <c r="R106" s="30">
        <f>SUM(Table1[[#This Row],[250m]:[4000m]])</f>
        <v>243.654</v>
      </c>
      <c r="S106" s="31">
        <f t="shared" si="7"/>
        <v>59.10019946317319</v>
      </c>
      <c r="T106" s="34">
        <f t="shared" si="6"/>
        <v>15.228375</v>
      </c>
      <c r="U106" s="34">
        <f>IFERROR(AVERAGE(Table1[[#This Row],[500m]:[4000m]])," ")</f>
        <v>14.842066666666666</v>
      </c>
      <c r="V106" s="34">
        <f t="shared" si="5"/>
        <v>0.30116902389253258</v>
      </c>
      <c r="W106" s="26">
        <v>25.2</v>
      </c>
      <c r="X106" s="26">
        <v>1020</v>
      </c>
      <c r="Y106" s="26">
        <v>37</v>
      </c>
      <c r="Z106" s="32">
        <v>1.1859999999999999</v>
      </c>
      <c r="AA106" s="26">
        <v>21.023</v>
      </c>
      <c r="AB106" s="26">
        <v>14.452999999999999</v>
      </c>
      <c r="AC106" s="26">
        <v>14.500999999999999</v>
      </c>
      <c r="AD106" s="26">
        <v>14.585000000000001</v>
      </c>
      <c r="AE106" s="26">
        <v>14.551</v>
      </c>
      <c r="AF106" s="26">
        <v>14.526999999999999</v>
      </c>
      <c r="AG106" s="26">
        <v>14.651999999999999</v>
      </c>
      <c r="AH106" s="26">
        <v>14.904</v>
      </c>
      <c r="AI106" s="26">
        <v>14.688000000000001</v>
      </c>
      <c r="AJ106" s="26">
        <v>15.115</v>
      </c>
      <c r="AK106" s="26">
        <v>14.88</v>
      </c>
      <c r="AL106" s="26">
        <v>15.247999999999999</v>
      </c>
      <c r="AM106" s="26">
        <v>15.302</v>
      </c>
      <c r="AN106" s="26">
        <v>15.090999999999999</v>
      </c>
      <c r="AO106" s="26">
        <v>14.875999999999999</v>
      </c>
      <c r="AP106" s="26">
        <v>15.257999999999999</v>
      </c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</row>
    <row r="107" spans="1:76" x14ac:dyDescent="0.25">
      <c r="A107" s="26" t="s">
        <v>170</v>
      </c>
      <c r="B107" s="27" t="s">
        <v>100</v>
      </c>
      <c r="C107" s="28">
        <v>41978</v>
      </c>
      <c r="D107" s="27" t="s">
        <v>83</v>
      </c>
      <c r="E107" s="27">
        <v>2</v>
      </c>
      <c r="F107" s="26" t="s">
        <v>144</v>
      </c>
      <c r="G107" s="26" t="s">
        <v>84</v>
      </c>
      <c r="H107" s="26" t="s">
        <v>155</v>
      </c>
      <c r="I107" s="26" t="s">
        <v>171</v>
      </c>
      <c r="J107" s="26">
        <v>106</v>
      </c>
      <c r="K107" s="26">
        <v>106</v>
      </c>
      <c r="L107" s="26">
        <v>106</v>
      </c>
      <c r="M107" s="26">
        <v>106</v>
      </c>
      <c r="N107" s="29">
        <f>SUM(Table1[[#This Row],[250m]:[1000m]])/86400</f>
        <v>7.4947916666666663E-4</v>
      </c>
      <c r="O107" s="29">
        <f>SUM(Table1[[#This Row],[250m]:[2000m]])/86400</f>
        <v>1.4314467592592593E-3</v>
      </c>
      <c r="P107" s="29">
        <f>SUM(Table1[[#This Row],[250m]:[3000m]])/86400</f>
        <v>2.1287384259259258E-3</v>
      </c>
      <c r="Q107" s="29">
        <f>IF(Table1[[#This Row],[Time(s)]]&gt;1,Table1[[#This Row],[Time(s)]]/86400," ")</f>
        <v>2.8410069444444446E-3</v>
      </c>
      <c r="R107" s="30">
        <f>SUM(Table1[[#This Row],[250m]:[4000m]])</f>
        <v>245.46300000000002</v>
      </c>
      <c r="S107" s="31">
        <f t="shared" si="7"/>
        <v>58.664645995526818</v>
      </c>
      <c r="T107" s="34">
        <f t="shared" si="6"/>
        <v>15.341437500000001</v>
      </c>
      <c r="U107" s="34">
        <f>IFERROR(AVERAGE(Table1[[#This Row],[500m]:[4000m]])," ")</f>
        <v>14.974533333333333</v>
      </c>
      <c r="V107" s="34">
        <f t="shared" si="5"/>
        <v>0.34119848992017748</v>
      </c>
      <c r="W107" s="26">
        <v>25.2</v>
      </c>
      <c r="X107" s="26">
        <v>1020</v>
      </c>
      <c r="Y107" s="26">
        <v>37</v>
      </c>
      <c r="Z107" s="32">
        <v>1.1859999999999999</v>
      </c>
      <c r="AA107" s="26">
        <v>20.844999999999999</v>
      </c>
      <c r="AB107" s="26">
        <v>14.573</v>
      </c>
      <c r="AC107" s="26">
        <v>14.634</v>
      </c>
      <c r="AD107" s="26">
        <v>14.702999999999999</v>
      </c>
      <c r="AE107" s="26">
        <v>14.701000000000001</v>
      </c>
      <c r="AF107" s="26">
        <v>14.537000000000001</v>
      </c>
      <c r="AG107" s="26">
        <v>14.819000000000001</v>
      </c>
      <c r="AH107" s="26">
        <v>14.865</v>
      </c>
      <c r="AI107" s="26">
        <v>14.855</v>
      </c>
      <c r="AJ107" s="26">
        <v>15.013999999999999</v>
      </c>
      <c r="AK107" s="26">
        <v>15.144</v>
      </c>
      <c r="AL107" s="26">
        <v>15.233000000000001</v>
      </c>
      <c r="AM107" s="26">
        <v>15.021000000000001</v>
      </c>
      <c r="AN107" s="26">
        <v>15.601000000000001</v>
      </c>
      <c r="AO107" s="26">
        <v>15.481999999999999</v>
      </c>
      <c r="AP107" s="26">
        <v>15.436</v>
      </c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</row>
    <row r="108" spans="1:76" x14ac:dyDescent="0.25">
      <c r="A108" s="26" t="s">
        <v>170</v>
      </c>
      <c r="B108" s="27" t="s">
        <v>77</v>
      </c>
      <c r="C108" s="28">
        <v>41978</v>
      </c>
      <c r="D108" s="27" t="s">
        <v>78</v>
      </c>
      <c r="E108" s="27">
        <v>2</v>
      </c>
      <c r="F108" s="26" t="s">
        <v>79</v>
      </c>
      <c r="G108" s="26" t="s">
        <v>106</v>
      </c>
      <c r="H108" s="26" t="s">
        <v>140</v>
      </c>
      <c r="I108" s="26" t="s">
        <v>114</v>
      </c>
      <c r="J108" s="35">
        <v>108.17307692307692</v>
      </c>
      <c r="K108" s="35">
        <v>105.70658982711099</v>
      </c>
      <c r="L108" s="35">
        <v>108.17307692307692</v>
      </c>
      <c r="M108" s="35">
        <v>107.10205635948209</v>
      </c>
      <c r="N108" s="29">
        <f>SUM(Table1[[#This Row],[250m]:[1000m]])/86400</f>
        <v>7.555208333333333E-4</v>
      </c>
      <c r="O108" s="29">
        <f>SUM(Table1[[#This Row],[250m]:[2000m]])/86400</f>
        <v>1.4390625E-3</v>
      </c>
      <c r="P108" s="29">
        <f>SUM(Table1[[#This Row],[250m]:[3000m]])/86400</f>
        <v>2.1173032407407408E-3</v>
      </c>
      <c r="Q108" s="29">
        <f>IF(Table1[[#This Row],[Time(s)]]&gt;1,Table1[[#This Row],[Time(s)]]/86400," ")</f>
        <v>2.8052430555555552E-3</v>
      </c>
      <c r="R108" s="30">
        <f>SUM(Table1[[#This Row],[250m]:[4000m]])</f>
        <v>242.37299999999996</v>
      </c>
      <c r="S108" s="31">
        <f t="shared" si="7"/>
        <v>59.412558329516912</v>
      </c>
      <c r="T108" s="34">
        <f t="shared" si="6"/>
        <v>15.148312499999998</v>
      </c>
      <c r="U108" s="34">
        <f>IFERROR(AVERAGE(Table1[[#This Row],[500m]:[4000m]])," ")</f>
        <v>14.731399999999997</v>
      </c>
      <c r="V108" s="34">
        <f t="shared" si="5"/>
        <v>0.20038705404434543</v>
      </c>
      <c r="W108" s="26">
        <v>24.8</v>
      </c>
      <c r="X108" s="26">
        <v>1017</v>
      </c>
      <c r="Y108" s="26">
        <v>41</v>
      </c>
      <c r="Z108" s="32">
        <v>1.1839999999999999</v>
      </c>
      <c r="AA108" s="26">
        <v>21.402000000000001</v>
      </c>
      <c r="AB108" s="26">
        <v>14.827999999999999</v>
      </c>
      <c r="AC108" s="26">
        <v>14.47</v>
      </c>
      <c r="AD108" s="26">
        <v>14.577</v>
      </c>
      <c r="AE108" s="26">
        <v>14.763</v>
      </c>
      <c r="AF108" s="26">
        <v>14.792</v>
      </c>
      <c r="AG108" s="26">
        <v>14.714</v>
      </c>
      <c r="AH108" s="26">
        <v>14.789</v>
      </c>
      <c r="AI108" s="26">
        <v>14.54</v>
      </c>
      <c r="AJ108" s="26">
        <v>14.497999999999999</v>
      </c>
      <c r="AK108" s="26">
        <v>14.65</v>
      </c>
      <c r="AL108" s="26">
        <v>14.912000000000001</v>
      </c>
      <c r="AM108" s="26">
        <v>14.551</v>
      </c>
      <c r="AN108" s="26">
        <v>14.670999999999999</v>
      </c>
      <c r="AO108" s="26">
        <v>15.074999999999999</v>
      </c>
      <c r="AP108" s="26">
        <v>15.141</v>
      </c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</row>
    <row r="109" spans="1:76" x14ac:dyDescent="0.25">
      <c r="A109" s="26" t="s">
        <v>170</v>
      </c>
      <c r="B109" s="27" t="s">
        <v>98</v>
      </c>
      <c r="C109" s="28">
        <v>41978</v>
      </c>
      <c r="D109" s="27" t="s">
        <v>78</v>
      </c>
      <c r="E109" s="27"/>
      <c r="F109" s="26" t="s">
        <v>79</v>
      </c>
      <c r="G109" s="26" t="s">
        <v>106</v>
      </c>
      <c r="H109" s="26" t="s">
        <v>140</v>
      </c>
      <c r="I109" s="26" t="s">
        <v>114</v>
      </c>
      <c r="J109" s="35">
        <v>108.17307692307692</v>
      </c>
      <c r="K109" s="35">
        <v>105.70658982711099</v>
      </c>
      <c r="L109" s="35">
        <v>108.17307692307692</v>
      </c>
      <c r="M109" s="35">
        <v>107.10205635948209</v>
      </c>
      <c r="N109" s="29">
        <f>SUM(Table1[[#This Row],[250m]:[1000m]])/86400</f>
        <v>7.5472222222222217E-4</v>
      </c>
      <c r="O109" s="29">
        <f>SUM(Table1[[#This Row],[250m]:[2000m]])/86400</f>
        <v>1.4344675925925927E-3</v>
      </c>
      <c r="P109" s="29">
        <f>SUM(Table1[[#This Row],[250m]:[3000m]])/86400</f>
        <v>2.0963541666666665E-3</v>
      </c>
      <c r="Q109" s="29">
        <f>IF(Table1[[#This Row],[Time(s)]]&gt;1,Table1[[#This Row],[Time(s)]]/86400," ")</f>
        <v>2.7806828703703704E-3</v>
      </c>
      <c r="R109" s="30">
        <f>SUM(Table1[[#This Row],[250m]:[4000m]])</f>
        <v>240.251</v>
      </c>
      <c r="S109" s="31">
        <f t="shared" si="7"/>
        <v>59.937315557479472</v>
      </c>
      <c r="T109" s="34">
        <f t="shared" si="6"/>
        <v>15.0156875</v>
      </c>
      <c r="U109" s="34">
        <f>IFERROR(AVERAGE(Table1[[#This Row],[500m]:[4000m]])," ")</f>
        <v>14.581</v>
      </c>
      <c r="V109" s="34">
        <f t="shared" si="5"/>
        <v>0.25586017386734594</v>
      </c>
      <c r="W109" s="26">
        <v>25.2</v>
      </c>
      <c r="X109" s="26">
        <v>1020</v>
      </c>
      <c r="Y109" s="26">
        <v>37</v>
      </c>
      <c r="Z109" s="32">
        <v>1.1859999999999999</v>
      </c>
      <c r="AA109" s="26">
        <v>21.536000000000001</v>
      </c>
      <c r="AB109" s="26">
        <v>14.599</v>
      </c>
      <c r="AC109" s="26">
        <v>14.37</v>
      </c>
      <c r="AD109" s="26">
        <v>14.702999999999999</v>
      </c>
      <c r="AE109" s="26">
        <v>14.664</v>
      </c>
      <c r="AF109" s="26">
        <v>14.58</v>
      </c>
      <c r="AG109" s="26">
        <v>14.64</v>
      </c>
      <c r="AH109" s="26">
        <v>14.846</v>
      </c>
      <c r="AI109" s="26">
        <v>14.333</v>
      </c>
      <c r="AJ109" s="26">
        <v>14.333</v>
      </c>
      <c r="AK109" s="26">
        <v>14.154</v>
      </c>
      <c r="AL109" s="26">
        <v>14.367000000000001</v>
      </c>
      <c r="AM109" s="26">
        <v>14.766</v>
      </c>
      <c r="AN109" s="26">
        <v>14.568</v>
      </c>
      <c r="AO109" s="26">
        <v>14.586</v>
      </c>
      <c r="AP109" s="26">
        <v>15.206</v>
      </c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</row>
    <row r="110" spans="1:76" x14ac:dyDescent="0.25">
      <c r="A110" s="26" t="s">
        <v>170</v>
      </c>
      <c r="B110" s="27" t="s">
        <v>100</v>
      </c>
      <c r="C110" s="28">
        <v>41978</v>
      </c>
      <c r="D110" s="27" t="s">
        <v>78</v>
      </c>
      <c r="E110" s="27">
        <v>1</v>
      </c>
      <c r="F110" s="26" t="s">
        <v>106</v>
      </c>
      <c r="G110" s="26" t="s">
        <v>165</v>
      </c>
      <c r="H110" s="26" t="s">
        <v>140</v>
      </c>
      <c r="I110" s="26" t="s">
        <v>114</v>
      </c>
      <c r="J110" s="35">
        <v>108.17307692307692</v>
      </c>
      <c r="K110" s="35">
        <v>105.70658982711099</v>
      </c>
      <c r="L110" s="35">
        <v>108.17307692307692</v>
      </c>
      <c r="M110" s="35">
        <v>107.10205635948209</v>
      </c>
      <c r="N110" s="29">
        <f>SUM(Table1[[#This Row],[250m]:[1000m]])/86400</f>
        <v>7.4564814814814806E-4</v>
      </c>
      <c r="O110" s="29">
        <f>SUM(Table1[[#This Row],[250m]:[2000m]])/86400</f>
        <v>1.4268518518518519E-3</v>
      </c>
      <c r="P110" s="29">
        <f>SUM(Table1[[#This Row],[250m]:[3000m]])/86400</f>
        <v>2.101585648148148E-3</v>
      </c>
      <c r="Q110" s="29">
        <f>IF(Table1[[#This Row],[Time(s)]]&gt;1,Table1[[#This Row],[Time(s)]]/86400," ")</f>
        <v>2.7910995370370368E-3</v>
      </c>
      <c r="R110" s="30">
        <f>SUM(Table1[[#This Row],[250m]:[4000m]])</f>
        <v>241.15099999999998</v>
      </c>
      <c r="S110" s="31">
        <f t="shared" si="7"/>
        <v>59.713623414375228</v>
      </c>
      <c r="T110" s="34">
        <f t="shared" si="6"/>
        <v>15.071937499999999</v>
      </c>
      <c r="U110" s="34">
        <f>IFERROR(AVERAGE(Table1[[#This Row],[500m]:[4000m]])," ")</f>
        <v>14.672533333333332</v>
      </c>
      <c r="V110" s="34">
        <f t="shared" si="5"/>
        <v>0.25876654306444596</v>
      </c>
      <c r="W110" s="26">
        <v>25.2</v>
      </c>
      <c r="X110" s="26">
        <v>1020</v>
      </c>
      <c r="Y110" s="26">
        <v>37</v>
      </c>
      <c r="Z110" s="32">
        <v>1.1859999999999999</v>
      </c>
      <c r="AA110" s="26">
        <v>21.062999999999999</v>
      </c>
      <c r="AB110" s="26">
        <v>14.534000000000001</v>
      </c>
      <c r="AC110" s="26">
        <v>14.206</v>
      </c>
      <c r="AD110" s="26">
        <v>14.621</v>
      </c>
      <c r="AE110" s="26">
        <v>14.798</v>
      </c>
      <c r="AF110" s="26">
        <v>14.632</v>
      </c>
      <c r="AG110" s="26">
        <v>14.529</v>
      </c>
      <c r="AH110" s="26">
        <v>14.897</v>
      </c>
      <c r="AI110" s="26">
        <v>14.555999999999999</v>
      </c>
      <c r="AJ110" s="26">
        <v>14.486000000000001</v>
      </c>
      <c r="AK110" s="26">
        <v>14.331</v>
      </c>
      <c r="AL110" s="26">
        <v>14.923999999999999</v>
      </c>
      <c r="AM110" s="26">
        <v>15.032999999999999</v>
      </c>
      <c r="AN110" s="26">
        <v>14.577999999999999</v>
      </c>
      <c r="AO110" s="26">
        <v>14.821</v>
      </c>
      <c r="AP110" s="26">
        <v>15.141999999999999</v>
      </c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</row>
    <row r="111" spans="1:76" x14ac:dyDescent="0.25">
      <c r="A111" s="26" t="s">
        <v>170</v>
      </c>
      <c r="B111" s="27" t="s">
        <v>77</v>
      </c>
      <c r="C111" s="28">
        <v>41978</v>
      </c>
      <c r="D111" s="27" t="s">
        <v>88</v>
      </c>
      <c r="E111" s="27">
        <v>1</v>
      </c>
      <c r="F111" s="26" t="s">
        <v>141</v>
      </c>
      <c r="G111" s="26" t="s">
        <v>136</v>
      </c>
      <c r="H111" s="26" t="s">
        <v>142</v>
      </c>
      <c r="I111" s="26" t="s">
        <v>153</v>
      </c>
      <c r="J111" s="35">
        <v>107.10205635948209</v>
      </c>
      <c r="K111" s="35">
        <v>111.90318302387269</v>
      </c>
      <c r="L111" s="35">
        <v>110.00651890482399</v>
      </c>
      <c r="M111" s="35">
        <v>108.17307692307692</v>
      </c>
      <c r="N111" s="29">
        <f>SUM(Table1[[#This Row],[250m]:[1000m]])/86400</f>
        <v>7.3722222222222223E-4</v>
      </c>
      <c r="O111" s="29">
        <f>SUM(Table1[[#This Row],[250m]:[2000m]])/86400</f>
        <v>1.4169097222222222E-3</v>
      </c>
      <c r="P111" s="29">
        <f>SUM(Table1[[#This Row],[250m]:[3000m]])/86400</f>
        <v>2.1053240740740741E-3</v>
      </c>
      <c r="Q111" s="29">
        <f>IF(Table1[[#This Row],[Time(s)]]&gt;1,Table1[[#This Row],[Time(s)]]/86400," ")</f>
        <v>2.7844560185185186E-3</v>
      </c>
      <c r="R111" s="30">
        <f>SUM(Table1[[#This Row],[250m]:[4000m]])</f>
        <v>240.577</v>
      </c>
      <c r="S111" s="31">
        <f t="shared" si="7"/>
        <v>59.856095969273873</v>
      </c>
      <c r="T111" s="34">
        <f t="shared" si="6"/>
        <v>15.0360625</v>
      </c>
      <c r="U111" s="34">
        <f>IFERROR(AVERAGE(Table1[[#This Row],[500m]:[4000m]])," ")</f>
        <v>14.667999999999999</v>
      </c>
      <c r="V111" s="34">
        <f t="shared" si="5"/>
        <v>0.23657617317533411</v>
      </c>
      <c r="W111" s="26">
        <v>24.8</v>
      </c>
      <c r="X111" s="26">
        <v>1017</v>
      </c>
      <c r="Y111" s="26">
        <v>41</v>
      </c>
      <c r="Z111" s="32">
        <v>1.1839999999999999</v>
      </c>
      <c r="AA111" s="26">
        <v>20.556999999999999</v>
      </c>
      <c r="AB111" s="26">
        <v>14.227</v>
      </c>
      <c r="AC111" s="26">
        <v>14.340999999999999</v>
      </c>
      <c r="AD111" s="26">
        <v>14.571</v>
      </c>
      <c r="AE111" s="26">
        <v>14.904999999999999</v>
      </c>
      <c r="AF111" s="26">
        <v>14.722</v>
      </c>
      <c r="AG111" s="26">
        <v>14.622</v>
      </c>
      <c r="AH111" s="26">
        <v>14.476000000000001</v>
      </c>
      <c r="AI111" s="26">
        <v>14.723000000000001</v>
      </c>
      <c r="AJ111" s="26">
        <v>15.061999999999999</v>
      </c>
      <c r="AK111" s="26">
        <v>14.827</v>
      </c>
      <c r="AL111" s="26">
        <v>14.867000000000001</v>
      </c>
      <c r="AM111" s="26">
        <v>14.917</v>
      </c>
      <c r="AN111" s="26">
        <v>14.534000000000001</v>
      </c>
      <c r="AO111" s="26">
        <v>14.432</v>
      </c>
      <c r="AP111" s="26">
        <v>14.794</v>
      </c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</row>
    <row r="112" spans="1:76" x14ac:dyDescent="0.25">
      <c r="A112" s="26" t="s">
        <v>170</v>
      </c>
      <c r="B112" s="27" t="s">
        <v>98</v>
      </c>
      <c r="C112" s="28">
        <v>41978</v>
      </c>
      <c r="D112" s="27" t="s">
        <v>88</v>
      </c>
      <c r="E112" s="27"/>
      <c r="F112" s="26" t="s">
        <v>141</v>
      </c>
      <c r="G112" s="26" t="s">
        <v>136</v>
      </c>
      <c r="H112" s="26" t="s">
        <v>142</v>
      </c>
      <c r="I112" s="26" t="s">
        <v>154</v>
      </c>
      <c r="J112" s="35">
        <v>111.90318302387269</v>
      </c>
      <c r="K112" s="35">
        <v>110.00651890482399</v>
      </c>
      <c r="L112" s="35">
        <v>111.90318302387269</v>
      </c>
      <c r="M112" s="35">
        <v>110.00651890482399</v>
      </c>
      <c r="N112" s="29">
        <f>SUM(Table1[[#This Row],[250m]:[1000m]])/86400</f>
        <v>7.3252314814814816E-4</v>
      </c>
      <c r="O112" s="29">
        <f>SUM(Table1[[#This Row],[250m]:[2000m]])/86400</f>
        <v>1.4107638888888889E-3</v>
      </c>
      <c r="P112" s="29">
        <f>SUM(Table1[[#This Row],[250m]:[3000m]])/86400</f>
        <v>2.0977777777777778E-3</v>
      </c>
      <c r="Q112" s="29">
        <f>IF(Table1[[#This Row],[Time(s)]]&gt;1,Table1[[#This Row],[Time(s)]]/86400," ")</f>
        <v>2.2662962962962966E-3</v>
      </c>
      <c r="R112" s="30">
        <f>SUM(Table1[[#This Row],[250m]:[4000m]])</f>
        <v>195.80800000000002</v>
      </c>
      <c r="S112" s="31">
        <f t="shared" si="7"/>
        <v>73.541428337963708</v>
      </c>
      <c r="T112" s="34">
        <f t="shared" si="6"/>
        <v>15.062153846153848</v>
      </c>
      <c r="U112" s="34">
        <f>IFERROR(AVERAGE(Table1[[#This Row],[500m]:[4000m]])," ")</f>
        <v>14.568333333333333</v>
      </c>
      <c r="V112" s="34">
        <f t="shared" si="5"/>
        <v>0.40391185657119311</v>
      </c>
      <c r="W112" s="26">
        <v>25.2</v>
      </c>
      <c r="X112" s="26">
        <v>1020</v>
      </c>
      <c r="Y112" s="26">
        <v>37</v>
      </c>
      <c r="Z112" s="32">
        <v>1.1859999999999999</v>
      </c>
      <c r="AA112" s="26">
        <v>20.988</v>
      </c>
      <c r="AB112" s="26">
        <v>14.17</v>
      </c>
      <c r="AC112" s="26">
        <v>14.089</v>
      </c>
      <c r="AD112" s="26">
        <v>14.042999999999999</v>
      </c>
      <c r="AE112" s="26">
        <v>14.266999999999999</v>
      </c>
      <c r="AF112" s="26">
        <v>14.577</v>
      </c>
      <c r="AG112" s="26">
        <v>15.17</v>
      </c>
      <c r="AH112" s="26">
        <v>14.586</v>
      </c>
      <c r="AI112" s="26">
        <v>14.593999999999999</v>
      </c>
      <c r="AJ112" s="26">
        <v>14.651</v>
      </c>
      <c r="AK112" s="26">
        <v>14.746</v>
      </c>
      <c r="AL112" s="26">
        <v>15.367000000000001</v>
      </c>
      <c r="AM112" s="26">
        <v>14.56</v>
      </c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</row>
    <row r="113" spans="1:76" x14ac:dyDescent="0.25">
      <c r="A113" s="26" t="s">
        <v>170</v>
      </c>
      <c r="B113" s="27" t="s">
        <v>100</v>
      </c>
      <c r="C113" s="28">
        <v>41978</v>
      </c>
      <c r="D113" s="27" t="s">
        <v>88</v>
      </c>
      <c r="E113" s="27">
        <v>7</v>
      </c>
      <c r="F113" s="26" t="s">
        <v>141</v>
      </c>
      <c r="G113" s="26" t="s">
        <v>136</v>
      </c>
      <c r="H113" s="26" t="s">
        <v>142</v>
      </c>
      <c r="I113" s="26" t="s">
        <v>153</v>
      </c>
      <c r="J113" s="35">
        <v>111.90318302387269</v>
      </c>
      <c r="K113" s="35">
        <v>110.00651890482399</v>
      </c>
      <c r="L113" s="35">
        <v>111.90318302387269</v>
      </c>
      <c r="M113" s="35">
        <v>111.90318302387269</v>
      </c>
      <c r="N113" s="29">
        <f>SUM(Table1[[#This Row],[250m]:[1000m]])/86400</f>
        <v>7.4379629629629622E-4</v>
      </c>
      <c r="O113" s="29">
        <f>SUM(Table1[[#This Row],[250m]:[2000m]])/86400</f>
        <v>1.4172916666666667E-3</v>
      </c>
      <c r="P113" s="29">
        <f>SUM(Table1[[#This Row],[250m]:[3000m]])/86400</f>
        <v>2.0990972222222222E-3</v>
      </c>
      <c r="Q113" s="29">
        <f>IF(Table1[[#This Row],[Time(s)]]&gt;1,Table1[[#This Row],[Time(s)]]/86400," ")</f>
        <v>2.7735763888888888E-3</v>
      </c>
      <c r="R113" s="30">
        <f>SUM(Table1[[#This Row],[250m]:[4000m]])</f>
        <v>239.637</v>
      </c>
      <c r="S113" s="31">
        <f t="shared" si="7"/>
        <v>60.09088746729428</v>
      </c>
      <c r="T113" s="34">
        <f t="shared" si="6"/>
        <v>14.9773125</v>
      </c>
      <c r="U113" s="34">
        <f>IFERROR(AVERAGE(Table1[[#This Row],[500m]:[4000m]])," ")</f>
        <v>14.579800000000001</v>
      </c>
      <c r="V113" s="34">
        <f t="shared" si="5"/>
        <v>0.21716557212018123</v>
      </c>
      <c r="W113" s="26">
        <v>25.2</v>
      </c>
      <c r="X113" s="26">
        <v>1020</v>
      </c>
      <c r="Y113" s="26">
        <v>37</v>
      </c>
      <c r="Z113" s="32">
        <v>1.1859999999999999</v>
      </c>
      <c r="AA113" s="26">
        <v>20.94</v>
      </c>
      <c r="AB113" s="26">
        <v>14.590999999999999</v>
      </c>
      <c r="AC113" s="26">
        <v>14.382</v>
      </c>
      <c r="AD113" s="26">
        <v>14.351000000000001</v>
      </c>
      <c r="AE113" s="26">
        <v>14.32</v>
      </c>
      <c r="AF113" s="26">
        <v>14.301</v>
      </c>
      <c r="AG113" s="26">
        <v>14.648999999999999</v>
      </c>
      <c r="AH113" s="26">
        <v>14.92</v>
      </c>
      <c r="AI113" s="26">
        <v>14.733000000000001</v>
      </c>
      <c r="AJ113" s="26">
        <v>14.611000000000001</v>
      </c>
      <c r="AK113" s="26">
        <v>14.821</v>
      </c>
      <c r="AL113" s="26">
        <v>14.743</v>
      </c>
      <c r="AM113" s="26">
        <v>14.412000000000001</v>
      </c>
      <c r="AN113" s="26">
        <v>14.303000000000001</v>
      </c>
      <c r="AO113" s="26">
        <v>14.714</v>
      </c>
      <c r="AP113" s="26">
        <v>14.846</v>
      </c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</row>
    <row r="114" spans="1:76" x14ac:dyDescent="0.25">
      <c r="A114" s="26" t="s">
        <v>170</v>
      </c>
      <c r="B114" s="27" t="s">
        <v>77</v>
      </c>
      <c r="C114" s="28">
        <v>41978</v>
      </c>
      <c r="D114" s="27" t="s">
        <v>93</v>
      </c>
      <c r="E114" s="27">
        <v>3</v>
      </c>
      <c r="F114" s="26" t="s">
        <v>162</v>
      </c>
      <c r="G114" s="26" t="s">
        <v>121</v>
      </c>
      <c r="H114" s="26" t="s">
        <v>161</v>
      </c>
      <c r="I114" s="26" t="s">
        <v>117</v>
      </c>
      <c r="J114" s="35">
        <v>104.68362282878412</v>
      </c>
      <c r="K114" s="35">
        <v>107.10205635948209</v>
      </c>
      <c r="L114" s="35">
        <v>106.3997477931904</v>
      </c>
      <c r="M114" s="35">
        <v>104.68362282878412</v>
      </c>
      <c r="N114" s="29">
        <f>SUM(Table1[[#This Row],[250m]:[1000m]])/86400</f>
        <v>7.5068287037037031E-4</v>
      </c>
      <c r="O114" s="29">
        <f>SUM(Table1[[#This Row],[250m]:[2000m]])/86400</f>
        <v>1.4267013888888888E-3</v>
      </c>
      <c r="P114" s="29">
        <f>SUM(Table1[[#This Row],[250m]:[3000m]])/86400</f>
        <v>2.1119444444444445E-3</v>
      </c>
      <c r="Q114" s="29">
        <f>IF(Table1[[#This Row],[Time(s)]]&gt;1,Table1[[#This Row],[Time(s)]]/86400," ")</f>
        <v>2.80587962962963E-3</v>
      </c>
      <c r="R114" s="30">
        <f>SUM(Table1[[#This Row],[250m]:[4000m]])</f>
        <v>242.42800000000003</v>
      </c>
      <c r="S114" s="31">
        <f t="shared" si="7"/>
        <v>59.399079314270622</v>
      </c>
      <c r="T114" s="34">
        <f t="shared" si="6"/>
        <v>15.151750000000002</v>
      </c>
      <c r="U114" s="34">
        <f>IFERROR(AVERAGE(Table1[[#This Row],[500m]:[4000m]])," ")</f>
        <v>14.725133333333336</v>
      </c>
      <c r="V114" s="34">
        <f t="shared" si="5"/>
        <v>0.30118477163805407</v>
      </c>
      <c r="W114" s="26">
        <v>24.8</v>
      </c>
      <c r="X114" s="26">
        <v>1017</v>
      </c>
      <c r="Y114" s="26">
        <v>41</v>
      </c>
      <c r="Z114" s="32">
        <v>1.1839999999999999</v>
      </c>
      <c r="AA114" s="26">
        <v>21.550999999999998</v>
      </c>
      <c r="AB114" s="26">
        <v>14.88</v>
      </c>
      <c r="AC114" s="26">
        <v>14.234</v>
      </c>
      <c r="AD114" s="26">
        <v>14.194000000000001</v>
      </c>
      <c r="AE114" s="26">
        <v>14.35</v>
      </c>
      <c r="AF114" s="26">
        <v>14.552</v>
      </c>
      <c r="AG114" s="26">
        <v>14.771000000000001</v>
      </c>
      <c r="AH114" s="26">
        <v>14.734999999999999</v>
      </c>
      <c r="AI114" s="26">
        <v>14.632</v>
      </c>
      <c r="AJ114" s="26">
        <v>14.67</v>
      </c>
      <c r="AK114" s="26">
        <v>15.067</v>
      </c>
      <c r="AL114" s="26">
        <v>14.836</v>
      </c>
      <c r="AM114" s="26">
        <v>14.728999999999999</v>
      </c>
      <c r="AN114" s="26">
        <v>15.005000000000001</v>
      </c>
      <c r="AO114" s="26">
        <v>15.239000000000001</v>
      </c>
      <c r="AP114" s="26">
        <v>14.983000000000001</v>
      </c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</row>
    <row r="115" spans="1:76" x14ac:dyDescent="0.25">
      <c r="A115" s="26" t="s">
        <v>170</v>
      </c>
      <c r="B115" s="27" t="s">
        <v>98</v>
      </c>
      <c r="C115" s="28">
        <v>41978</v>
      </c>
      <c r="D115" s="27" t="s">
        <v>93</v>
      </c>
      <c r="E115" s="27"/>
      <c r="F115" s="26" t="s">
        <v>162</v>
      </c>
      <c r="G115" s="26" t="s">
        <v>121</v>
      </c>
      <c r="H115" s="26" t="s">
        <v>161</v>
      </c>
      <c r="I115" s="26" t="s">
        <v>117</v>
      </c>
      <c r="J115" s="35">
        <v>105.3633866133866</v>
      </c>
      <c r="K115" s="35">
        <v>108.17307692307692</v>
      </c>
      <c r="L115" s="36">
        <v>104.7</v>
      </c>
      <c r="M115" s="36">
        <v>104.7</v>
      </c>
      <c r="N115" s="29">
        <f>SUM(Table1[[#This Row],[250m]:[1000m]])/86400</f>
        <v>7.5931712962962953E-4</v>
      </c>
      <c r="O115" s="29">
        <f>SUM(Table1[[#This Row],[250m]:[2000m]])/86400</f>
        <v>1.4294791666666666E-3</v>
      </c>
      <c r="P115" s="29">
        <f>SUM(Table1[[#This Row],[250m]:[3000m]])/86400</f>
        <v>2.1022569444444439E-3</v>
      </c>
      <c r="Q115" s="29">
        <f>IF(Table1[[#This Row],[Time(s)]]&gt;1,Table1[[#This Row],[Time(s)]]/86400," ")</f>
        <v>2.7829398148148145E-3</v>
      </c>
      <c r="R115" s="30">
        <f>SUM(Table1[[#This Row],[250m]:[4000m]])</f>
        <v>240.44599999999997</v>
      </c>
      <c r="S115" s="31">
        <f t="shared" si="7"/>
        <v>59.888706819826496</v>
      </c>
      <c r="T115" s="34">
        <f t="shared" si="6"/>
        <v>15.027874999999998</v>
      </c>
      <c r="U115" s="34">
        <f>IFERROR(AVERAGE(Table1[[#This Row],[500m]:[4000m]])," ")</f>
        <v>14.567133333333334</v>
      </c>
      <c r="V115" s="34">
        <f t="shared" si="5"/>
        <v>0.19668207364993387</v>
      </c>
      <c r="W115" s="26">
        <v>25.2</v>
      </c>
      <c r="X115" s="26">
        <v>1020</v>
      </c>
      <c r="Y115" s="26">
        <v>37</v>
      </c>
      <c r="Z115" s="32">
        <v>1.1859999999999999</v>
      </c>
      <c r="AA115" s="26">
        <v>21.939</v>
      </c>
      <c r="AB115" s="26">
        <v>14.959</v>
      </c>
      <c r="AC115" s="26">
        <v>14.407</v>
      </c>
      <c r="AD115" s="26">
        <v>14.3</v>
      </c>
      <c r="AE115" s="26">
        <v>14.337</v>
      </c>
      <c r="AF115" s="26">
        <v>14.537000000000001</v>
      </c>
      <c r="AG115" s="26">
        <v>14.698</v>
      </c>
      <c r="AH115" s="26">
        <v>14.33</v>
      </c>
      <c r="AI115" s="26">
        <v>14.506</v>
      </c>
      <c r="AJ115" s="26">
        <v>14.683</v>
      </c>
      <c r="AK115" s="26">
        <v>14.417</v>
      </c>
      <c r="AL115" s="26">
        <v>14.522</v>
      </c>
      <c r="AM115" s="26">
        <v>14.532</v>
      </c>
      <c r="AN115" s="26">
        <v>14.824999999999999</v>
      </c>
      <c r="AO115" s="26">
        <v>14.766999999999999</v>
      </c>
      <c r="AP115" s="26">
        <v>14.686999999999999</v>
      </c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</row>
    <row r="116" spans="1:76" x14ac:dyDescent="0.25">
      <c r="A116" s="26" t="s">
        <v>170</v>
      </c>
      <c r="B116" s="27" t="s">
        <v>100</v>
      </c>
      <c r="C116" s="28">
        <v>41978</v>
      </c>
      <c r="D116" s="27" t="s">
        <v>93</v>
      </c>
      <c r="E116" s="27">
        <v>3</v>
      </c>
      <c r="F116" s="26" t="s">
        <v>162</v>
      </c>
      <c r="G116" s="26" t="s">
        <v>121</v>
      </c>
      <c r="H116" s="26" t="s">
        <v>117</v>
      </c>
      <c r="I116" s="26" t="s">
        <v>126</v>
      </c>
      <c r="J116" s="35">
        <v>106.3997477931904</v>
      </c>
      <c r="K116" s="35">
        <v>104.68362282878412</v>
      </c>
      <c r="L116" s="35">
        <v>106.3997477931904</v>
      </c>
      <c r="M116" s="35">
        <v>104.68362282878412</v>
      </c>
      <c r="N116" s="29">
        <f>SUM(Table1[[#This Row],[250m]:[1000m]])/86400</f>
        <v>7.518634259259259E-4</v>
      </c>
      <c r="O116" s="29">
        <f>SUM(Table1[[#This Row],[250m]:[2000m]])/86400</f>
        <v>1.4230555555555554E-3</v>
      </c>
      <c r="P116" s="29">
        <f>SUM(Table1[[#This Row],[250m]:[3000m]])/86400</f>
        <v>2.1019560185185182E-3</v>
      </c>
      <c r="Q116" s="29">
        <f>IF(Table1[[#This Row],[Time(s)]]&gt;1,Table1[[#This Row],[Time(s)]]/86400," ")</f>
        <v>2.803796296296296E-3</v>
      </c>
      <c r="R116" s="30">
        <f>SUM(Table1[[#This Row],[250m]:[4000m]])</f>
        <v>242.24799999999999</v>
      </c>
      <c r="S116" s="31">
        <f t="shared" si="7"/>
        <v>59.443215217463099</v>
      </c>
      <c r="T116" s="34">
        <f t="shared" si="6"/>
        <v>15.140499999999999</v>
      </c>
      <c r="U116" s="34">
        <f>IFERROR(AVERAGE(Table1[[#This Row],[500m]:[4000m]])," ")</f>
        <v>14.701199999999998</v>
      </c>
      <c r="V116" s="34">
        <f t="shared" si="5"/>
        <v>0.3398605176076967</v>
      </c>
      <c r="W116" s="26">
        <v>25.2</v>
      </c>
      <c r="X116" s="26">
        <v>1020</v>
      </c>
      <c r="Y116" s="26">
        <v>37</v>
      </c>
      <c r="Z116" s="32">
        <v>1.1859999999999999</v>
      </c>
      <c r="AA116" s="26">
        <v>21.73</v>
      </c>
      <c r="AB116" s="26">
        <v>14.672000000000001</v>
      </c>
      <c r="AC116" s="26">
        <v>14.253</v>
      </c>
      <c r="AD116" s="26">
        <v>14.305999999999999</v>
      </c>
      <c r="AE116" s="26">
        <v>14.385999999999999</v>
      </c>
      <c r="AF116" s="26">
        <v>14.573</v>
      </c>
      <c r="AG116" s="26">
        <v>14.553000000000001</v>
      </c>
      <c r="AH116" s="26">
        <v>14.478999999999999</v>
      </c>
      <c r="AI116" s="26">
        <v>14.561999999999999</v>
      </c>
      <c r="AJ116" s="26">
        <v>14.847</v>
      </c>
      <c r="AK116" s="26">
        <v>14.66</v>
      </c>
      <c r="AL116" s="26">
        <v>14.587999999999999</v>
      </c>
      <c r="AM116" s="26">
        <v>14.984999999999999</v>
      </c>
      <c r="AN116" s="26">
        <v>14.933999999999999</v>
      </c>
      <c r="AO116" s="26">
        <v>15.276</v>
      </c>
      <c r="AP116" s="26">
        <v>15.444000000000001</v>
      </c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</row>
    <row r="117" spans="1:76" x14ac:dyDescent="0.25">
      <c r="A117" s="26" t="s">
        <v>172</v>
      </c>
      <c r="B117" s="27" t="s">
        <v>77</v>
      </c>
      <c r="C117" s="28">
        <v>42020</v>
      </c>
      <c r="D117" s="27" t="s">
        <v>83</v>
      </c>
      <c r="E117" s="27">
        <v>13</v>
      </c>
      <c r="F117" s="26" t="s">
        <v>171</v>
      </c>
      <c r="G117" s="26" t="s">
        <v>173</v>
      </c>
      <c r="H117" s="26" t="s">
        <v>174</v>
      </c>
      <c r="I117" s="26" t="s">
        <v>175</v>
      </c>
      <c r="J117" s="26"/>
      <c r="K117" s="26"/>
      <c r="L117" s="26"/>
      <c r="M117" s="26"/>
      <c r="N117" s="29">
        <f>SUM(Table1[[#This Row],[250m]:[1000m]])/86400</f>
        <v>7.5660879629629624E-4</v>
      </c>
      <c r="O117" s="29">
        <f>SUM(Table1[[#This Row],[250m]:[2000m]])/86400</f>
        <v>1.4485416666666666E-3</v>
      </c>
      <c r="P117" s="29">
        <f>SUM(Table1[[#This Row],[250m]:[3000m]])/86400</f>
        <v>2.1510995370370369E-3</v>
      </c>
      <c r="Q117" s="29">
        <f>IF(Table1[[#This Row],[Time(s)]]&gt;1,Table1[[#This Row],[Time(s)]]/86400," ")</f>
        <v>2.8903472222222221E-3</v>
      </c>
      <c r="R117" s="30">
        <f>SUM(Table1[[#This Row],[250m]:[4000m]])</f>
        <v>249.726</v>
      </c>
      <c r="S117" s="31">
        <f t="shared" si="7"/>
        <v>57.663198865957085</v>
      </c>
      <c r="T117" s="34">
        <f t="shared" si="6"/>
        <v>15.607875</v>
      </c>
      <c r="U117" s="34">
        <f>IFERROR(AVERAGE(Table1[[#This Row],[500m]:[4000m]])," ")</f>
        <v>15.255599999999999</v>
      </c>
      <c r="V117" s="34">
        <f t="shared" si="5"/>
        <v>0.49311948711385184</v>
      </c>
      <c r="W117" s="26"/>
      <c r="X117" s="26"/>
      <c r="Y117" s="26"/>
      <c r="Z117" s="32"/>
      <c r="AA117" s="26">
        <v>20.891999999999999</v>
      </c>
      <c r="AB117" s="26">
        <v>14.74</v>
      </c>
      <c r="AC117" s="26">
        <v>15.023999999999999</v>
      </c>
      <c r="AD117" s="26">
        <v>14.715</v>
      </c>
      <c r="AE117" s="26">
        <v>14.968</v>
      </c>
      <c r="AF117" s="26">
        <v>14.818</v>
      </c>
      <c r="AG117" s="26">
        <v>14.885999999999999</v>
      </c>
      <c r="AH117" s="26">
        <v>15.111000000000001</v>
      </c>
      <c r="AI117" s="26">
        <v>14.927</v>
      </c>
      <c r="AJ117" s="26">
        <v>15.07</v>
      </c>
      <c r="AK117" s="26">
        <v>15.334</v>
      </c>
      <c r="AL117" s="26">
        <v>15.37</v>
      </c>
      <c r="AM117" s="26">
        <v>15.824</v>
      </c>
      <c r="AN117" s="26">
        <v>15.721</v>
      </c>
      <c r="AO117" s="26">
        <v>16.242999999999999</v>
      </c>
      <c r="AP117" s="26">
        <v>16.082999999999998</v>
      </c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</row>
    <row r="118" spans="1:76" x14ac:dyDescent="0.25">
      <c r="A118" s="26" t="s">
        <v>172</v>
      </c>
      <c r="B118" s="27" t="s">
        <v>77</v>
      </c>
      <c r="C118" s="28">
        <v>42020</v>
      </c>
      <c r="D118" s="27" t="s">
        <v>78</v>
      </c>
      <c r="E118" s="27">
        <v>7</v>
      </c>
      <c r="F118" s="26" t="s">
        <v>176</v>
      </c>
      <c r="G118" s="26" t="s">
        <v>177</v>
      </c>
      <c r="H118" s="26" t="s">
        <v>151</v>
      </c>
      <c r="I118" s="26" t="s">
        <v>178</v>
      </c>
      <c r="J118" s="26"/>
      <c r="K118" s="26"/>
      <c r="L118" s="26"/>
      <c r="M118" s="26"/>
      <c r="N118" s="29">
        <f>SUM(Table1[[#This Row],[250m]:[1000m]])/86400</f>
        <v>7.6695601851851849E-4</v>
      </c>
      <c r="O118" s="29">
        <f>SUM(Table1[[#This Row],[250m]:[2000m]])/86400</f>
        <v>1.4597685185185187E-3</v>
      </c>
      <c r="P118" s="29">
        <f>SUM(Table1[[#This Row],[250m]:[3000m]])/86400</f>
        <v>2.1565740740740742E-3</v>
      </c>
      <c r="Q118" s="29">
        <f>IF(Table1[[#This Row],[Time(s)]]&gt;1,Table1[[#This Row],[Time(s)]]/86400," ")</f>
        <v>2.8580671296296292E-3</v>
      </c>
      <c r="R118" s="30">
        <f>SUM(Table1[[#This Row],[250m]:[4000m]])</f>
        <v>246.93699999999998</v>
      </c>
      <c r="S118" s="31">
        <f t="shared" si="7"/>
        <v>58.314468872627437</v>
      </c>
      <c r="T118" s="34">
        <f t="shared" si="6"/>
        <v>15.433562499999999</v>
      </c>
      <c r="U118" s="34">
        <f>IFERROR(AVERAGE(Table1[[#This Row],[500m]:[4000m]])," ")</f>
        <v>15.041599999999999</v>
      </c>
      <c r="V118" s="34">
        <f t="shared" si="5"/>
        <v>0.12972927855455632</v>
      </c>
      <c r="W118" s="26"/>
      <c r="X118" s="26"/>
      <c r="Y118" s="26"/>
      <c r="Z118" s="32"/>
      <c r="AA118" s="26">
        <v>21.312999999999999</v>
      </c>
      <c r="AB118" s="26">
        <v>15.083</v>
      </c>
      <c r="AC118" s="26">
        <v>14.782</v>
      </c>
      <c r="AD118" s="26">
        <v>15.087</v>
      </c>
      <c r="AE118" s="26">
        <v>14.939</v>
      </c>
      <c r="AF118" s="26">
        <v>14.955</v>
      </c>
      <c r="AG118" s="26">
        <v>14.929</v>
      </c>
      <c r="AH118" s="26">
        <v>15.036</v>
      </c>
      <c r="AI118" s="26">
        <v>15.138</v>
      </c>
      <c r="AJ118" s="26">
        <v>15.058</v>
      </c>
      <c r="AK118" s="26">
        <v>15.12</v>
      </c>
      <c r="AL118" s="26">
        <v>14.888</v>
      </c>
      <c r="AM118" s="26">
        <v>15.122</v>
      </c>
      <c r="AN118" s="26">
        <v>15.004</v>
      </c>
      <c r="AO118" s="26">
        <v>15.183999999999999</v>
      </c>
      <c r="AP118" s="26">
        <v>15.298999999999999</v>
      </c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</row>
    <row r="119" spans="1:76" x14ac:dyDescent="0.25">
      <c r="A119" s="26" t="s">
        <v>172</v>
      </c>
      <c r="B119" s="27" t="s">
        <v>77</v>
      </c>
      <c r="C119" s="28">
        <v>42020</v>
      </c>
      <c r="D119" s="27" t="s">
        <v>88</v>
      </c>
      <c r="E119" s="27">
        <v>1</v>
      </c>
      <c r="F119" s="26" t="s">
        <v>179</v>
      </c>
      <c r="G119" s="26" t="s">
        <v>138</v>
      </c>
      <c r="H119" s="26" t="s">
        <v>180</v>
      </c>
      <c r="I119" s="26" t="s">
        <v>134</v>
      </c>
      <c r="J119" s="26"/>
      <c r="K119" s="26"/>
      <c r="L119" s="26"/>
      <c r="M119" s="26"/>
      <c r="N119" s="29">
        <f>SUM(Table1[[#This Row],[250m]:[1000m]])/86400</f>
        <v>7.4429398148148152E-4</v>
      </c>
      <c r="O119" s="29">
        <f>SUM(Table1[[#This Row],[250m]:[2000m]])/86400</f>
        <v>1.4383217592592592E-3</v>
      </c>
      <c r="P119" s="29">
        <f>SUM(Table1[[#This Row],[250m]:[3000m]])/86400</f>
        <v>2.1306250000000001E-3</v>
      </c>
      <c r="Q119" s="29">
        <f>IF(Table1[[#This Row],[Time(s)]]&gt;1,Table1[[#This Row],[Time(s)]]/86400," ")</f>
        <v>2.825300925925926E-3</v>
      </c>
      <c r="R119" s="30">
        <f>SUM(Table1[[#This Row],[250m]:[4000m]])</f>
        <v>244.10600000000002</v>
      </c>
      <c r="S119" s="31">
        <f t="shared" si="7"/>
        <v>58.990766306440641</v>
      </c>
      <c r="T119" s="34">
        <f t="shared" si="6"/>
        <v>15.256625000000001</v>
      </c>
      <c r="U119" s="34">
        <f>IFERROR(AVERAGE(Table1[[#This Row],[500m]:[4000m]])," ")</f>
        <v>14.895600000000002</v>
      </c>
      <c r="V119" s="34">
        <f t="shared" si="5"/>
        <v>0.25312780509909527</v>
      </c>
      <c r="W119" s="26"/>
      <c r="X119" s="26"/>
      <c r="Y119" s="26"/>
      <c r="Z119" s="32"/>
      <c r="AA119" s="26">
        <v>20.672000000000001</v>
      </c>
      <c r="AB119" s="26">
        <v>14.685</v>
      </c>
      <c r="AC119" s="26">
        <v>14.682</v>
      </c>
      <c r="AD119" s="26">
        <v>14.268000000000001</v>
      </c>
      <c r="AE119" s="26">
        <v>14.771000000000001</v>
      </c>
      <c r="AF119" s="26">
        <v>14.954000000000001</v>
      </c>
      <c r="AG119" s="26">
        <v>14.957000000000001</v>
      </c>
      <c r="AH119" s="26">
        <v>15.282</v>
      </c>
      <c r="AI119" s="26">
        <v>15.074</v>
      </c>
      <c r="AJ119" s="26">
        <v>14.74</v>
      </c>
      <c r="AK119" s="26">
        <v>15.026</v>
      </c>
      <c r="AL119" s="26">
        <v>14.975</v>
      </c>
      <c r="AM119" s="26">
        <v>15.096</v>
      </c>
      <c r="AN119" s="26">
        <v>15.154999999999999</v>
      </c>
      <c r="AO119" s="26">
        <v>15.048999999999999</v>
      </c>
      <c r="AP119" s="26">
        <v>14.72</v>
      </c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</row>
    <row r="120" spans="1:76" x14ac:dyDescent="0.25">
      <c r="A120" s="26" t="s">
        <v>172</v>
      </c>
      <c r="B120" s="27" t="s">
        <v>77</v>
      </c>
      <c r="C120" s="28">
        <v>42020</v>
      </c>
      <c r="D120" s="27" t="s">
        <v>93</v>
      </c>
      <c r="E120" s="27">
        <v>4</v>
      </c>
      <c r="F120" s="26" t="s">
        <v>162</v>
      </c>
      <c r="G120" s="26" t="s">
        <v>181</v>
      </c>
      <c r="H120" s="26" t="s">
        <v>117</v>
      </c>
      <c r="I120" s="26" t="s">
        <v>126</v>
      </c>
      <c r="J120" s="26"/>
      <c r="K120" s="26"/>
      <c r="L120" s="26"/>
      <c r="M120" s="26"/>
      <c r="N120" s="29">
        <f>SUM(Table1[[#This Row],[250m]:[1000m]])/86400</f>
        <v>7.6152777777777764E-4</v>
      </c>
      <c r="O120" s="29">
        <f>SUM(Table1[[#This Row],[250m]:[2000m]])/86400</f>
        <v>1.4452430555555555E-3</v>
      </c>
      <c r="P120" s="29">
        <f>SUM(Table1[[#This Row],[250m]:[3000m]])/86400</f>
        <v>2.1314120370370371E-3</v>
      </c>
      <c r="Q120" s="29">
        <f>IF(Table1[[#This Row],[Time(s)]]&gt;1,Table1[[#This Row],[Time(s)]]/86400," ")</f>
        <v>2.8316898148148151E-3</v>
      </c>
      <c r="R120" s="30">
        <f>SUM(Table1[[#This Row],[250m]:[4000m]])</f>
        <v>244.65800000000002</v>
      </c>
      <c r="S120" s="31">
        <f t="shared" si="7"/>
        <v>58.857670707681734</v>
      </c>
      <c r="T120" s="34">
        <f t="shared" si="6"/>
        <v>15.291125000000001</v>
      </c>
      <c r="U120" s="34">
        <f>IFERROR(AVERAGE(Table1[[#This Row],[500m]:[4000m]])," ")</f>
        <v>14.871866666666669</v>
      </c>
      <c r="V120" s="34">
        <f t="shared" si="5"/>
        <v>0.23481417171477378</v>
      </c>
      <c r="W120" s="26"/>
      <c r="X120" s="26"/>
      <c r="Y120" s="26"/>
      <c r="Z120" s="32"/>
      <c r="AA120" s="26">
        <v>21.58</v>
      </c>
      <c r="AB120" s="26">
        <v>14.967000000000001</v>
      </c>
      <c r="AC120" s="26">
        <v>14.686999999999999</v>
      </c>
      <c r="AD120" s="26">
        <v>14.561999999999999</v>
      </c>
      <c r="AE120" s="26">
        <v>14.502000000000001</v>
      </c>
      <c r="AF120" s="26">
        <v>14.939</v>
      </c>
      <c r="AG120" s="26">
        <v>14.907999999999999</v>
      </c>
      <c r="AH120" s="26">
        <v>14.724</v>
      </c>
      <c r="AI120" s="26">
        <v>14.651999999999999</v>
      </c>
      <c r="AJ120" s="26">
        <v>15.145</v>
      </c>
      <c r="AK120" s="26">
        <v>14.802</v>
      </c>
      <c r="AL120" s="26">
        <v>14.686</v>
      </c>
      <c r="AM120" s="26">
        <v>15.269</v>
      </c>
      <c r="AN120" s="26">
        <v>15.193</v>
      </c>
      <c r="AO120" s="26">
        <v>15.005000000000001</v>
      </c>
      <c r="AP120" s="26">
        <v>15.037000000000001</v>
      </c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</row>
    <row r="121" spans="1:76" x14ac:dyDescent="0.25">
      <c r="A121" s="26" t="s">
        <v>172</v>
      </c>
      <c r="B121" s="27" t="s">
        <v>98</v>
      </c>
      <c r="C121" s="28">
        <v>42021</v>
      </c>
      <c r="D121" s="27" t="s">
        <v>78</v>
      </c>
      <c r="E121" s="27"/>
      <c r="F121" s="26" t="s">
        <v>176</v>
      </c>
      <c r="G121" s="26" t="s">
        <v>177</v>
      </c>
      <c r="H121" s="26" t="s">
        <v>151</v>
      </c>
      <c r="I121" s="26" t="s">
        <v>178</v>
      </c>
      <c r="J121" s="26"/>
      <c r="K121" s="26"/>
      <c r="L121" s="26"/>
      <c r="M121" s="26"/>
      <c r="N121" s="29">
        <f>SUM(Table1[[#This Row],[250m]:[1000m]])/86400</f>
        <v>7.5987268518518504E-4</v>
      </c>
      <c r="O121" s="29">
        <f>SUM(Table1[[#This Row],[250m]:[2000m]])/86400</f>
        <v>1.4451273148148149E-3</v>
      </c>
      <c r="P121" s="29">
        <f>SUM(Table1[[#This Row],[250m]:[3000m]])/86400</f>
        <v>2.124664351851852E-3</v>
      </c>
      <c r="Q121" s="29">
        <f>IF(Table1[[#This Row],[Time(s)]]&gt;1,Table1[[#This Row],[Time(s)]]/86400," ")</f>
        <v>2.8156018518518517E-3</v>
      </c>
      <c r="R121" s="30">
        <f>SUM(Table1[[#This Row],[250m]:[4000m]])</f>
        <v>243.268</v>
      </c>
      <c r="S121" s="31">
        <f t="shared" si="7"/>
        <v>59.193975368729134</v>
      </c>
      <c r="T121" s="34">
        <f t="shared" si="6"/>
        <v>15.20425</v>
      </c>
      <c r="U121" s="34">
        <f>IFERROR(AVERAGE(Table1[[#This Row],[500m]:[4000m]])," ")</f>
        <v>14.787000000000001</v>
      </c>
      <c r="V121" s="34">
        <f t="shared" si="5"/>
        <v>0.17814159697114146</v>
      </c>
      <c r="W121" s="26"/>
      <c r="X121" s="26"/>
      <c r="Y121" s="26"/>
      <c r="Z121" s="32"/>
      <c r="AA121" s="26">
        <v>21.463000000000001</v>
      </c>
      <c r="AB121" s="26">
        <v>14.974</v>
      </c>
      <c r="AC121" s="26">
        <v>14.545</v>
      </c>
      <c r="AD121" s="26">
        <v>14.670999999999999</v>
      </c>
      <c r="AE121" s="26">
        <v>14.602</v>
      </c>
      <c r="AF121" s="26">
        <v>14.754</v>
      </c>
      <c r="AG121" s="26">
        <v>14.959</v>
      </c>
      <c r="AH121" s="26">
        <v>14.891</v>
      </c>
      <c r="AI121" s="26">
        <v>14.82</v>
      </c>
      <c r="AJ121" s="26">
        <v>14.648</v>
      </c>
      <c r="AK121" s="26">
        <v>14.577999999999999</v>
      </c>
      <c r="AL121" s="26">
        <v>14.666</v>
      </c>
      <c r="AM121" s="26">
        <v>15.054</v>
      </c>
      <c r="AN121" s="26">
        <v>15.106</v>
      </c>
      <c r="AO121" s="26">
        <v>14.836</v>
      </c>
      <c r="AP121" s="26">
        <v>14.701000000000001</v>
      </c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</row>
    <row r="122" spans="1:76" x14ac:dyDescent="0.25">
      <c r="A122" s="26" t="s">
        <v>172</v>
      </c>
      <c r="B122" s="27" t="s">
        <v>100</v>
      </c>
      <c r="C122" s="28">
        <v>42021</v>
      </c>
      <c r="D122" s="27" t="s">
        <v>78</v>
      </c>
      <c r="E122" s="27">
        <v>3</v>
      </c>
      <c r="F122" s="26" t="s">
        <v>176</v>
      </c>
      <c r="G122" s="26" t="s">
        <v>177</v>
      </c>
      <c r="H122" s="26" t="s">
        <v>151</v>
      </c>
      <c r="I122" s="26" t="s">
        <v>178</v>
      </c>
      <c r="J122" s="26"/>
      <c r="K122" s="26"/>
      <c r="L122" s="26"/>
      <c r="M122" s="26"/>
      <c r="N122" s="29">
        <f>SUM(Table1[[#This Row],[250m]:[1000m]])/86400</f>
        <v>7.6506944444444452E-4</v>
      </c>
      <c r="O122" s="29">
        <f>SUM(Table1[[#This Row],[250m]:[2000m]])/86400</f>
        <v>1.4491898148148148E-3</v>
      </c>
      <c r="P122" s="29">
        <f>SUM(Table1[[#This Row],[250m]:[3000m]])/86400</f>
        <v>2.1357986111111105E-3</v>
      </c>
      <c r="Q122" s="29">
        <f>IF(Table1[[#This Row],[Time(s)]]&gt;1,Table1[[#This Row],[Time(s)]]/86400," ")</f>
        <v>2.8401736111111106E-3</v>
      </c>
      <c r="R122" s="30">
        <f>SUM(Table1[[#This Row],[250m]:[4000m]])</f>
        <v>245.39099999999996</v>
      </c>
      <c r="S122" s="31">
        <f t="shared" si="7"/>
        <v>58.68185874787585</v>
      </c>
      <c r="T122" s="34">
        <f t="shared" si="6"/>
        <v>15.336937499999998</v>
      </c>
      <c r="U122" s="34">
        <f>IFERROR(AVERAGE(Table1[[#This Row],[500m]:[4000m]])," ")</f>
        <v>14.924399999999999</v>
      </c>
      <c r="V122" s="34">
        <f t="shared" si="5"/>
        <v>0.22377469536503522</v>
      </c>
      <c r="W122" s="26"/>
      <c r="X122" s="26"/>
      <c r="Y122" s="26"/>
      <c r="Z122" s="32"/>
      <c r="AA122" s="26">
        <v>21.524999999999999</v>
      </c>
      <c r="AB122" s="26">
        <v>15.164</v>
      </c>
      <c r="AC122" s="26">
        <v>14.632</v>
      </c>
      <c r="AD122" s="26">
        <v>14.781000000000001</v>
      </c>
      <c r="AE122" s="26">
        <v>14.715</v>
      </c>
      <c r="AF122" s="26">
        <v>14.82</v>
      </c>
      <c r="AG122" s="26">
        <v>14.779</v>
      </c>
      <c r="AH122" s="26">
        <v>14.794</v>
      </c>
      <c r="AI122" s="26">
        <v>14.962</v>
      </c>
      <c r="AJ122" s="26">
        <v>14.824999999999999</v>
      </c>
      <c r="AK122" s="26">
        <v>14.901999999999999</v>
      </c>
      <c r="AL122" s="26">
        <v>14.634</v>
      </c>
      <c r="AM122" s="26">
        <v>15.167</v>
      </c>
      <c r="AN122" s="26">
        <v>15.154</v>
      </c>
      <c r="AO122" s="26">
        <v>15.278</v>
      </c>
      <c r="AP122" s="26">
        <v>15.259</v>
      </c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</row>
    <row r="123" spans="1:76" x14ac:dyDescent="0.25">
      <c r="A123" s="26" t="s">
        <v>172</v>
      </c>
      <c r="B123" s="27" t="s">
        <v>98</v>
      </c>
      <c r="C123" s="28">
        <v>42021</v>
      </c>
      <c r="D123" s="27" t="s">
        <v>88</v>
      </c>
      <c r="E123" s="27"/>
      <c r="F123" s="26" t="s">
        <v>179</v>
      </c>
      <c r="G123" s="26" t="s">
        <v>138</v>
      </c>
      <c r="H123" s="26" t="s">
        <v>180</v>
      </c>
      <c r="I123" s="26" t="s">
        <v>134</v>
      </c>
      <c r="J123" s="26"/>
      <c r="K123" s="26"/>
      <c r="L123" s="26"/>
      <c r="M123" s="26"/>
      <c r="N123" s="29">
        <f>SUM(Table1[[#This Row],[250m]:[1000m]])/86400</f>
        <v>7.4645833333333335E-4</v>
      </c>
      <c r="O123" s="29">
        <f>SUM(Table1[[#This Row],[250m]:[2000m]])/86400</f>
        <v>1.4287268518518518E-3</v>
      </c>
      <c r="P123" s="29">
        <f>SUM(Table1[[#This Row],[250m]:[3000m]])/86400</f>
        <v>2.1186805555555555E-3</v>
      </c>
      <c r="Q123" s="29">
        <f>IF(Table1[[#This Row],[Time(s)]]&gt;1,Table1[[#This Row],[Time(s)]]/86400," ")</f>
        <v>2.8172337962962964E-3</v>
      </c>
      <c r="R123" s="30">
        <f>SUM(Table1[[#This Row],[250m]:[4000m]])</f>
        <v>243.40900000000002</v>
      </c>
      <c r="S123" s="31">
        <f t="shared" si="7"/>
        <v>59.159685960667026</v>
      </c>
      <c r="T123" s="34">
        <f t="shared" si="6"/>
        <v>15.213062500000001</v>
      </c>
      <c r="U123" s="34">
        <f>IFERROR(AVERAGE(Table1[[#This Row],[500m]:[4000m]])," ")</f>
        <v>14.865733333333335</v>
      </c>
      <c r="V123" s="34">
        <f t="shared" si="5"/>
        <v>0.197260330769362</v>
      </c>
      <c r="W123" s="26"/>
      <c r="X123" s="26"/>
      <c r="Y123" s="26"/>
      <c r="Z123" s="32"/>
      <c r="AA123" s="26">
        <v>20.422999999999998</v>
      </c>
      <c r="AB123" s="26">
        <v>14.721</v>
      </c>
      <c r="AC123" s="26">
        <v>14.726000000000001</v>
      </c>
      <c r="AD123" s="26">
        <v>14.624000000000001</v>
      </c>
      <c r="AE123" s="26">
        <v>14.766999999999999</v>
      </c>
      <c r="AF123" s="26">
        <v>14.916</v>
      </c>
      <c r="AG123" s="26">
        <v>14.523999999999999</v>
      </c>
      <c r="AH123" s="26">
        <v>14.741</v>
      </c>
      <c r="AI123" s="26">
        <v>14.746</v>
      </c>
      <c r="AJ123" s="26">
        <v>14.86</v>
      </c>
      <c r="AK123" s="26">
        <v>15.148</v>
      </c>
      <c r="AL123" s="26">
        <v>14.858000000000001</v>
      </c>
      <c r="AM123" s="26">
        <v>15.079000000000001</v>
      </c>
      <c r="AN123" s="26">
        <v>15.044</v>
      </c>
      <c r="AO123" s="26">
        <v>15.068</v>
      </c>
      <c r="AP123" s="26">
        <v>15.164</v>
      </c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</row>
    <row r="124" spans="1:76" x14ac:dyDescent="0.25">
      <c r="A124" s="26" t="s">
        <v>172</v>
      </c>
      <c r="B124" s="27" t="s">
        <v>100</v>
      </c>
      <c r="C124" s="28">
        <v>42021</v>
      </c>
      <c r="D124" s="27" t="s">
        <v>88</v>
      </c>
      <c r="E124" s="27">
        <v>1</v>
      </c>
      <c r="F124" s="26" t="s">
        <v>179</v>
      </c>
      <c r="G124" s="26" t="s">
        <v>138</v>
      </c>
      <c r="H124" s="26" t="s">
        <v>180</v>
      </c>
      <c r="I124" s="26" t="s">
        <v>134</v>
      </c>
      <c r="J124" s="26"/>
      <c r="K124" s="26"/>
      <c r="L124" s="26"/>
      <c r="M124" s="26"/>
      <c r="N124" s="29">
        <f>SUM(Table1[[#This Row],[250m]:[1000m]])/86400</f>
        <v>7.4260416666666669E-4</v>
      </c>
      <c r="O124" s="29">
        <f>SUM(Table1[[#This Row],[250m]:[2000m]])/86400</f>
        <v>1.4325462962962963E-3</v>
      </c>
      <c r="P124" s="29">
        <f>SUM(Table1[[#This Row],[250m]:[3000m]])/86400</f>
        <v>2.1235995370370367E-3</v>
      </c>
      <c r="Q124" s="29">
        <f>IF(Table1[[#This Row],[Time(s)]]&gt;1,Table1[[#This Row],[Time(s)]]/86400," ")</f>
        <v>2.8148148148148147E-3</v>
      </c>
      <c r="R124" s="30">
        <f>SUM(Table1[[#This Row],[250m]:[4000m]])</f>
        <v>243.2</v>
      </c>
      <c r="S124" s="31">
        <f t="shared" si="7"/>
        <v>59.21052631578948</v>
      </c>
      <c r="T124" s="34">
        <f t="shared" si="6"/>
        <v>15.2</v>
      </c>
      <c r="U124" s="34">
        <f>IFERROR(AVERAGE(Table1[[#This Row],[500m]:[4000m]])," ")</f>
        <v>14.809200000000001</v>
      </c>
      <c r="V124" s="34">
        <f t="shared" si="5"/>
        <v>0.26710597147948595</v>
      </c>
      <c r="W124" s="26"/>
      <c r="X124" s="26"/>
      <c r="Y124" s="26"/>
      <c r="Z124" s="32"/>
      <c r="AA124" s="26">
        <v>21.062000000000001</v>
      </c>
      <c r="AB124" s="26">
        <v>14.599</v>
      </c>
      <c r="AC124" s="26">
        <v>14.343</v>
      </c>
      <c r="AD124" s="26">
        <v>14.157</v>
      </c>
      <c r="AE124" s="26">
        <v>14.685</v>
      </c>
      <c r="AF124" s="26">
        <v>15.012</v>
      </c>
      <c r="AG124" s="26">
        <v>14.821999999999999</v>
      </c>
      <c r="AH124" s="26">
        <v>15.092000000000001</v>
      </c>
      <c r="AI124" s="26">
        <v>14.936999999999999</v>
      </c>
      <c r="AJ124" s="26">
        <v>14.861000000000001</v>
      </c>
      <c r="AK124" s="26">
        <v>14.869</v>
      </c>
      <c r="AL124" s="26">
        <v>15.04</v>
      </c>
      <c r="AM124" s="26">
        <v>15.087999999999999</v>
      </c>
      <c r="AN124" s="26">
        <v>14.852</v>
      </c>
      <c r="AO124" s="26">
        <v>14.948</v>
      </c>
      <c r="AP124" s="26">
        <v>14.833</v>
      </c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</row>
    <row r="125" spans="1:76" x14ac:dyDescent="0.25">
      <c r="A125" s="26" t="s">
        <v>172</v>
      </c>
      <c r="B125" s="27" t="s">
        <v>98</v>
      </c>
      <c r="C125" s="28">
        <v>42021</v>
      </c>
      <c r="D125" s="27" t="s">
        <v>93</v>
      </c>
      <c r="E125" s="27"/>
      <c r="F125" s="26" t="s">
        <v>169</v>
      </c>
      <c r="G125" s="26" t="s">
        <v>181</v>
      </c>
      <c r="H125" s="26" t="s">
        <v>117</v>
      </c>
      <c r="I125" s="26" t="s">
        <v>126</v>
      </c>
      <c r="J125" s="26"/>
      <c r="K125" s="26"/>
      <c r="L125" s="26"/>
      <c r="M125" s="26"/>
      <c r="N125" s="29">
        <f>SUM(Table1[[#This Row],[250m]:[1000m]])/86400</f>
        <v>7.4861111111111103E-4</v>
      </c>
      <c r="O125" s="29">
        <f>SUM(Table1[[#This Row],[250m]:[2000m]])/86400</f>
        <v>1.422974537037037E-3</v>
      </c>
      <c r="P125" s="29">
        <f>SUM(Table1[[#This Row],[250m]:[3000m]])/86400</f>
        <v>2.1155092592592588E-3</v>
      </c>
      <c r="Q125" s="29">
        <f>IF(Table1[[#This Row],[Time(s)]]&gt;1,Table1[[#This Row],[Time(s)]]/86400," ")</f>
        <v>2.8196990740740734E-3</v>
      </c>
      <c r="R125" s="30">
        <f>SUM(Table1[[#This Row],[250m]:[4000m]])</f>
        <v>243.62199999999996</v>
      </c>
      <c r="S125" s="31">
        <f t="shared" si="7"/>
        <v>59.107962335092907</v>
      </c>
      <c r="T125" s="34">
        <f t="shared" si="6"/>
        <v>15.226374999999997</v>
      </c>
      <c r="U125" s="34">
        <f>IFERROR(AVERAGE(Table1[[#This Row],[500m]:[4000m]])," ")</f>
        <v>14.810599999999999</v>
      </c>
      <c r="V125" s="34">
        <f t="shared" si="5"/>
        <v>0.39137008426442466</v>
      </c>
      <c r="W125" s="26"/>
      <c r="X125" s="26"/>
      <c r="Y125" s="26"/>
      <c r="Z125" s="32"/>
      <c r="AA125" s="26">
        <v>21.463000000000001</v>
      </c>
      <c r="AB125" s="26">
        <v>14.327999999999999</v>
      </c>
      <c r="AC125" s="26">
        <v>14.478999999999999</v>
      </c>
      <c r="AD125" s="26">
        <v>14.41</v>
      </c>
      <c r="AE125" s="26">
        <v>14.462999999999999</v>
      </c>
      <c r="AF125" s="26">
        <v>14.526</v>
      </c>
      <c r="AG125" s="26">
        <v>14.489000000000001</v>
      </c>
      <c r="AH125" s="26">
        <v>14.787000000000001</v>
      </c>
      <c r="AI125" s="26">
        <v>14.661</v>
      </c>
      <c r="AJ125" s="26">
        <v>14.933999999999999</v>
      </c>
      <c r="AK125" s="26">
        <v>15.271000000000001</v>
      </c>
      <c r="AL125" s="26">
        <v>14.968999999999999</v>
      </c>
      <c r="AM125" s="26">
        <v>14.920999999999999</v>
      </c>
      <c r="AN125" s="26">
        <v>15.215</v>
      </c>
      <c r="AO125" s="26">
        <v>15.738</v>
      </c>
      <c r="AP125" s="26">
        <v>14.968</v>
      </c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</row>
    <row r="126" spans="1:76" x14ac:dyDescent="0.25">
      <c r="A126" s="26" t="s">
        <v>172</v>
      </c>
      <c r="B126" s="27" t="s">
        <v>100</v>
      </c>
      <c r="C126" s="28">
        <v>42021</v>
      </c>
      <c r="D126" s="27" t="s">
        <v>93</v>
      </c>
      <c r="E126" s="27">
        <v>4</v>
      </c>
      <c r="F126" s="26" t="s">
        <v>169</v>
      </c>
      <c r="G126" s="26" t="s">
        <v>181</v>
      </c>
      <c r="H126" s="26" t="s">
        <v>117</v>
      </c>
      <c r="I126" s="26" t="s">
        <v>126</v>
      </c>
      <c r="J126" s="26"/>
      <c r="K126" s="26"/>
      <c r="L126" s="26"/>
      <c r="M126" s="26"/>
      <c r="N126" s="29">
        <f>SUM(Table1[[#This Row],[250m]:[1000m]])/86400</f>
        <v>7.617245370370371E-4</v>
      </c>
      <c r="O126" s="29">
        <f>SUM(Table1[[#This Row],[250m]:[2000m]])/86400</f>
        <v>1.4411342592592594E-3</v>
      </c>
      <c r="P126" s="29">
        <f>SUM(Table1[[#This Row],[250m]:[3000m]])/86400</f>
        <v>2.1378819444444444E-3</v>
      </c>
      <c r="Q126" s="29">
        <f>IF(Table1[[#This Row],[Time(s)]]&gt;1,Table1[[#This Row],[Time(s)]]/86400," ")</f>
        <v>2.8452083333333328E-3</v>
      </c>
      <c r="R126" s="30">
        <f>SUM(Table1[[#This Row],[250m]:[4000m]])</f>
        <v>245.82599999999996</v>
      </c>
      <c r="S126" s="31">
        <f t="shared" si="7"/>
        <v>58.57801859852092</v>
      </c>
      <c r="T126" s="34">
        <f t="shared" si="6"/>
        <v>15.364124999999998</v>
      </c>
      <c r="U126" s="34">
        <f>IFERROR(AVERAGE(Table1[[#This Row],[500m]:[4000m]])," ")</f>
        <v>14.936333333333332</v>
      </c>
      <c r="V126" s="34">
        <f t="shared" si="5"/>
        <v>0.29548426756927759</v>
      </c>
      <c r="W126" s="26"/>
      <c r="X126" s="26"/>
      <c r="Y126" s="26"/>
      <c r="Z126" s="32"/>
      <c r="AA126" s="26">
        <v>21.780999999999999</v>
      </c>
      <c r="AB126" s="26">
        <v>14.624000000000001</v>
      </c>
      <c r="AC126" s="26">
        <v>14.760999999999999</v>
      </c>
      <c r="AD126" s="26">
        <v>14.647</v>
      </c>
      <c r="AE126" s="26">
        <v>14.602</v>
      </c>
      <c r="AF126" s="26">
        <v>14.661</v>
      </c>
      <c r="AG126" s="26">
        <v>14.738</v>
      </c>
      <c r="AH126" s="26">
        <v>14.7</v>
      </c>
      <c r="AI126" s="26">
        <v>15.039</v>
      </c>
      <c r="AJ126" s="26">
        <v>14.760999999999999</v>
      </c>
      <c r="AK126" s="26">
        <v>15.032</v>
      </c>
      <c r="AL126" s="26">
        <v>15.367000000000001</v>
      </c>
      <c r="AM126" s="26">
        <v>15.236000000000001</v>
      </c>
      <c r="AN126" s="26">
        <v>15.28</v>
      </c>
      <c r="AO126" s="26">
        <v>15.401999999999999</v>
      </c>
      <c r="AP126" s="26">
        <v>15.195</v>
      </c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</row>
    <row r="127" spans="1:76" x14ac:dyDescent="0.25">
      <c r="A127" s="26" t="s">
        <v>182</v>
      </c>
      <c r="B127" s="27" t="s">
        <v>77</v>
      </c>
      <c r="C127" s="28">
        <v>42053</v>
      </c>
      <c r="D127" s="27" t="s">
        <v>83</v>
      </c>
      <c r="E127" s="27">
        <v>1</v>
      </c>
      <c r="F127" s="26" t="s">
        <v>144</v>
      </c>
      <c r="G127" s="26" t="s">
        <v>146</v>
      </c>
      <c r="H127" s="26" t="s">
        <v>183</v>
      </c>
      <c r="I127" s="26" t="s">
        <v>86</v>
      </c>
      <c r="J127" s="35">
        <v>108.17307692307692</v>
      </c>
      <c r="K127" s="35">
        <v>108.17307692307692</v>
      </c>
      <c r="L127" s="35">
        <v>107.10205635948209</v>
      </c>
      <c r="M127" s="35">
        <v>108.17307692307692</v>
      </c>
      <c r="N127" s="29">
        <f>SUM(Table1[[#This Row],[250m]:[1000m]])/86400</f>
        <v>7.3548611111111124E-4</v>
      </c>
      <c r="O127" s="29">
        <f>SUM(Table1[[#This Row],[250m]:[2000m]])/86400</f>
        <v>1.4014467592592594E-3</v>
      </c>
      <c r="P127" s="29">
        <f>SUM(Table1[[#This Row],[250m]:[3000m]])/86400</f>
        <v>2.0695254629629631E-3</v>
      </c>
      <c r="Q127" s="29">
        <f>IF(Table1[[#This Row],[Time(s)]]&gt;1,Table1[[#This Row],[Time(s)]]/86400," ")</f>
        <v>2.7363541666666664E-3</v>
      </c>
      <c r="R127" s="30">
        <f>SUM(Table1[[#This Row],[250m]:[4000m]])</f>
        <v>236.42099999999999</v>
      </c>
      <c r="S127" s="31">
        <f t="shared" si="7"/>
        <v>60.908294948418295</v>
      </c>
      <c r="T127" s="34">
        <f t="shared" si="6"/>
        <v>14.7763125</v>
      </c>
      <c r="U127" s="34">
        <f>IFERROR(AVERAGE(Table1[[#This Row],[500m]:[4000m]])," ")</f>
        <v>14.410599999999999</v>
      </c>
      <c r="V127" s="34">
        <f t="shared" si="5"/>
        <v>0.12368150340982399</v>
      </c>
      <c r="W127" s="26">
        <v>27.4</v>
      </c>
      <c r="X127" s="26">
        <v>1016</v>
      </c>
      <c r="Y127" s="26">
        <v>41</v>
      </c>
      <c r="Z127" s="32">
        <v>1.171</v>
      </c>
      <c r="AA127" s="26">
        <v>20.262</v>
      </c>
      <c r="AB127" s="26">
        <v>14.358000000000001</v>
      </c>
      <c r="AC127" s="26">
        <v>14.478</v>
      </c>
      <c r="AD127" s="26">
        <v>14.448</v>
      </c>
      <c r="AE127" s="26">
        <v>14.496</v>
      </c>
      <c r="AF127" s="26">
        <v>14.257</v>
      </c>
      <c r="AG127" s="26">
        <v>14.346</v>
      </c>
      <c r="AH127" s="26">
        <v>14.44</v>
      </c>
      <c r="AI127" s="26">
        <v>14.452</v>
      </c>
      <c r="AJ127" s="26">
        <v>14.436999999999999</v>
      </c>
      <c r="AK127" s="26">
        <v>14.621</v>
      </c>
      <c r="AL127" s="26">
        <v>14.212</v>
      </c>
      <c r="AM127" s="26">
        <v>14.167</v>
      </c>
      <c r="AN127" s="26">
        <v>14.414</v>
      </c>
      <c r="AO127" s="26">
        <v>14.488</v>
      </c>
      <c r="AP127" s="26">
        <v>14.545</v>
      </c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</row>
    <row r="128" spans="1:76" x14ac:dyDescent="0.25">
      <c r="A128" s="26" t="s">
        <v>182</v>
      </c>
      <c r="B128" s="27" t="s">
        <v>77</v>
      </c>
      <c r="C128" s="28">
        <v>42053</v>
      </c>
      <c r="D128" s="27" t="s">
        <v>78</v>
      </c>
      <c r="E128" s="27">
        <v>2</v>
      </c>
      <c r="F128" s="26" t="s">
        <v>79</v>
      </c>
      <c r="G128" s="26" t="s">
        <v>106</v>
      </c>
      <c r="H128" s="26" t="s">
        <v>140</v>
      </c>
      <c r="I128" s="26" t="s">
        <v>114</v>
      </c>
      <c r="J128" s="35">
        <v>110.00651890482399</v>
      </c>
      <c r="K128" s="35">
        <v>108.17307692307692</v>
      </c>
      <c r="L128" s="35">
        <v>108.17307692307692</v>
      </c>
      <c r="M128" s="35">
        <v>108.17307692307692</v>
      </c>
      <c r="N128" s="29">
        <f>SUM(Table1[[#This Row],[250m]:[1000m]])/86400</f>
        <v>7.3937500000000001E-4</v>
      </c>
      <c r="O128" s="29">
        <f>SUM(Table1[[#This Row],[250m]:[2000m]])/86400</f>
        <v>1.4088078703703704E-3</v>
      </c>
      <c r="P128" s="29">
        <f>SUM(Table1[[#This Row],[250m]:[3000m]])/86400</f>
        <v>2.0756134259259261E-3</v>
      </c>
      <c r="Q128" s="29">
        <f>IF(Table1[[#This Row],[Time(s)]]&gt;1,Table1[[#This Row],[Time(s)]]/86400," ")</f>
        <v>2.7513425925925926E-3</v>
      </c>
      <c r="R128" s="30">
        <f>SUM(Table1[[#This Row],[250m]:[4000m]])</f>
        <v>237.71599999999998</v>
      </c>
      <c r="S128" s="31">
        <f t="shared" si="7"/>
        <v>60.576486227262791</v>
      </c>
      <c r="T128" s="34">
        <f t="shared" si="6"/>
        <v>14.857249999999999</v>
      </c>
      <c r="U128" s="34">
        <f>IFERROR(AVERAGE(Table1[[#This Row],[500m]:[4000m]])," ")</f>
        <v>14.453799999999998</v>
      </c>
      <c r="V128" s="34">
        <f t="shared" si="5"/>
        <v>0.17495232003524344</v>
      </c>
      <c r="W128" s="26">
        <v>27.4</v>
      </c>
      <c r="X128" s="26">
        <v>1016</v>
      </c>
      <c r="Y128" s="26">
        <v>41</v>
      </c>
      <c r="Z128" s="32">
        <v>1.171</v>
      </c>
      <c r="AA128" s="26">
        <v>20.908999999999999</v>
      </c>
      <c r="AB128" s="26">
        <v>14.563000000000001</v>
      </c>
      <c r="AC128" s="26">
        <v>14.303000000000001</v>
      </c>
      <c r="AD128" s="26">
        <v>14.106999999999999</v>
      </c>
      <c r="AE128" s="26">
        <v>14.337</v>
      </c>
      <c r="AF128" s="26">
        <v>14.612</v>
      </c>
      <c r="AG128" s="26">
        <v>14.468</v>
      </c>
      <c r="AH128" s="26">
        <v>14.422000000000001</v>
      </c>
      <c r="AI128" s="26">
        <v>14.436999999999999</v>
      </c>
      <c r="AJ128" s="26">
        <v>14.367000000000001</v>
      </c>
      <c r="AK128" s="26">
        <v>14.314</v>
      </c>
      <c r="AL128" s="26">
        <v>14.494</v>
      </c>
      <c r="AM128" s="26">
        <v>14.398999999999999</v>
      </c>
      <c r="AN128" s="26">
        <v>14.504</v>
      </c>
      <c r="AO128" s="26">
        <v>14.606999999999999</v>
      </c>
      <c r="AP128" s="26">
        <v>14.872999999999999</v>
      </c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</row>
    <row r="129" spans="1:76" x14ac:dyDescent="0.25">
      <c r="A129" s="26" t="s">
        <v>182</v>
      </c>
      <c r="B129" s="27" t="s">
        <v>77</v>
      </c>
      <c r="C129" s="28">
        <v>42053</v>
      </c>
      <c r="D129" s="27" t="s">
        <v>88</v>
      </c>
      <c r="E129" s="27">
        <v>5</v>
      </c>
      <c r="F129" s="26" t="s">
        <v>89</v>
      </c>
      <c r="G129" s="26" t="s">
        <v>141</v>
      </c>
      <c r="H129" s="26" t="s">
        <v>136</v>
      </c>
      <c r="I129" s="26" t="s">
        <v>142</v>
      </c>
      <c r="J129" s="35">
        <v>111.90318302387269</v>
      </c>
      <c r="K129" s="35">
        <v>111.90318302387269</v>
      </c>
      <c r="L129" s="35">
        <v>111.90318302387269</v>
      </c>
      <c r="M129" s="35">
        <v>111.90318302387269</v>
      </c>
      <c r="N129" s="29">
        <f>SUM(Table1[[#This Row],[250m]:[1000m]])/86400</f>
        <v>7.2871527777777778E-4</v>
      </c>
      <c r="O129" s="29">
        <f>SUM(Table1[[#This Row],[250m]:[2000m]])/86400</f>
        <v>1.3969560185185185E-3</v>
      </c>
      <c r="P129" s="29">
        <f>SUM(Table1[[#This Row],[250m]:[3000m]])/86400</f>
        <v>2.0745254629629629E-3</v>
      </c>
      <c r="Q129" s="29">
        <f>IF(Table1[[#This Row],[Time(s)]]&gt;1,Table1[[#This Row],[Time(s)]]/86400," ")</f>
        <v>2.7650462962962958E-3</v>
      </c>
      <c r="R129" s="30">
        <f>SUM(Table1[[#This Row],[250m]:[4000m]])</f>
        <v>238.89999999999998</v>
      </c>
      <c r="S129" s="31">
        <f t="shared" si="7"/>
        <v>60.276266220175806</v>
      </c>
      <c r="T129" s="34">
        <f t="shared" si="6"/>
        <v>14.931249999999999</v>
      </c>
      <c r="U129" s="34">
        <f>IFERROR(AVERAGE(Table1[[#This Row],[500m]:[4000m]])," ")</f>
        <v>14.562999999999999</v>
      </c>
      <c r="V129" s="34">
        <f t="shared" si="5"/>
        <v>0.41840376944491575</v>
      </c>
      <c r="W129" s="26">
        <v>27.4</v>
      </c>
      <c r="X129" s="26">
        <v>1016</v>
      </c>
      <c r="Y129" s="26">
        <v>41</v>
      </c>
      <c r="Z129" s="32">
        <v>1.171</v>
      </c>
      <c r="AA129" s="26">
        <v>20.454999999999998</v>
      </c>
      <c r="AB129" s="26">
        <v>14.217000000000001</v>
      </c>
      <c r="AC129" s="26">
        <v>14.077999999999999</v>
      </c>
      <c r="AD129" s="26">
        <v>14.211</v>
      </c>
      <c r="AE129" s="26">
        <v>14.378</v>
      </c>
      <c r="AF129" s="26">
        <v>14.162000000000001</v>
      </c>
      <c r="AG129" s="26">
        <v>14.468999999999999</v>
      </c>
      <c r="AH129" s="26">
        <v>14.727</v>
      </c>
      <c r="AI129" s="26">
        <v>14.439</v>
      </c>
      <c r="AJ129" s="26">
        <v>14.396000000000001</v>
      </c>
      <c r="AK129" s="26">
        <v>14.752000000000001</v>
      </c>
      <c r="AL129" s="26">
        <v>14.955</v>
      </c>
      <c r="AM129" s="26">
        <v>14.95</v>
      </c>
      <c r="AN129" s="26">
        <v>14.214</v>
      </c>
      <c r="AO129" s="26">
        <v>14.863</v>
      </c>
      <c r="AP129" s="26">
        <v>15.634</v>
      </c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</row>
    <row r="130" spans="1:76" x14ac:dyDescent="0.25">
      <c r="A130" s="26" t="s">
        <v>182</v>
      </c>
      <c r="B130" s="27" t="s">
        <v>77</v>
      </c>
      <c r="C130" s="28">
        <v>42053</v>
      </c>
      <c r="D130" s="27" t="s">
        <v>93</v>
      </c>
      <c r="E130" s="27">
        <v>11</v>
      </c>
      <c r="F130" s="26" t="s">
        <v>126</v>
      </c>
      <c r="G130" s="26" t="s">
        <v>169</v>
      </c>
      <c r="H130" s="26" t="s">
        <v>161</v>
      </c>
      <c r="I130" s="26" t="s">
        <v>117</v>
      </c>
      <c r="J130" s="35">
        <v>107.10205635948209</v>
      </c>
      <c r="K130" s="35">
        <v>104.68362282878412</v>
      </c>
      <c r="L130" s="35">
        <v>104.68362282878412</v>
      </c>
      <c r="M130" s="35">
        <v>104.68362282878412</v>
      </c>
      <c r="N130" s="29">
        <f>SUM(Table1[[#This Row],[250m]:[1000m]])/86400</f>
        <v>7.4440972222222215E-4</v>
      </c>
      <c r="O130" s="29">
        <f>SUM(Table1[[#This Row],[250m]:[2000m]])/86400</f>
        <v>1.420798611111111E-3</v>
      </c>
      <c r="P130" s="29">
        <f>SUM(Table1[[#This Row],[250m]:[3000m]])/86400</f>
        <v>2.110798611111111E-3</v>
      </c>
      <c r="Q130" s="29">
        <f>IF(Table1[[#This Row],[Time(s)]]&gt;1,Table1[[#This Row],[Time(s)]]/86400," ")</f>
        <v>2.8190162037037034E-3</v>
      </c>
      <c r="R130" s="30">
        <f>SUM(Table1[[#This Row],[250m]:[4000m]])</f>
        <v>243.56299999999999</v>
      </c>
      <c r="S130" s="31">
        <f t="shared" si="7"/>
        <v>59.122280477740873</v>
      </c>
      <c r="T130" s="34">
        <f t="shared" si="6"/>
        <v>15.222687499999999</v>
      </c>
      <c r="U130" s="34">
        <f>IFERROR(AVERAGE(Table1[[#This Row],[500m]:[4000m]])," ")</f>
        <v>14.827133333333334</v>
      </c>
      <c r="V130" s="34">
        <f t="shared" ref="V130:V193" si="8">IFERROR(STDEV(AB130:AP130)," ")</f>
        <v>0.38714243718128688</v>
      </c>
      <c r="W130" s="26">
        <v>27.4</v>
      </c>
      <c r="X130" s="26">
        <v>1016</v>
      </c>
      <c r="Y130" s="26">
        <v>41</v>
      </c>
      <c r="Z130" s="32">
        <v>1.171</v>
      </c>
      <c r="AA130" s="26">
        <v>21.155999999999999</v>
      </c>
      <c r="AB130" s="26">
        <v>14.236000000000001</v>
      </c>
      <c r="AC130" s="26">
        <v>14.457000000000001</v>
      </c>
      <c r="AD130" s="26">
        <v>14.468</v>
      </c>
      <c r="AE130" s="26">
        <v>14.538</v>
      </c>
      <c r="AF130" s="26">
        <v>14.596</v>
      </c>
      <c r="AG130" s="26">
        <v>14.669</v>
      </c>
      <c r="AH130" s="26">
        <v>14.637</v>
      </c>
      <c r="AI130" s="26">
        <v>14.875999999999999</v>
      </c>
      <c r="AJ130" s="26">
        <v>14.835000000000001</v>
      </c>
      <c r="AK130" s="26">
        <v>14.754</v>
      </c>
      <c r="AL130" s="26">
        <v>15.151</v>
      </c>
      <c r="AM130" s="26">
        <v>15.099</v>
      </c>
      <c r="AN130" s="26">
        <v>15.119</v>
      </c>
      <c r="AO130" s="26">
        <v>15.217000000000001</v>
      </c>
      <c r="AP130" s="26">
        <v>15.755000000000001</v>
      </c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</row>
    <row r="131" spans="1:76" x14ac:dyDescent="0.25">
      <c r="A131" s="26" t="s">
        <v>182</v>
      </c>
      <c r="B131" s="27" t="s">
        <v>98</v>
      </c>
      <c r="C131" s="28">
        <v>42054</v>
      </c>
      <c r="D131" s="27" t="s">
        <v>83</v>
      </c>
      <c r="E131" s="27"/>
      <c r="F131" s="26" t="s">
        <v>144</v>
      </c>
      <c r="G131" s="26" t="s">
        <v>146</v>
      </c>
      <c r="H131" s="26" t="s">
        <v>183</v>
      </c>
      <c r="I131" s="26" t="s">
        <v>86</v>
      </c>
      <c r="J131" s="35">
        <v>108.17307692307692</v>
      </c>
      <c r="K131" s="35">
        <v>108.17307692307692</v>
      </c>
      <c r="L131" s="35">
        <v>107.10205635948209</v>
      </c>
      <c r="M131" s="35">
        <v>108.17307692307692</v>
      </c>
      <c r="N131" s="29">
        <f>SUM(Table1[[#This Row],[250m]:[1000m]])/86400</f>
        <v>7.2974537037037029E-4</v>
      </c>
      <c r="O131" s="29">
        <f>SUM(Table1[[#This Row],[250m]:[2000m]])/86400</f>
        <v>1.3868055555555554E-3</v>
      </c>
      <c r="P131" s="29">
        <f>SUM(Table1[[#This Row],[250m]:[3000m]])/86400</f>
        <v>2.0536574074074073E-3</v>
      </c>
      <c r="Q131" s="29">
        <f>IF(Table1[[#This Row],[Time(s)]]&gt;1,Table1[[#This Row],[Time(s)]]/86400," ")</f>
        <v>2.7337731481481479E-3</v>
      </c>
      <c r="R131" s="30">
        <f>SUM(Table1[[#This Row],[250m]:[4000m]])</f>
        <v>236.19799999999998</v>
      </c>
      <c r="S131" s="31">
        <f t="shared" si="7"/>
        <v>60.965799879761903</v>
      </c>
      <c r="T131" s="34">
        <f t="shared" si="6"/>
        <v>14.762374999999999</v>
      </c>
      <c r="U131" s="34">
        <f>IFERROR(AVERAGE(Table1[[#This Row],[500m]:[4000m]])," ")</f>
        <v>14.379800000000001</v>
      </c>
      <c r="V131" s="34">
        <f t="shared" si="8"/>
        <v>0.2504162819900384</v>
      </c>
      <c r="W131" s="26">
        <v>27.2</v>
      </c>
      <c r="X131" s="26">
        <v>1005</v>
      </c>
      <c r="Y131" s="26">
        <v>34</v>
      </c>
      <c r="Z131" s="32">
        <v>1.161</v>
      </c>
      <c r="AA131" s="26">
        <v>20.501000000000001</v>
      </c>
      <c r="AB131" s="26">
        <v>14.324999999999999</v>
      </c>
      <c r="AC131" s="26">
        <v>14.167999999999999</v>
      </c>
      <c r="AD131" s="26">
        <v>14.055999999999999</v>
      </c>
      <c r="AE131" s="26">
        <v>14.194000000000001</v>
      </c>
      <c r="AF131" s="26">
        <v>14.029</v>
      </c>
      <c r="AG131" s="26">
        <v>14.189</v>
      </c>
      <c r="AH131" s="26">
        <v>14.358000000000001</v>
      </c>
      <c r="AI131" s="26">
        <v>14.204000000000001</v>
      </c>
      <c r="AJ131" s="26">
        <v>14.414</v>
      </c>
      <c r="AK131" s="26">
        <v>14.492000000000001</v>
      </c>
      <c r="AL131" s="26">
        <v>14.506</v>
      </c>
      <c r="AM131" s="26">
        <v>14.617000000000001</v>
      </c>
      <c r="AN131" s="26">
        <v>14.493</v>
      </c>
      <c r="AO131" s="26">
        <v>14.788</v>
      </c>
      <c r="AP131" s="26">
        <v>14.864000000000001</v>
      </c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</row>
    <row r="132" spans="1:76" x14ac:dyDescent="0.25">
      <c r="A132" s="26" t="s">
        <v>182</v>
      </c>
      <c r="B132" s="27" t="s">
        <v>100</v>
      </c>
      <c r="C132" s="28">
        <v>42054</v>
      </c>
      <c r="D132" s="27" t="s">
        <v>83</v>
      </c>
      <c r="E132" s="27">
        <v>1</v>
      </c>
      <c r="F132" s="26" t="s">
        <v>144</v>
      </c>
      <c r="G132" s="26" t="s">
        <v>173</v>
      </c>
      <c r="H132" s="26" t="s">
        <v>146</v>
      </c>
      <c r="I132" s="26" t="s">
        <v>183</v>
      </c>
      <c r="J132" s="35">
        <v>108.17307692307692</v>
      </c>
      <c r="K132" s="35">
        <v>108.17307692307692</v>
      </c>
      <c r="L132" s="35">
        <v>108.17307692307692</v>
      </c>
      <c r="M132" s="35">
        <v>107.10205635948209</v>
      </c>
      <c r="N132" s="29">
        <f>SUM(Table1[[#This Row],[250m]:[1000m]])/86400</f>
        <v>7.2931712962962967E-4</v>
      </c>
      <c r="O132" s="29">
        <f>SUM(Table1[[#This Row],[250m]:[2000m]])/86400</f>
        <v>1.3847685185185187E-3</v>
      </c>
      <c r="P132" s="29">
        <f>SUM(Table1[[#This Row],[250m]:[3000m]])/86400</f>
        <v>2.0465856481481485E-3</v>
      </c>
      <c r="Q132" s="29">
        <f>IF(Table1[[#This Row],[Time(s)]]&gt;1,Table1[[#This Row],[Time(s)]]/86400," ")</f>
        <v>2.7093518518518521E-3</v>
      </c>
      <c r="R132" s="30">
        <f>SUM(Table1[[#This Row],[250m]:[4000m]])</f>
        <v>234.08800000000002</v>
      </c>
      <c r="S132" s="31">
        <f t="shared" si="7"/>
        <v>61.515327569119293</v>
      </c>
      <c r="T132" s="34">
        <f t="shared" si="6"/>
        <v>14.630500000000001</v>
      </c>
      <c r="U132" s="34">
        <f>IFERROR(AVERAGE(Table1[[#This Row],[500m]:[4000m]])," ")</f>
        <v>14.227333333333336</v>
      </c>
      <c r="V132" s="34">
        <f t="shared" si="8"/>
        <v>0.16971811363327768</v>
      </c>
      <c r="W132" s="26">
        <v>27.2</v>
      </c>
      <c r="X132" s="26">
        <v>1005</v>
      </c>
      <c r="Y132" s="26">
        <v>34</v>
      </c>
      <c r="Z132" s="32">
        <v>1.161</v>
      </c>
      <c r="AA132" s="26">
        <v>20.678000000000001</v>
      </c>
      <c r="AB132" s="26">
        <v>14.180999999999999</v>
      </c>
      <c r="AC132" s="26">
        <v>14.113</v>
      </c>
      <c r="AD132" s="26">
        <v>14.041</v>
      </c>
      <c r="AE132" s="26">
        <v>14.14</v>
      </c>
      <c r="AF132" s="26">
        <v>14.18</v>
      </c>
      <c r="AG132" s="26">
        <v>14.132</v>
      </c>
      <c r="AH132" s="26">
        <v>14.179</v>
      </c>
      <c r="AI132" s="26">
        <v>14.365</v>
      </c>
      <c r="AJ132" s="26">
        <v>14.244999999999999</v>
      </c>
      <c r="AK132" s="26">
        <v>14.302</v>
      </c>
      <c r="AL132" s="26">
        <v>14.269</v>
      </c>
      <c r="AM132" s="26">
        <v>14.297000000000001</v>
      </c>
      <c r="AN132" s="26">
        <v>14.065</v>
      </c>
      <c r="AO132" s="26">
        <v>14.154999999999999</v>
      </c>
      <c r="AP132" s="26">
        <v>14.746</v>
      </c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</row>
    <row r="133" spans="1:76" x14ac:dyDescent="0.25">
      <c r="A133" s="26" t="s">
        <v>182</v>
      </c>
      <c r="B133" s="27" t="s">
        <v>98</v>
      </c>
      <c r="C133" s="28">
        <v>42054</v>
      </c>
      <c r="D133" s="27" t="s">
        <v>78</v>
      </c>
      <c r="E133" s="27"/>
      <c r="F133" s="26" t="s">
        <v>79</v>
      </c>
      <c r="G133" s="26" t="s">
        <v>106</v>
      </c>
      <c r="H133" s="26" t="s">
        <v>140</v>
      </c>
      <c r="I133" s="26" t="s">
        <v>114</v>
      </c>
      <c r="J133" s="35">
        <v>110.00651890482399</v>
      </c>
      <c r="K133" s="35">
        <v>108.17307692307692</v>
      </c>
      <c r="L133" s="35">
        <v>110.00651890482399</v>
      </c>
      <c r="M133" s="35">
        <v>110.00651890482399</v>
      </c>
      <c r="N133" s="29">
        <f>SUM(Table1[[#This Row],[250m]:[1000m]])/86400</f>
        <v>7.327199074074073E-4</v>
      </c>
      <c r="O133" s="29">
        <f>SUM(Table1[[#This Row],[250m]:[2000m]])/86400</f>
        <v>1.3898148148148149E-3</v>
      </c>
      <c r="P133" s="29">
        <f>SUM(Table1[[#This Row],[250m]:[3000m]])/86400</f>
        <v>2.0494097222222224E-3</v>
      </c>
      <c r="Q133" s="29">
        <f>IF(Table1[[#This Row],[Time(s)]]&gt;1,Table1[[#This Row],[Time(s)]]/86400," ")</f>
        <v>2.7223032407407408E-3</v>
      </c>
      <c r="R133" s="30">
        <f>SUM(Table1[[#This Row],[250m]:[4000m]])</f>
        <v>235.20699999999999</v>
      </c>
      <c r="S133" s="31">
        <f t="shared" si="7"/>
        <v>61.222667692713237</v>
      </c>
      <c r="T133" s="34">
        <f t="shared" si="6"/>
        <v>14.7004375</v>
      </c>
      <c r="U133" s="34">
        <f>IFERROR(AVERAGE(Table1[[#This Row],[500m]:[4000m]])," ")</f>
        <v>14.293533333333331</v>
      </c>
      <c r="V133" s="34">
        <f t="shared" si="8"/>
        <v>0.20355478962911258</v>
      </c>
      <c r="W133" s="26">
        <v>27.2</v>
      </c>
      <c r="X133" s="26">
        <v>1005</v>
      </c>
      <c r="Y133" s="26">
        <v>34</v>
      </c>
      <c r="Z133" s="32">
        <v>1.161</v>
      </c>
      <c r="AA133" s="26">
        <v>20.803999999999998</v>
      </c>
      <c r="AB133" s="26">
        <v>14.353</v>
      </c>
      <c r="AC133" s="26">
        <v>14.131</v>
      </c>
      <c r="AD133" s="26">
        <v>14.019</v>
      </c>
      <c r="AE133" s="26">
        <v>14.086</v>
      </c>
      <c r="AF133" s="26">
        <v>14.208</v>
      </c>
      <c r="AG133" s="26">
        <v>14.201000000000001</v>
      </c>
      <c r="AH133" s="26">
        <v>14.278</v>
      </c>
      <c r="AI133" s="26">
        <v>14.279</v>
      </c>
      <c r="AJ133" s="26">
        <v>14.215</v>
      </c>
      <c r="AK133" s="26">
        <v>14.138</v>
      </c>
      <c r="AL133" s="26">
        <v>14.356999999999999</v>
      </c>
      <c r="AM133" s="26">
        <v>14.366</v>
      </c>
      <c r="AN133" s="26">
        <v>14.423999999999999</v>
      </c>
      <c r="AO133" s="26">
        <v>14.488</v>
      </c>
      <c r="AP133" s="26">
        <v>14.86</v>
      </c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</row>
    <row r="134" spans="1:76" x14ac:dyDescent="0.25">
      <c r="A134" s="26" t="s">
        <v>182</v>
      </c>
      <c r="B134" s="27" t="s">
        <v>100</v>
      </c>
      <c r="C134" s="28">
        <v>42054</v>
      </c>
      <c r="D134" s="27" t="s">
        <v>78</v>
      </c>
      <c r="E134" s="27">
        <v>2</v>
      </c>
      <c r="F134" s="26" t="s">
        <v>79</v>
      </c>
      <c r="G134" s="26" t="s">
        <v>106</v>
      </c>
      <c r="H134" s="26" t="s">
        <v>140</v>
      </c>
      <c r="I134" s="26" t="s">
        <v>114</v>
      </c>
      <c r="J134" s="35">
        <v>110.00651890482399</v>
      </c>
      <c r="K134" s="35">
        <v>108.17307692307692</v>
      </c>
      <c r="L134" s="35">
        <v>110.00651890482399</v>
      </c>
      <c r="M134" s="35">
        <v>110.00651890482399</v>
      </c>
      <c r="N134" s="29">
        <f>SUM(Table1[[#This Row],[250m]:[1000m]])/86400</f>
        <v>7.3212962962962967E-4</v>
      </c>
      <c r="O134" s="29">
        <f>SUM(Table1[[#This Row],[250m]:[2000m]])/86400</f>
        <v>1.3859722222222222E-3</v>
      </c>
      <c r="P134" s="29">
        <f>SUM(Table1[[#This Row],[250m]:[3000m]])/86400</f>
        <v>2.0417592592592592E-3</v>
      </c>
      <c r="Q134" s="29">
        <f>IF(Table1[[#This Row],[Time(s)]]&gt;1,Table1[[#This Row],[Time(s)]]/86400," ")</f>
        <v>2.7162847222222219E-3</v>
      </c>
      <c r="R134" s="30">
        <f>SUM(Table1[[#This Row],[250m]:[4000m]])</f>
        <v>234.68699999999998</v>
      </c>
      <c r="S134" s="31">
        <f t="shared" si="7"/>
        <v>61.358319804676022</v>
      </c>
      <c r="T134" s="34">
        <f t="shared" si="6"/>
        <v>14.667937499999999</v>
      </c>
      <c r="U134" s="34">
        <f>IFERROR(AVERAGE(Table1[[#This Row],[500m]:[4000m]])," ")</f>
        <v>14.250066666666665</v>
      </c>
      <c r="V134" s="34">
        <f t="shared" si="8"/>
        <v>0.29416721839959059</v>
      </c>
      <c r="W134" s="26">
        <v>27.2</v>
      </c>
      <c r="X134" s="26">
        <v>1005</v>
      </c>
      <c r="Y134" s="26">
        <v>34</v>
      </c>
      <c r="Z134" s="32">
        <v>1.161</v>
      </c>
      <c r="AA134" s="26">
        <v>20.936</v>
      </c>
      <c r="AB134" s="26">
        <v>14.423</v>
      </c>
      <c r="AC134" s="26">
        <v>14.032999999999999</v>
      </c>
      <c r="AD134" s="26">
        <v>13.864000000000001</v>
      </c>
      <c r="AE134" s="26">
        <v>13.968</v>
      </c>
      <c r="AF134" s="26">
        <v>14.148</v>
      </c>
      <c r="AG134" s="26">
        <v>14.17</v>
      </c>
      <c r="AH134" s="26">
        <v>14.206</v>
      </c>
      <c r="AI134" s="26">
        <v>14.201000000000001</v>
      </c>
      <c r="AJ134" s="26">
        <v>14.087999999999999</v>
      </c>
      <c r="AK134" s="26">
        <v>14.01</v>
      </c>
      <c r="AL134" s="26">
        <v>14.361000000000001</v>
      </c>
      <c r="AM134" s="26">
        <v>14.339</v>
      </c>
      <c r="AN134" s="26">
        <v>14.368</v>
      </c>
      <c r="AO134" s="26">
        <v>14.476000000000001</v>
      </c>
      <c r="AP134" s="26">
        <v>15.096</v>
      </c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</row>
    <row r="135" spans="1:76" x14ac:dyDescent="0.25">
      <c r="A135" s="26" t="s">
        <v>182</v>
      </c>
      <c r="B135" s="27" t="s">
        <v>98</v>
      </c>
      <c r="C135" s="28">
        <v>42054</v>
      </c>
      <c r="D135" s="27" t="s">
        <v>88</v>
      </c>
      <c r="E135" s="27"/>
      <c r="F135" s="26" t="s">
        <v>89</v>
      </c>
      <c r="G135" s="26" t="s">
        <v>141</v>
      </c>
      <c r="H135" s="26" t="s">
        <v>136</v>
      </c>
      <c r="I135" s="26" t="s">
        <v>143</v>
      </c>
      <c r="J135" s="35">
        <v>110.00651890482399</v>
      </c>
      <c r="K135" s="35">
        <v>110.00651890482399</v>
      </c>
      <c r="L135" s="35">
        <v>111.90318302387269</v>
      </c>
      <c r="M135" s="35">
        <v>111.90318302387269</v>
      </c>
      <c r="N135" s="29">
        <f>SUM(Table1[[#This Row],[250m]:[1000m]])/86400</f>
        <v>7.2283564814814812E-4</v>
      </c>
      <c r="O135" s="29">
        <f>SUM(Table1[[#This Row],[250m]:[2000m]])/86400</f>
        <v>1.3833449074074074E-3</v>
      </c>
      <c r="P135" s="29">
        <f>SUM(Table1[[#This Row],[250m]:[3000m]])/86400</f>
        <v>2.0506597222222219E-3</v>
      </c>
      <c r="Q135" s="29">
        <f>IF(Table1[[#This Row],[Time(s)]]&gt;1,Table1[[#This Row],[Time(s)]]/86400," ")</f>
        <v>2.7235416666666666E-3</v>
      </c>
      <c r="R135" s="30">
        <f>SUM(Table1[[#This Row],[250m]:[4000m]])</f>
        <v>235.31399999999999</v>
      </c>
      <c r="S135" s="31">
        <f t="shared" si="7"/>
        <v>61.194829036946388</v>
      </c>
      <c r="T135" s="34">
        <f t="shared" si="6"/>
        <v>14.707125</v>
      </c>
      <c r="U135" s="34">
        <f>IFERROR(AVERAGE(Table1[[#This Row],[500m]:[4000m]])," ")</f>
        <v>14.3376</v>
      </c>
      <c r="V135" s="34">
        <f t="shared" si="8"/>
        <v>0.2505692946643131</v>
      </c>
      <c r="W135" s="26">
        <v>27.2</v>
      </c>
      <c r="X135" s="26">
        <v>1005</v>
      </c>
      <c r="Y135" s="26">
        <v>34</v>
      </c>
      <c r="Z135" s="32">
        <v>1.161</v>
      </c>
      <c r="AA135" s="26">
        <v>20.25</v>
      </c>
      <c r="AB135" s="26">
        <v>14.138</v>
      </c>
      <c r="AC135" s="26">
        <v>13.989000000000001</v>
      </c>
      <c r="AD135" s="26">
        <v>14.076000000000001</v>
      </c>
      <c r="AE135" s="26">
        <v>14.12</v>
      </c>
      <c r="AF135" s="26">
        <v>14.082000000000001</v>
      </c>
      <c r="AG135" s="26">
        <v>14.369</v>
      </c>
      <c r="AH135" s="26">
        <v>14.497</v>
      </c>
      <c r="AI135" s="26">
        <v>14.381</v>
      </c>
      <c r="AJ135" s="26">
        <v>14.298</v>
      </c>
      <c r="AK135" s="26">
        <v>14.191000000000001</v>
      </c>
      <c r="AL135" s="26">
        <v>14.786</v>
      </c>
      <c r="AM135" s="26">
        <v>14.845000000000001</v>
      </c>
      <c r="AN135" s="26">
        <v>14.41</v>
      </c>
      <c r="AO135" s="26">
        <v>14.436999999999999</v>
      </c>
      <c r="AP135" s="26">
        <v>14.445</v>
      </c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</row>
    <row r="136" spans="1:76" x14ac:dyDescent="0.25">
      <c r="A136" s="26" t="s">
        <v>182</v>
      </c>
      <c r="B136" s="27" t="s">
        <v>100</v>
      </c>
      <c r="C136" s="28">
        <v>42054</v>
      </c>
      <c r="D136" s="27" t="s">
        <v>88</v>
      </c>
      <c r="E136" s="27">
        <v>3</v>
      </c>
      <c r="F136" s="26" t="s">
        <v>89</v>
      </c>
      <c r="G136" s="26" t="s">
        <v>141</v>
      </c>
      <c r="H136" s="26" t="s">
        <v>136</v>
      </c>
      <c r="I136" s="26" t="s">
        <v>143</v>
      </c>
      <c r="J136" s="35">
        <v>110.00651890482399</v>
      </c>
      <c r="K136" s="35">
        <v>111.90318302387269</v>
      </c>
      <c r="L136" s="35">
        <v>111.90318302387269</v>
      </c>
      <c r="M136" s="35">
        <v>111.90318302387269</v>
      </c>
      <c r="N136" s="29">
        <f>SUM(Table1[[#This Row],[250m]:[1000m]])/86400</f>
        <v>7.1810185185185193E-4</v>
      </c>
      <c r="O136" s="29">
        <f>SUM(Table1[[#This Row],[250m]:[2000m]])/86400</f>
        <v>1.3801504629629628E-3</v>
      </c>
      <c r="P136" s="29">
        <f>SUM(Table1[[#This Row],[250m]:[3000m]])/86400</f>
        <v>2.0523032407407404E-3</v>
      </c>
      <c r="Q136" s="29">
        <f>IF(Table1[[#This Row],[Time(s)]]&gt;1,Table1[[#This Row],[Time(s)]]/86400," ")</f>
        <v>2.3864930555555549E-3</v>
      </c>
      <c r="R136" s="30">
        <f>SUM(Table1[[#This Row],[250m]:[4000m]])</f>
        <v>206.19299999999996</v>
      </c>
      <c r="S136" s="31">
        <f t="shared" si="7"/>
        <v>69.83748235876098</v>
      </c>
      <c r="T136" s="34">
        <f t="shared" si="6"/>
        <v>14.728071428571425</v>
      </c>
      <c r="U136" s="34">
        <f>IFERROR(AVERAGE(Table1[[#This Row],[500m]:[4000m]])," ")</f>
        <v>14.31153846153846</v>
      </c>
      <c r="V136" s="34">
        <f t="shared" si="8"/>
        <v>0.30455831827544816</v>
      </c>
      <c r="W136" s="26">
        <v>27.2</v>
      </c>
      <c r="X136" s="26">
        <v>1005</v>
      </c>
      <c r="Y136" s="26">
        <v>34</v>
      </c>
      <c r="Z136" s="32">
        <v>1.161</v>
      </c>
      <c r="AA136" s="26">
        <v>20.143000000000001</v>
      </c>
      <c r="AB136" s="26">
        <v>13.939</v>
      </c>
      <c r="AC136" s="26">
        <v>13.843999999999999</v>
      </c>
      <c r="AD136" s="26">
        <v>14.118</v>
      </c>
      <c r="AE136" s="26">
        <v>14.066000000000001</v>
      </c>
      <c r="AF136" s="26">
        <v>14.263999999999999</v>
      </c>
      <c r="AG136" s="26">
        <v>14.439</v>
      </c>
      <c r="AH136" s="26">
        <v>14.432</v>
      </c>
      <c r="AI136" s="26">
        <v>14.419</v>
      </c>
      <c r="AJ136" s="26">
        <v>14.19</v>
      </c>
      <c r="AK136" s="26">
        <v>14.515000000000001</v>
      </c>
      <c r="AL136" s="26">
        <v>14.95</v>
      </c>
      <c r="AM136" s="26">
        <v>14.68</v>
      </c>
      <c r="AN136" s="26">
        <v>14.194000000000001</v>
      </c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</row>
    <row r="137" spans="1:76" x14ac:dyDescent="0.25">
      <c r="A137" s="26" t="s">
        <v>184</v>
      </c>
      <c r="B137" s="27" t="s">
        <v>77</v>
      </c>
      <c r="C137" s="28">
        <v>42307</v>
      </c>
      <c r="D137" s="27" t="s">
        <v>88</v>
      </c>
      <c r="E137" s="27">
        <v>3</v>
      </c>
      <c r="F137" s="26" t="s">
        <v>166</v>
      </c>
      <c r="G137" s="26" t="s">
        <v>180</v>
      </c>
      <c r="H137" s="26" t="s">
        <v>168</v>
      </c>
      <c r="I137" s="26" t="s">
        <v>153</v>
      </c>
      <c r="J137" s="35">
        <v>108.17307692307692</v>
      </c>
      <c r="K137" s="35">
        <v>108.17307692307692</v>
      </c>
      <c r="L137" s="35">
        <v>108.17307692307692</v>
      </c>
      <c r="M137" s="35">
        <v>108.17307692307692</v>
      </c>
      <c r="N137" s="29">
        <f>SUM(Table1[[#This Row],[250m]:[1000m]])/86400</f>
        <v>7.3457175925925936E-4</v>
      </c>
      <c r="O137" s="29">
        <f>SUM(Table1[[#This Row],[250m]:[2000m]])/86400</f>
        <v>1.4064814814814814E-3</v>
      </c>
      <c r="P137" s="29">
        <f>SUM(Table1[[#This Row],[250m]:[3000m]])/86400</f>
        <v>2.0882175925925925E-3</v>
      </c>
      <c r="Q137" s="29">
        <f>IF(Table1[[#This Row],[Time(s)]]&gt;1,Table1[[#This Row],[Time(s)]]/86400," ")</f>
        <v>2.7928356481481485E-3</v>
      </c>
      <c r="R137" s="30">
        <f>SUM(Table1[[#This Row],[250m]:[4000m]])</f>
        <v>241.30100000000002</v>
      </c>
      <c r="S137" s="31">
        <f t="shared" si="7"/>
        <v>59.67650361996013</v>
      </c>
      <c r="T137" s="34">
        <f t="shared" si="6"/>
        <v>15.081312500000001</v>
      </c>
      <c r="U137" s="34">
        <f>IFERROR(AVERAGE(Table1[[#This Row],[500m]:[4000m]])," ")</f>
        <v>14.726600000000001</v>
      </c>
      <c r="V137" s="34">
        <f t="shared" si="8"/>
        <v>0.35761727347223343</v>
      </c>
      <c r="W137" s="26">
        <v>29.2</v>
      </c>
      <c r="X137" s="26">
        <v>899</v>
      </c>
      <c r="Y137" s="26">
        <v>55</v>
      </c>
      <c r="Z137" s="32">
        <v>1.026</v>
      </c>
      <c r="AA137" s="26">
        <v>20.402000000000001</v>
      </c>
      <c r="AB137" s="26">
        <v>14.56</v>
      </c>
      <c r="AC137" s="26">
        <v>14.332000000000001</v>
      </c>
      <c r="AD137" s="26">
        <v>14.173</v>
      </c>
      <c r="AE137" s="26">
        <v>14.331</v>
      </c>
      <c r="AF137" s="26">
        <v>14.481</v>
      </c>
      <c r="AG137" s="26">
        <v>14.632</v>
      </c>
      <c r="AH137" s="26">
        <v>14.609</v>
      </c>
      <c r="AI137" s="26">
        <v>14.805</v>
      </c>
      <c r="AJ137" s="26">
        <v>14.766</v>
      </c>
      <c r="AK137" s="26">
        <v>14.544</v>
      </c>
      <c r="AL137" s="26">
        <v>14.787000000000001</v>
      </c>
      <c r="AM137" s="26">
        <v>15.15</v>
      </c>
      <c r="AN137" s="26">
        <v>15.398</v>
      </c>
      <c r="AO137" s="26">
        <v>15.186999999999999</v>
      </c>
      <c r="AP137" s="26">
        <v>15.144</v>
      </c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</row>
    <row r="138" spans="1:76" x14ac:dyDescent="0.25">
      <c r="A138" s="26" t="s">
        <v>184</v>
      </c>
      <c r="B138" s="27" t="s">
        <v>98</v>
      </c>
      <c r="C138" s="28">
        <v>42307</v>
      </c>
      <c r="D138" s="27" t="s">
        <v>88</v>
      </c>
      <c r="E138" s="27"/>
      <c r="F138" s="26" t="s">
        <v>185</v>
      </c>
      <c r="G138" s="26" t="s">
        <v>180</v>
      </c>
      <c r="H138" s="26" t="s">
        <v>168</v>
      </c>
      <c r="I138" s="26" t="s">
        <v>153</v>
      </c>
      <c r="J138" s="35">
        <v>108.17307692307692</v>
      </c>
      <c r="K138" s="35">
        <v>109.26573426573424</v>
      </c>
      <c r="L138" s="35">
        <v>108.17307692307692</v>
      </c>
      <c r="M138" s="35">
        <v>109.26573426573424</v>
      </c>
      <c r="N138" s="29">
        <f>SUM(Table1[[#This Row],[250m]:[1000m]])/86400</f>
        <v>7.433449074074073E-4</v>
      </c>
      <c r="O138" s="29">
        <f>SUM(Table1[[#This Row],[250m]:[2000m]])/86400</f>
        <v>1.4077430555555555E-3</v>
      </c>
      <c r="P138" s="29">
        <f>SUM(Table1[[#This Row],[250m]:[3000m]])/86400</f>
        <v>2.0818981481481483E-3</v>
      </c>
      <c r="Q138" s="29">
        <f>IF(Table1[[#This Row],[Time(s)]]&gt;1,Table1[[#This Row],[Time(s)]]/86400," ")</f>
        <v>2.7708564814814818E-3</v>
      </c>
      <c r="R138" s="30">
        <f>SUM(Table1[[#This Row],[250m]:[4000m]])</f>
        <v>239.40200000000002</v>
      </c>
      <c r="S138" s="31">
        <f t="shared" si="7"/>
        <v>60.149873434641307</v>
      </c>
      <c r="T138" s="34">
        <f t="shared" si="6"/>
        <v>14.962625000000001</v>
      </c>
      <c r="U138" s="34">
        <f>IFERROR(AVERAGE(Table1[[#This Row],[500m]:[4000m]])," ")</f>
        <v>14.579866666666668</v>
      </c>
      <c r="V138" s="34">
        <f t="shared" si="8"/>
        <v>0.24192173075092685</v>
      </c>
      <c r="W138" s="26">
        <v>26.1</v>
      </c>
      <c r="X138" s="26">
        <v>901</v>
      </c>
      <c r="Y138" s="26">
        <v>55</v>
      </c>
      <c r="Z138" s="32">
        <v>10.41</v>
      </c>
      <c r="AA138" s="26">
        <v>20.704000000000001</v>
      </c>
      <c r="AB138" s="26">
        <v>14.582000000000001</v>
      </c>
      <c r="AC138" s="26">
        <v>14.372999999999999</v>
      </c>
      <c r="AD138" s="26">
        <v>14.566000000000001</v>
      </c>
      <c r="AE138" s="26">
        <v>14.323</v>
      </c>
      <c r="AF138" s="26">
        <v>14.18</v>
      </c>
      <c r="AG138" s="26">
        <v>14.27</v>
      </c>
      <c r="AH138" s="26">
        <v>14.631</v>
      </c>
      <c r="AI138" s="26">
        <v>14.694000000000001</v>
      </c>
      <c r="AJ138" s="26">
        <v>14.411</v>
      </c>
      <c r="AK138" s="26">
        <v>14.564</v>
      </c>
      <c r="AL138" s="26">
        <v>14.577999999999999</v>
      </c>
      <c r="AM138" s="26">
        <v>14.932</v>
      </c>
      <c r="AN138" s="26">
        <v>15.002000000000001</v>
      </c>
      <c r="AO138" s="26">
        <v>14.881</v>
      </c>
      <c r="AP138" s="26">
        <v>14.711</v>
      </c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</row>
    <row r="139" spans="1:76" x14ac:dyDescent="0.25">
      <c r="A139" s="26" t="s">
        <v>184</v>
      </c>
      <c r="B139" s="27" t="s">
        <v>100</v>
      </c>
      <c r="C139" s="28">
        <v>42307</v>
      </c>
      <c r="D139" s="27" t="s">
        <v>88</v>
      </c>
      <c r="E139" s="27">
        <v>3</v>
      </c>
      <c r="F139" s="26" t="s">
        <v>166</v>
      </c>
      <c r="G139" s="26" t="s">
        <v>180</v>
      </c>
      <c r="H139" s="26" t="s">
        <v>168</v>
      </c>
      <c r="I139" s="26" t="s">
        <v>153</v>
      </c>
      <c r="J139" s="35">
        <v>108.17307692307692</v>
      </c>
      <c r="K139" s="35">
        <v>108.17307692307692</v>
      </c>
      <c r="L139" s="35">
        <v>108.17307692307692</v>
      </c>
      <c r="M139" s="35">
        <v>108.17307692307692</v>
      </c>
      <c r="N139" s="29">
        <f>SUM(Table1[[#This Row],[250m]:[1000m]])/86400</f>
        <v>7.3812499999999996E-4</v>
      </c>
      <c r="O139" s="29">
        <f>SUM(Table1[[#This Row],[250m]:[2000m]])/86400</f>
        <v>1.4094212962962962E-3</v>
      </c>
      <c r="P139" s="29">
        <f>SUM(Table1[[#This Row],[250m]:[3000m]])/86400</f>
        <v>2.0939351851851857E-3</v>
      </c>
      <c r="Q139" s="29">
        <f>IF(Table1[[#This Row],[Time(s)]]&gt;1,Table1[[#This Row],[Time(s)]]/86400," ")</f>
        <v>2.7900462962962961E-3</v>
      </c>
      <c r="R139" s="30">
        <f>SUM(Table1[[#This Row],[250m]:[4000m]])</f>
        <v>241.06</v>
      </c>
      <c r="S139" s="31">
        <f t="shared" si="7"/>
        <v>59.736165270057249</v>
      </c>
      <c r="T139" s="34">
        <f t="shared" si="6"/>
        <v>15.06625</v>
      </c>
      <c r="U139" s="34">
        <f>IFERROR(AVERAGE(Table1[[#This Row],[500m]:[4000m]])," ")</f>
        <v>14.695933333333334</v>
      </c>
      <c r="V139" s="34">
        <f t="shared" si="8"/>
        <v>0.30593520944957031</v>
      </c>
      <c r="W139" s="26">
        <v>25.1</v>
      </c>
      <c r="X139" s="26">
        <v>903</v>
      </c>
      <c r="Y139" s="26">
        <v>65</v>
      </c>
      <c r="Z139" s="32">
        <v>10.46</v>
      </c>
      <c r="AA139" s="26">
        <v>20.620999999999999</v>
      </c>
      <c r="AB139" s="26">
        <v>14.529</v>
      </c>
      <c r="AC139" s="26">
        <v>14.39</v>
      </c>
      <c r="AD139" s="26">
        <v>14.234</v>
      </c>
      <c r="AE139" s="26">
        <v>14.395</v>
      </c>
      <c r="AF139" s="26">
        <v>14.266999999999999</v>
      </c>
      <c r="AG139" s="26">
        <v>14.641</v>
      </c>
      <c r="AH139" s="26">
        <v>14.696999999999999</v>
      </c>
      <c r="AI139" s="26">
        <v>14.679</v>
      </c>
      <c r="AJ139" s="26">
        <v>14.632</v>
      </c>
      <c r="AK139" s="26">
        <v>14.723000000000001</v>
      </c>
      <c r="AL139" s="26">
        <v>15.108000000000001</v>
      </c>
      <c r="AM139" s="26">
        <v>14.983000000000001</v>
      </c>
      <c r="AN139" s="26">
        <v>15.182</v>
      </c>
      <c r="AO139" s="26">
        <v>15.116</v>
      </c>
      <c r="AP139" s="26">
        <v>14.863</v>
      </c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</row>
    <row r="140" spans="1:76" x14ac:dyDescent="0.25">
      <c r="A140" s="26" t="s">
        <v>184</v>
      </c>
      <c r="B140" s="27" t="s">
        <v>77</v>
      </c>
      <c r="C140" s="28">
        <v>42307</v>
      </c>
      <c r="D140" s="27" t="s">
        <v>78</v>
      </c>
      <c r="E140" s="27">
        <v>4</v>
      </c>
      <c r="F140" s="26" t="s">
        <v>106</v>
      </c>
      <c r="G140" s="26" t="s">
        <v>140</v>
      </c>
      <c r="H140" s="26" t="s">
        <v>114</v>
      </c>
      <c r="I140" s="26" t="s">
        <v>82</v>
      </c>
      <c r="J140" s="35">
        <v>108.17307692307692</v>
      </c>
      <c r="K140" s="35">
        <v>108.17307692307692</v>
      </c>
      <c r="L140" s="35">
        <v>108.17307692307692</v>
      </c>
      <c r="M140" s="35">
        <v>108.17307692307692</v>
      </c>
      <c r="N140" s="29">
        <f>SUM(Table1[[#This Row],[250m]:[1000m]])/86400</f>
        <v>7.5640046296296306E-4</v>
      </c>
      <c r="O140" s="29">
        <f>SUM(Table1[[#This Row],[250m]:[2000m]])/86400</f>
        <v>1.4200925925925928E-3</v>
      </c>
      <c r="P140" s="29">
        <f>SUM(Table1[[#This Row],[250m]:[3000m]])/86400</f>
        <v>2.1056134259259257E-3</v>
      </c>
      <c r="Q140" s="29">
        <f>IF(Table1[[#This Row],[Time(s)]]&gt;1,Table1[[#This Row],[Time(s)]]/86400," ")</f>
        <v>2.7952199074074073E-3</v>
      </c>
      <c r="R140" s="30">
        <f>SUM(Table1[[#This Row],[250m]:[4000m]])</f>
        <v>241.50700000000001</v>
      </c>
      <c r="S140" s="31">
        <f t="shared" si="7"/>
        <v>59.625600914259209</v>
      </c>
      <c r="T140" s="34">
        <f t="shared" si="6"/>
        <v>15.0941875</v>
      </c>
      <c r="U140" s="34">
        <f>IFERROR(AVERAGE(Table1[[#This Row],[500m]:[4000m]])," ")</f>
        <v>14.674933333333335</v>
      </c>
      <c r="V140" s="34">
        <f t="shared" si="8"/>
        <v>0.26188177994405526</v>
      </c>
      <c r="W140" s="26">
        <v>29.2</v>
      </c>
      <c r="X140" s="26">
        <v>899</v>
      </c>
      <c r="Y140" s="26">
        <v>55</v>
      </c>
      <c r="Z140" s="32">
        <v>1.026</v>
      </c>
      <c r="AA140" s="26">
        <v>21.382999999999999</v>
      </c>
      <c r="AB140" s="26">
        <v>14.721</v>
      </c>
      <c r="AC140" s="26">
        <v>14.606</v>
      </c>
      <c r="AD140" s="26">
        <v>14.643000000000001</v>
      </c>
      <c r="AE140" s="26">
        <v>14.398999999999999</v>
      </c>
      <c r="AF140" s="26">
        <v>14.214</v>
      </c>
      <c r="AG140" s="26">
        <v>14.259</v>
      </c>
      <c r="AH140" s="26">
        <v>14.471</v>
      </c>
      <c r="AI140" s="26">
        <v>14.669</v>
      </c>
      <c r="AJ140" s="26">
        <v>14.728999999999999</v>
      </c>
      <c r="AK140" s="26">
        <v>14.95</v>
      </c>
      <c r="AL140" s="26">
        <v>14.881</v>
      </c>
      <c r="AM140" s="26">
        <v>14.984</v>
      </c>
      <c r="AN140" s="26">
        <v>15.151</v>
      </c>
      <c r="AO140" s="26">
        <v>14.7</v>
      </c>
      <c r="AP140" s="26">
        <v>14.747</v>
      </c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</row>
    <row r="141" spans="1:76" x14ac:dyDescent="0.25">
      <c r="A141" s="26" t="s">
        <v>184</v>
      </c>
      <c r="B141" s="27" t="s">
        <v>98</v>
      </c>
      <c r="C141" s="28">
        <v>42307</v>
      </c>
      <c r="D141" s="27" t="s">
        <v>78</v>
      </c>
      <c r="E141" s="27"/>
      <c r="F141" s="26" t="s">
        <v>148</v>
      </c>
      <c r="G141" s="26" t="s">
        <v>140</v>
      </c>
      <c r="H141" s="26" t="s">
        <v>114</v>
      </c>
      <c r="I141" s="26" t="s">
        <v>82</v>
      </c>
      <c r="J141" s="35">
        <v>108.17307692307692</v>
      </c>
      <c r="K141" s="35">
        <v>108.17307692307692</v>
      </c>
      <c r="L141" s="35">
        <v>107.10205635948209</v>
      </c>
      <c r="M141" s="35">
        <v>108.17307692307692</v>
      </c>
      <c r="N141" s="29">
        <f>SUM(Table1[[#This Row],[250m]:[1000m]])/86400</f>
        <v>7.3743055555555552E-4</v>
      </c>
      <c r="O141" s="29">
        <f>SUM(Table1[[#This Row],[250m]:[2000m]])/86400</f>
        <v>1.3886111111111111E-3</v>
      </c>
      <c r="P141" s="29">
        <f>SUM(Table1[[#This Row],[250m]:[3000m]])/86400</f>
        <v>2.0653587962962965E-3</v>
      </c>
      <c r="Q141" s="29">
        <f>IF(Table1[[#This Row],[Time(s)]]&gt;1,Table1[[#This Row],[Time(s)]]/86400," ")</f>
        <v>2.7850578703703705E-3</v>
      </c>
      <c r="R141" s="30">
        <f>SUM(Table1[[#This Row],[250m]:[4000m]])</f>
        <v>240.62899999999999</v>
      </c>
      <c r="S141" s="31">
        <f t="shared" si="7"/>
        <v>59.843161048751405</v>
      </c>
      <c r="T141" s="34">
        <f t="shared" si="6"/>
        <v>15.039312499999999</v>
      </c>
      <c r="U141" s="34">
        <f>IFERROR(AVERAGE(Table1[[#This Row],[500m]:[4000m]])," ")</f>
        <v>14.645999999999999</v>
      </c>
      <c r="V141" s="34">
        <f t="shared" si="8"/>
        <v>0.63748859933783475</v>
      </c>
      <c r="W141" s="26">
        <v>26.1</v>
      </c>
      <c r="X141" s="26">
        <v>901</v>
      </c>
      <c r="Y141" s="26">
        <v>55</v>
      </c>
      <c r="Z141" s="32">
        <v>10.41</v>
      </c>
      <c r="AA141" s="26">
        <v>20.939</v>
      </c>
      <c r="AB141" s="26">
        <v>14.379</v>
      </c>
      <c r="AC141" s="26">
        <v>14.111000000000001</v>
      </c>
      <c r="AD141" s="26">
        <v>14.285</v>
      </c>
      <c r="AE141" s="26">
        <v>14.167999999999999</v>
      </c>
      <c r="AF141" s="26">
        <v>13.968999999999999</v>
      </c>
      <c r="AG141" s="26">
        <v>14.16</v>
      </c>
      <c r="AH141" s="26">
        <v>13.965</v>
      </c>
      <c r="AI141" s="26">
        <v>14.382</v>
      </c>
      <c r="AJ141" s="26">
        <v>14.653</v>
      </c>
      <c r="AK141" s="26">
        <v>14.788</v>
      </c>
      <c r="AL141" s="26">
        <v>14.648</v>
      </c>
      <c r="AM141" s="26">
        <v>15.141999999999999</v>
      </c>
      <c r="AN141" s="26">
        <v>15.484</v>
      </c>
      <c r="AO141" s="26">
        <v>16.105</v>
      </c>
      <c r="AP141" s="26">
        <v>15.451000000000001</v>
      </c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</row>
    <row r="142" spans="1:76" x14ac:dyDescent="0.25">
      <c r="A142" s="26" t="s">
        <v>184</v>
      </c>
      <c r="B142" s="27" t="s">
        <v>100</v>
      </c>
      <c r="C142" s="28">
        <v>42307</v>
      </c>
      <c r="D142" s="27" t="s">
        <v>78</v>
      </c>
      <c r="E142" s="27">
        <v>5</v>
      </c>
      <c r="F142" s="26" t="s">
        <v>106</v>
      </c>
      <c r="G142" s="26" t="s">
        <v>140</v>
      </c>
      <c r="H142" s="26" t="s">
        <v>114</v>
      </c>
      <c r="I142" s="26" t="s">
        <v>82</v>
      </c>
      <c r="J142" s="35">
        <v>108.17307692307692</v>
      </c>
      <c r="K142" s="35">
        <v>109.26573426573424</v>
      </c>
      <c r="L142" s="35">
        <v>108.17307692307692</v>
      </c>
      <c r="M142" s="35">
        <v>110.00651890482399</v>
      </c>
      <c r="N142" s="29">
        <f>SUM(Table1[[#This Row],[250m]:[1000m]])/86400</f>
        <v>7.2936342592592595E-4</v>
      </c>
      <c r="O142" s="29">
        <f>SUM(Table1[[#This Row],[250m]:[2000m]])/86400</f>
        <v>1.3798263888888888E-3</v>
      </c>
      <c r="P142" s="29">
        <f>SUM(Table1[[#This Row],[250m]:[3000m]])/86400</f>
        <v>2.0465856481481476E-3</v>
      </c>
      <c r="Q142" s="29">
        <f>IF(Table1[[#This Row],[Time(s)]]&gt;1,Table1[[#This Row],[Time(s)]]/86400," ")</f>
        <v>2.5747800925925916E-3</v>
      </c>
      <c r="R142" s="30">
        <f>SUM(Table1[[#This Row],[250m]:[4000m]])</f>
        <v>222.46099999999993</v>
      </c>
      <c r="S142" s="31">
        <f t="shared" si="7"/>
        <v>64.730447134553941</v>
      </c>
      <c r="T142" s="34">
        <f t="shared" ref="T142:T205" si="9">IFERROR(AVERAGE(AA142:AP142)," ")</f>
        <v>14.830733333333329</v>
      </c>
      <c r="U142" s="34">
        <f>IFERROR(AVERAGE(Table1[[#This Row],[500m]:[4000m]])," ")</f>
        <v>14.385857142857139</v>
      </c>
      <c r="V142" s="34">
        <f t="shared" si="8"/>
        <v>0.63958771060773134</v>
      </c>
      <c r="W142" s="26">
        <v>25.1</v>
      </c>
      <c r="X142" s="26">
        <v>903</v>
      </c>
      <c r="Y142" s="26">
        <v>65</v>
      </c>
      <c r="Z142" s="32">
        <v>10.46</v>
      </c>
      <c r="AA142" s="26">
        <v>21.059000000000001</v>
      </c>
      <c r="AB142" s="26">
        <v>14.069000000000001</v>
      </c>
      <c r="AC142" s="26">
        <v>13.965</v>
      </c>
      <c r="AD142" s="26">
        <v>13.923999999999999</v>
      </c>
      <c r="AE142" s="26">
        <v>14.147</v>
      </c>
      <c r="AF142" s="26">
        <v>14.004</v>
      </c>
      <c r="AG142" s="26">
        <v>14.065</v>
      </c>
      <c r="AH142" s="26">
        <v>13.984</v>
      </c>
      <c r="AI142" s="26">
        <v>14.321999999999999</v>
      </c>
      <c r="AJ142" s="26">
        <v>14.372999999999999</v>
      </c>
      <c r="AK142" s="26">
        <v>14.319000000000001</v>
      </c>
      <c r="AL142" s="26">
        <v>14.593999999999999</v>
      </c>
      <c r="AM142" s="26">
        <v>14.651999999999999</v>
      </c>
      <c r="AN142" s="26">
        <v>14.545999999999999</v>
      </c>
      <c r="AO142" s="26">
        <v>16.437999999999999</v>
      </c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</row>
    <row r="143" spans="1:76" x14ac:dyDescent="0.25">
      <c r="A143" s="26" t="s">
        <v>184</v>
      </c>
      <c r="B143" s="27" t="s">
        <v>77</v>
      </c>
      <c r="C143" s="28">
        <v>42307</v>
      </c>
      <c r="D143" s="27" t="s">
        <v>83</v>
      </c>
      <c r="E143" s="27">
        <v>6</v>
      </c>
      <c r="F143" s="26" t="s">
        <v>174</v>
      </c>
      <c r="G143" s="26" t="s">
        <v>155</v>
      </c>
      <c r="H143" s="26" t="s">
        <v>124</v>
      </c>
      <c r="I143" s="26" t="s">
        <v>175</v>
      </c>
      <c r="J143" s="26">
        <v>106.1</v>
      </c>
      <c r="K143" s="26">
        <v>106.1</v>
      </c>
      <c r="L143" s="26">
        <v>106.1</v>
      </c>
      <c r="M143" s="26">
        <v>104.1</v>
      </c>
      <c r="N143" s="29">
        <f>SUM(Table1[[#This Row],[250m]:[1000m]])/86400</f>
        <v>7.6082175925925926E-4</v>
      </c>
      <c r="O143" s="29">
        <f>SUM(Table1[[#This Row],[250m]:[2000m]])/86400</f>
        <v>1.441226851851852E-3</v>
      </c>
      <c r="P143" s="29">
        <f>SUM(Table1[[#This Row],[250m]:[3000m]])/86400</f>
        <v>2.1191203703703706E-3</v>
      </c>
      <c r="Q143" s="29">
        <f>IF(Table1[[#This Row],[Time(s)]]&gt;1,Table1[[#This Row],[Time(s)]]/86400," ")</f>
        <v>2.805486111111111E-3</v>
      </c>
      <c r="R143" s="30">
        <f>SUM(Table1[[#This Row],[250m]:[4000m]])</f>
        <v>242.39400000000001</v>
      </c>
      <c r="S143" s="31">
        <f t="shared" ref="S143:S206" si="10">IFERROR(4/(R143/3600)," ")</f>
        <v>59.407411074531552</v>
      </c>
      <c r="T143" s="34">
        <f t="shared" si="9"/>
        <v>15.149625</v>
      </c>
      <c r="U143" s="34">
        <f>IFERROR(AVERAGE(Table1[[#This Row],[500m]:[4000m]])," ")</f>
        <v>14.706799999999999</v>
      </c>
      <c r="V143" s="34">
        <f t="shared" si="8"/>
        <v>0.18829164308896687</v>
      </c>
      <c r="W143" s="26">
        <v>29.2</v>
      </c>
      <c r="X143" s="26">
        <v>899</v>
      </c>
      <c r="Y143" s="26">
        <v>55</v>
      </c>
      <c r="Z143" s="32">
        <v>1.026</v>
      </c>
      <c r="AA143" s="26">
        <v>21.792000000000002</v>
      </c>
      <c r="AB143" s="26">
        <v>14.865</v>
      </c>
      <c r="AC143" s="26">
        <v>14.551</v>
      </c>
      <c r="AD143" s="26">
        <v>14.526999999999999</v>
      </c>
      <c r="AE143" s="26">
        <v>14.747</v>
      </c>
      <c r="AF143" s="26">
        <v>14.811999999999999</v>
      </c>
      <c r="AG143" s="26">
        <v>14.763</v>
      </c>
      <c r="AH143" s="26">
        <v>14.465</v>
      </c>
      <c r="AI143" s="26">
        <v>14.33</v>
      </c>
      <c r="AJ143" s="26">
        <v>14.704000000000001</v>
      </c>
      <c r="AK143" s="26">
        <v>14.666</v>
      </c>
      <c r="AL143" s="26">
        <v>14.87</v>
      </c>
      <c r="AM143" s="26">
        <v>14.992000000000001</v>
      </c>
      <c r="AN143" s="26">
        <v>14.56</v>
      </c>
      <c r="AO143" s="26">
        <v>14.948</v>
      </c>
      <c r="AP143" s="26">
        <v>14.802</v>
      </c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</row>
    <row r="144" spans="1:76" x14ac:dyDescent="0.25">
      <c r="A144" s="26" t="s">
        <v>184</v>
      </c>
      <c r="B144" s="27" t="s">
        <v>98</v>
      </c>
      <c r="C144" s="28">
        <v>42307</v>
      </c>
      <c r="D144" s="27" t="s">
        <v>83</v>
      </c>
      <c r="E144" s="27"/>
      <c r="F144" s="26" t="s">
        <v>174</v>
      </c>
      <c r="G144" s="26" t="s">
        <v>155</v>
      </c>
      <c r="H144" s="26" t="s">
        <v>124</v>
      </c>
      <c r="I144" s="26" t="s">
        <v>175</v>
      </c>
      <c r="J144" s="26">
        <v>108</v>
      </c>
      <c r="K144" s="26">
        <v>106.1</v>
      </c>
      <c r="L144" s="26">
        <v>106.1</v>
      </c>
      <c r="M144" s="26">
        <v>104.1</v>
      </c>
      <c r="N144" s="29">
        <f>SUM(Table1[[#This Row],[250m]:[1000m]])/86400</f>
        <v>7.5234953703703705E-4</v>
      </c>
      <c r="O144" s="29">
        <f>SUM(Table1[[#This Row],[250m]:[2000m]])/86400</f>
        <v>1.4289120370370369E-3</v>
      </c>
      <c r="P144" s="29">
        <f>SUM(Table1[[#This Row],[250m]:[3000m]])/86400</f>
        <v>2.105925925925926E-3</v>
      </c>
      <c r="Q144" s="29">
        <f>IF(Table1[[#This Row],[Time(s)]]&gt;1,Table1[[#This Row],[Time(s)]]/86400," ")</f>
        <v>2.8036458333333333E-3</v>
      </c>
      <c r="R144" s="30">
        <f>SUM(Table1[[#This Row],[250m]:[4000m]])</f>
        <v>242.23499999999999</v>
      </c>
      <c r="S144" s="31">
        <f t="shared" si="10"/>
        <v>59.446405350176484</v>
      </c>
      <c r="T144" s="34">
        <f t="shared" si="9"/>
        <v>15.139687499999999</v>
      </c>
      <c r="U144" s="34">
        <f>IFERROR(AVERAGE(Table1[[#This Row],[500m]:[4000m]])," ")</f>
        <v>14.720733333333333</v>
      </c>
      <c r="V144" s="34">
        <f t="shared" si="8"/>
        <v>0.25936941847121331</v>
      </c>
      <c r="W144" s="26">
        <v>26.1</v>
      </c>
      <c r="X144" s="26">
        <v>901</v>
      </c>
      <c r="Y144" s="26">
        <v>55</v>
      </c>
      <c r="Z144" s="32">
        <v>10.41</v>
      </c>
      <c r="AA144" s="26">
        <v>21.423999999999999</v>
      </c>
      <c r="AB144" s="26">
        <v>14.782999999999999</v>
      </c>
      <c r="AC144" s="26">
        <v>14.413</v>
      </c>
      <c r="AD144" s="26">
        <v>14.382999999999999</v>
      </c>
      <c r="AE144" s="26">
        <v>14.513999999999999</v>
      </c>
      <c r="AF144" s="26">
        <v>14.7</v>
      </c>
      <c r="AG144" s="26">
        <v>14.558999999999999</v>
      </c>
      <c r="AH144" s="26">
        <v>14.682</v>
      </c>
      <c r="AI144" s="26">
        <v>14.586</v>
      </c>
      <c r="AJ144" s="26">
        <v>14.635</v>
      </c>
      <c r="AK144" s="26">
        <v>14.771000000000001</v>
      </c>
      <c r="AL144" s="26">
        <v>14.502000000000001</v>
      </c>
      <c r="AM144" s="26">
        <v>14.911</v>
      </c>
      <c r="AN144" s="26">
        <v>15.284000000000001</v>
      </c>
      <c r="AO144" s="26">
        <v>14.944000000000001</v>
      </c>
      <c r="AP144" s="26">
        <v>15.144</v>
      </c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</row>
    <row r="145" spans="1:76" x14ac:dyDescent="0.25">
      <c r="A145" s="26" t="s">
        <v>184</v>
      </c>
      <c r="B145" s="27" t="s">
        <v>100</v>
      </c>
      <c r="C145" s="28">
        <v>42307</v>
      </c>
      <c r="D145" s="27" t="s">
        <v>83</v>
      </c>
      <c r="E145" s="27">
        <v>8</v>
      </c>
      <c r="F145" s="26" t="s">
        <v>174</v>
      </c>
      <c r="G145" s="26" t="s">
        <v>155</v>
      </c>
      <c r="H145" s="26" t="s">
        <v>124</v>
      </c>
      <c r="I145" s="26" t="s">
        <v>175</v>
      </c>
      <c r="J145" s="26">
        <v>108</v>
      </c>
      <c r="K145" s="26">
        <v>106.1</v>
      </c>
      <c r="L145" s="26">
        <v>104.1</v>
      </c>
      <c r="M145" s="26">
        <v>106.1</v>
      </c>
      <c r="N145" s="29">
        <f>SUM(Table1[[#This Row],[250m]:[1000m]])/86400</f>
        <v>7.1275462962962959E-4</v>
      </c>
      <c r="O145" s="29">
        <f>SUM(Table1[[#This Row],[250m]:[2000m]])/86400</f>
        <v>1.4920138888888889E-3</v>
      </c>
      <c r="P145" s="29">
        <f>SUM(Table1[[#This Row],[250m]:[3000m]])/86400</f>
        <v>1.708125E-3</v>
      </c>
      <c r="Q145" s="29">
        <f>IF(Table1[[#This Row],[Time(s)]]&gt;1,Table1[[#This Row],[Time(s)]]/86400," ")</f>
        <v>1.708125E-3</v>
      </c>
      <c r="R145" s="30">
        <f>SUM(Table1[[#This Row],[250m]:[4000m]])</f>
        <v>147.58199999999999</v>
      </c>
      <c r="S145" s="31">
        <f t="shared" si="10"/>
        <v>97.572874740822058</v>
      </c>
      <c r="T145" s="34">
        <f t="shared" si="9"/>
        <v>16.398</v>
      </c>
      <c r="U145" s="34">
        <f>IFERROR(AVERAGE(Table1[[#This Row],[500m]:[4000m]])," ")</f>
        <v>15.932000000000002</v>
      </c>
      <c r="V145" s="34">
        <f t="shared" si="8"/>
        <v>2.2551394635365556</v>
      </c>
      <c r="W145" s="26">
        <v>25.1</v>
      </c>
      <c r="X145" s="26">
        <v>903</v>
      </c>
      <c r="Y145" s="26">
        <v>65</v>
      </c>
      <c r="Z145" s="32">
        <v>10.46</v>
      </c>
      <c r="AA145" s="26">
        <v>20.126000000000001</v>
      </c>
      <c r="AB145" s="26">
        <v>13.79</v>
      </c>
      <c r="AC145" s="26">
        <v>13.563000000000001</v>
      </c>
      <c r="AD145" s="26">
        <v>14.103</v>
      </c>
      <c r="AE145" s="26">
        <v>14.403</v>
      </c>
      <c r="AF145" s="26">
        <v>16.143000000000001</v>
      </c>
      <c r="AG145" s="26">
        <v>18.579000000000001</v>
      </c>
      <c r="AH145" s="26">
        <v>18.202999999999999</v>
      </c>
      <c r="AI145" s="26">
        <v>18.672000000000001</v>
      </c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</row>
    <row r="146" spans="1:76" x14ac:dyDescent="0.25">
      <c r="A146" s="26" t="s">
        <v>184</v>
      </c>
      <c r="B146" s="27" t="s">
        <v>77</v>
      </c>
      <c r="C146" s="28">
        <v>42307</v>
      </c>
      <c r="D146" s="27" t="s">
        <v>93</v>
      </c>
      <c r="E146" s="27">
        <v>7</v>
      </c>
      <c r="F146" s="26" t="s">
        <v>162</v>
      </c>
      <c r="G146" s="26" t="s">
        <v>186</v>
      </c>
      <c r="H146" s="26" t="s">
        <v>187</v>
      </c>
      <c r="I146" s="26" t="s">
        <v>126</v>
      </c>
      <c r="J146" s="35">
        <v>106.3997477931904</v>
      </c>
      <c r="K146" s="35">
        <v>104.68362282878412</v>
      </c>
      <c r="L146" s="35">
        <v>106.3997477931904</v>
      </c>
      <c r="M146" s="35">
        <v>104.68362282878412</v>
      </c>
      <c r="N146" s="29">
        <f>SUM(Table1[[#This Row],[250m]:[1000m]])/86400</f>
        <v>7.6041666666666673E-4</v>
      </c>
      <c r="O146" s="29">
        <f>SUM(Table1[[#This Row],[250m]:[2000m]])/86400</f>
        <v>1.4400578703703702E-3</v>
      </c>
      <c r="P146" s="29">
        <f>SUM(Table1[[#This Row],[250m]:[3000m]])/86400</f>
        <v>2.1253009259259254E-3</v>
      </c>
      <c r="Q146" s="29">
        <f>IF(Table1[[#This Row],[Time(s)]]&gt;1,Table1[[#This Row],[Time(s)]]/86400," ")</f>
        <v>2.8216435185185176E-3</v>
      </c>
      <c r="R146" s="30">
        <f>SUM(Table1[[#This Row],[250m]:[4000m]])</f>
        <v>243.78999999999994</v>
      </c>
      <c r="S146" s="31">
        <f t="shared" si="10"/>
        <v>59.0672299930268</v>
      </c>
      <c r="T146" s="34">
        <f t="shared" si="9"/>
        <v>15.236874999999996</v>
      </c>
      <c r="U146" s="34">
        <f>IFERROR(AVERAGE(Table1[[#This Row],[500m]:[4000m]])," ")</f>
        <v>14.781066666666666</v>
      </c>
      <c r="V146" s="34">
        <f t="shared" si="8"/>
        <v>0.23453768100141981</v>
      </c>
      <c r="W146" s="26">
        <v>29.2</v>
      </c>
      <c r="X146" s="26">
        <v>899</v>
      </c>
      <c r="Y146" s="26">
        <v>55</v>
      </c>
      <c r="Z146" s="32">
        <v>1.026</v>
      </c>
      <c r="AA146" s="26">
        <v>22.074000000000002</v>
      </c>
      <c r="AB146" s="26">
        <v>14.693</v>
      </c>
      <c r="AC146" s="26">
        <v>14.576000000000001</v>
      </c>
      <c r="AD146" s="26">
        <v>14.356999999999999</v>
      </c>
      <c r="AE146" s="26">
        <v>14.47</v>
      </c>
      <c r="AF146" s="26">
        <v>14.737</v>
      </c>
      <c r="AG146" s="26">
        <v>14.89</v>
      </c>
      <c r="AH146" s="26">
        <v>14.624000000000001</v>
      </c>
      <c r="AI146" s="26">
        <v>14.659000000000001</v>
      </c>
      <c r="AJ146" s="26">
        <v>14.878</v>
      </c>
      <c r="AK146" s="26">
        <v>14.885</v>
      </c>
      <c r="AL146" s="26">
        <v>14.782999999999999</v>
      </c>
      <c r="AM146" s="26">
        <v>14.935</v>
      </c>
      <c r="AN146" s="26">
        <v>15.218</v>
      </c>
      <c r="AO146" s="26">
        <v>15.170999999999999</v>
      </c>
      <c r="AP146" s="26">
        <v>14.84</v>
      </c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</row>
    <row r="147" spans="1:76" x14ac:dyDescent="0.25">
      <c r="A147" s="26" t="s">
        <v>184</v>
      </c>
      <c r="B147" s="27" t="s">
        <v>98</v>
      </c>
      <c r="C147" s="28">
        <v>42307</v>
      </c>
      <c r="D147" s="27" t="s">
        <v>93</v>
      </c>
      <c r="E147" s="27"/>
      <c r="F147" s="26" t="s">
        <v>162</v>
      </c>
      <c r="G147" s="26" t="s">
        <v>186</v>
      </c>
      <c r="H147" s="26" t="s">
        <v>187</v>
      </c>
      <c r="I147" s="26" t="s">
        <v>126</v>
      </c>
      <c r="J147" s="35">
        <v>104.68362282878412</v>
      </c>
      <c r="K147" s="35">
        <v>104.68362282878412</v>
      </c>
      <c r="L147" s="35">
        <v>104.68362282878412</v>
      </c>
      <c r="M147" s="35">
        <v>106.3997477931904</v>
      </c>
      <c r="N147" s="29">
        <f>SUM(Table1[[#This Row],[250m]:[1000m]])/86400</f>
        <v>7.4130787037037025E-4</v>
      </c>
      <c r="O147" s="29">
        <f>SUM(Table1[[#This Row],[250m]:[2000m]])/86400</f>
        <v>1.4100231481481481E-3</v>
      </c>
      <c r="P147" s="29">
        <f>SUM(Table1[[#This Row],[250m]:[3000m]])/86400</f>
        <v>2.0880671296296294E-3</v>
      </c>
      <c r="Q147" s="29">
        <f>IF(Table1[[#This Row],[Time(s)]]&gt;1,Table1[[#This Row],[Time(s)]]/86400," ")</f>
        <v>2.7765046296296296E-3</v>
      </c>
      <c r="R147" s="30">
        <f>SUM(Table1[[#This Row],[250m]:[4000m]])</f>
        <v>239.89</v>
      </c>
      <c r="S147" s="31">
        <f t="shared" si="10"/>
        <v>60.027512609946228</v>
      </c>
      <c r="T147" s="34">
        <f t="shared" si="9"/>
        <v>14.993124999999999</v>
      </c>
      <c r="U147" s="34">
        <f>IFERROR(AVERAGE(Table1[[#This Row],[500m]:[4000m]])," ")</f>
        <v>14.579733333333333</v>
      </c>
      <c r="V147" s="34">
        <f t="shared" si="8"/>
        <v>0.27178391276544567</v>
      </c>
      <c r="W147" s="26">
        <v>26.1</v>
      </c>
      <c r="X147" s="26">
        <v>901</v>
      </c>
      <c r="Y147" s="26">
        <v>55</v>
      </c>
      <c r="Z147" s="32">
        <v>10.41</v>
      </c>
      <c r="AA147" s="26">
        <v>21.193999999999999</v>
      </c>
      <c r="AB147" s="26">
        <v>14.305</v>
      </c>
      <c r="AC147" s="26">
        <v>14.314</v>
      </c>
      <c r="AD147" s="26">
        <v>14.236000000000001</v>
      </c>
      <c r="AE147" s="26">
        <v>14.231999999999999</v>
      </c>
      <c r="AF147" s="26">
        <v>14.305</v>
      </c>
      <c r="AG147" s="26">
        <v>14.647</v>
      </c>
      <c r="AH147" s="26">
        <v>14.593</v>
      </c>
      <c r="AI147" s="26">
        <v>14.537000000000001</v>
      </c>
      <c r="AJ147" s="26">
        <v>14.44</v>
      </c>
      <c r="AK147" s="26">
        <v>14.916</v>
      </c>
      <c r="AL147" s="26">
        <v>14.69</v>
      </c>
      <c r="AM147" s="26">
        <v>14.686999999999999</v>
      </c>
      <c r="AN147" s="26">
        <v>14.787000000000001</v>
      </c>
      <c r="AO147" s="26">
        <v>14.938000000000001</v>
      </c>
      <c r="AP147" s="26">
        <v>15.069000000000001</v>
      </c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</row>
    <row r="148" spans="1:76" x14ac:dyDescent="0.25">
      <c r="A148" s="26" t="s">
        <v>184</v>
      </c>
      <c r="B148" s="27" t="s">
        <v>100</v>
      </c>
      <c r="C148" s="28">
        <v>42307</v>
      </c>
      <c r="D148" s="27" t="s">
        <v>93</v>
      </c>
      <c r="E148" s="27">
        <v>4</v>
      </c>
      <c r="F148" s="26" t="s">
        <v>162</v>
      </c>
      <c r="G148" s="26" t="s">
        <v>186</v>
      </c>
      <c r="H148" s="26" t="s">
        <v>187</v>
      </c>
      <c r="I148" s="26" t="s">
        <v>126</v>
      </c>
      <c r="J148" s="35">
        <v>106.3997477931904</v>
      </c>
      <c r="K148" s="35">
        <v>104.68362282878412</v>
      </c>
      <c r="L148" s="35">
        <v>104.68362282878412</v>
      </c>
      <c r="M148" s="35">
        <v>106.3997477931904</v>
      </c>
      <c r="N148" s="29">
        <f>SUM(Table1[[#This Row],[250m]:[1000m]])/86400</f>
        <v>7.3711805555555553E-4</v>
      </c>
      <c r="O148" s="29">
        <f>SUM(Table1[[#This Row],[250m]:[2000m]])/86400</f>
        <v>1.4046180555555554E-3</v>
      </c>
      <c r="P148" s="29">
        <f>SUM(Table1[[#This Row],[250m]:[3000m]])/86400</f>
        <v>2.0853472222222219E-3</v>
      </c>
      <c r="Q148" s="29">
        <f>IF(Table1[[#This Row],[Time(s)]]&gt;1,Table1[[#This Row],[Time(s)]]/86400," ")</f>
        <v>2.810497685185185E-3</v>
      </c>
      <c r="R148" s="30">
        <f>SUM(Table1[[#This Row],[250m]:[4000m]])</f>
        <v>242.82699999999997</v>
      </c>
      <c r="S148" s="31">
        <f t="shared" si="10"/>
        <v>59.301478006976161</v>
      </c>
      <c r="T148" s="34">
        <f t="shared" si="9"/>
        <v>15.176687499999998</v>
      </c>
      <c r="U148" s="34">
        <f>IFERROR(AVERAGE(Table1[[#This Row],[500m]:[4000m]])," ")</f>
        <v>14.791466666666667</v>
      </c>
      <c r="V148" s="34">
        <f t="shared" si="8"/>
        <v>0.60954020922878149</v>
      </c>
      <c r="W148" s="26">
        <v>25.1</v>
      </c>
      <c r="X148" s="26">
        <v>903</v>
      </c>
      <c r="Y148" s="26">
        <v>65</v>
      </c>
      <c r="Z148" s="32">
        <v>10.46</v>
      </c>
      <c r="AA148" s="26">
        <v>20.954999999999998</v>
      </c>
      <c r="AB148" s="26">
        <v>14.199</v>
      </c>
      <c r="AC148" s="26">
        <v>14.198</v>
      </c>
      <c r="AD148" s="26">
        <v>14.335000000000001</v>
      </c>
      <c r="AE148" s="26">
        <v>14.317</v>
      </c>
      <c r="AF148" s="26">
        <v>14.288</v>
      </c>
      <c r="AG148" s="26">
        <v>14.525</v>
      </c>
      <c r="AH148" s="26">
        <v>14.542</v>
      </c>
      <c r="AI148" s="26">
        <v>14.864000000000001</v>
      </c>
      <c r="AJ148" s="26">
        <v>14.43</v>
      </c>
      <c r="AK148" s="26">
        <v>14.601000000000001</v>
      </c>
      <c r="AL148" s="26">
        <v>14.92</v>
      </c>
      <c r="AM148" s="26">
        <v>15.356</v>
      </c>
      <c r="AN148" s="26">
        <v>15.526</v>
      </c>
      <c r="AO148" s="26">
        <v>16.23</v>
      </c>
      <c r="AP148" s="26">
        <v>15.541</v>
      </c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</row>
    <row r="149" spans="1:76" x14ac:dyDescent="0.25">
      <c r="A149" s="26" t="s">
        <v>188</v>
      </c>
      <c r="B149" s="27" t="s">
        <v>77</v>
      </c>
      <c r="C149" s="28">
        <v>42342</v>
      </c>
      <c r="D149" s="27" t="s">
        <v>88</v>
      </c>
      <c r="E149" s="27">
        <v>1</v>
      </c>
      <c r="F149" s="26" t="s">
        <v>125</v>
      </c>
      <c r="G149" s="26" t="s">
        <v>89</v>
      </c>
      <c r="H149" s="26" t="s">
        <v>136</v>
      </c>
      <c r="I149" s="26" t="s">
        <v>115</v>
      </c>
      <c r="J149" s="35">
        <v>114.67110627888012</v>
      </c>
      <c r="K149" s="35">
        <v>111.90318302387269</v>
      </c>
      <c r="L149" s="35">
        <v>111.90318302387269</v>
      </c>
      <c r="M149" s="35">
        <v>111.90318302387269</v>
      </c>
      <c r="N149" s="29">
        <f>SUM(Table1[[#This Row],[250m]:[1000m]])/86400</f>
        <v>7.3369212962962971E-4</v>
      </c>
      <c r="O149" s="29">
        <f>SUM(Table1[[#This Row],[250m]:[2000m]])/86400</f>
        <v>1.3976041666666668E-3</v>
      </c>
      <c r="P149" s="29">
        <f>SUM(Table1[[#This Row],[250m]:[3000m]])/86400</f>
        <v>2.0616087962962971E-3</v>
      </c>
      <c r="Q149" s="29">
        <f>IF(Table1[[#This Row],[Time(s)]]&gt;1,Table1[[#This Row],[Time(s)]]/86400," ")</f>
        <v>2.7361458333333344E-3</v>
      </c>
      <c r="R149" s="30">
        <f>SUM(Table1[[#This Row],[250m]:[4000m]])</f>
        <v>236.40300000000008</v>
      </c>
      <c r="S149" s="31">
        <f t="shared" si="10"/>
        <v>60.91293257699774</v>
      </c>
      <c r="T149" s="34">
        <f t="shared" si="9"/>
        <v>14.775187500000005</v>
      </c>
      <c r="U149" s="34">
        <f>IFERROR(AVERAGE(Table1[[#This Row],[500m]:[4000m]])," ")</f>
        <v>14.38006666666667</v>
      </c>
      <c r="V149" s="34">
        <f t="shared" si="8"/>
        <v>0.22273060815595999</v>
      </c>
      <c r="W149" s="26">
        <v>28.7</v>
      </c>
      <c r="X149" s="26">
        <v>1010</v>
      </c>
      <c r="Y149" s="26">
        <v>44</v>
      </c>
      <c r="Z149" s="32">
        <v>1.1579999999999999</v>
      </c>
      <c r="AA149" s="26">
        <v>20.702000000000002</v>
      </c>
      <c r="AB149" s="26">
        <v>14.414999999999999</v>
      </c>
      <c r="AC149" s="26">
        <v>14.205</v>
      </c>
      <c r="AD149" s="26">
        <v>14.069000000000001</v>
      </c>
      <c r="AE149" s="26">
        <v>14.211</v>
      </c>
      <c r="AF149" s="26">
        <v>14.167999999999999</v>
      </c>
      <c r="AG149" s="26">
        <v>14.679</v>
      </c>
      <c r="AH149" s="26">
        <v>14.304</v>
      </c>
      <c r="AI149" s="26">
        <v>14.335000000000001</v>
      </c>
      <c r="AJ149" s="26">
        <v>14.496</v>
      </c>
      <c r="AK149" s="26">
        <v>14.198</v>
      </c>
      <c r="AL149" s="26">
        <v>14.340999999999999</v>
      </c>
      <c r="AM149" s="26">
        <v>14.288</v>
      </c>
      <c r="AN149" s="26">
        <v>14.763</v>
      </c>
      <c r="AO149" s="26">
        <v>14.817</v>
      </c>
      <c r="AP149" s="26">
        <v>14.412000000000001</v>
      </c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</row>
    <row r="150" spans="1:76" x14ac:dyDescent="0.25">
      <c r="A150" s="26" t="s">
        <v>188</v>
      </c>
      <c r="B150" s="27" t="s">
        <v>77</v>
      </c>
      <c r="C150" s="28">
        <v>42342</v>
      </c>
      <c r="D150" s="27" t="s">
        <v>78</v>
      </c>
      <c r="E150" s="27">
        <v>7</v>
      </c>
      <c r="F150" s="26" t="s">
        <v>151</v>
      </c>
      <c r="G150" s="26" t="s">
        <v>152</v>
      </c>
      <c r="H150" s="26" t="s">
        <v>176</v>
      </c>
      <c r="I150" s="26" t="s">
        <v>178</v>
      </c>
      <c r="J150" s="35">
        <v>110.00651890482399</v>
      </c>
      <c r="K150" s="35">
        <v>105.70658982711099</v>
      </c>
      <c r="L150" s="35">
        <v>107.10205635948209</v>
      </c>
      <c r="M150" s="35">
        <v>105.70658982711099</v>
      </c>
      <c r="N150" s="29">
        <f>SUM(Table1[[#This Row],[250m]:[1000m]])/86400</f>
        <v>7.6959490740740732E-4</v>
      </c>
      <c r="O150" s="29">
        <f>SUM(Table1[[#This Row],[250m]:[2000m]])/86400</f>
        <v>1.4486689814814813E-3</v>
      </c>
      <c r="P150" s="29">
        <f>SUM(Table1[[#This Row],[250m]:[3000m]])/86400</f>
        <v>2.1214236111111113E-3</v>
      </c>
      <c r="Q150" s="29">
        <f>IF(Table1[[#This Row],[Time(s)]]&gt;1,Table1[[#This Row],[Time(s)]]/86400," ")</f>
        <v>2.8255555555555555E-3</v>
      </c>
      <c r="R150" s="30">
        <f>SUM(Table1[[#This Row],[250m]:[4000m]])</f>
        <v>244.12800000000001</v>
      </c>
      <c r="S150" s="31">
        <f t="shared" si="10"/>
        <v>58.985450255603617</v>
      </c>
      <c r="T150" s="34">
        <f t="shared" si="9"/>
        <v>15.258000000000001</v>
      </c>
      <c r="U150" s="34">
        <f>IFERROR(AVERAGE(Table1[[#This Row],[500m]:[4000m]])," ")</f>
        <v>14.819466666666669</v>
      </c>
      <c r="V150" s="34">
        <f t="shared" si="8"/>
        <v>0.41300274413939042</v>
      </c>
      <c r="W150" s="26">
        <v>28.7</v>
      </c>
      <c r="X150" s="26">
        <v>1010</v>
      </c>
      <c r="Y150" s="26">
        <v>44</v>
      </c>
      <c r="Z150" s="32">
        <v>1.1579999999999999</v>
      </c>
      <c r="AA150" s="26">
        <v>21.835999999999999</v>
      </c>
      <c r="AB150" s="26">
        <v>15.131</v>
      </c>
      <c r="AC150" s="26">
        <v>14.715999999999999</v>
      </c>
      <c r="AD150" s="26">
        <v>14.81</v>
      </c>
      <c r="AE150" s="26">
        <v>14.634</v>
      </c>
      <c r="AF150" s="26">
        <v>14.654</v>
      </c>
      <c r="AG150" s="26">
        <v>14.712999999999999</v>
      </c>
      <c r="AH150" s="26">
        <v>14.670999999999999</v>
      </c>
      <c r="AI150" s="26">
        <v>14.816000000000001</v>
      </c>
      <c r="AJ150" s="26">
        <v>14.398999999999999</v>
      </c>
      <c r="AK150" s="26">
        <v>14.388</v>
      </c>
      <c r="AL150" s="26">
        <v>14.523</v>
      </c>
      <c r="AM150" s="26">
        <v>14.592000000000001</v>
      </c>
      <c r="AN150" s="26">
        <v>14.792999999999999</v>
      </c>
      <c r="AO150" s="26">
        <v>15.587999999999999</v>
      </c>
      <c r="AP150" s="26">
        <v>15.864000000000001</v>
      </c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</row>
    <row r="151" spans="1:76" x14ac:dyDescent="0.25">
      <c r="A151" s="26" t="s">
        <v>188</v>
      </c>
      <c r="B151" s="27" t="s">
        <v>77</v>
      </c>
      <c r="C151" s="28">
        <v>42342</v>
      </c>
      <c r="D151" s="27" t="s">
        <v>83</v>
      </c>
      <c r="E151" s="27">
        <v>2</v>
      </c>
      <c r="F151" s="26" t="s">
        <v>144</v>
      </c>
      <c r="G151" s="26" t="s">
        <v>174</v>
      </c>
      <c r="H151" s="26" t="s">
        <v>183</v>
      </c>
      <c r="I151" s="26" t="s">
        <v>173</v>
      </c>
      <c r="J151" s="26">
        <v>108</v>
      </c>
      <c r="K151" s="26">
        <v>108</v>
      </c>
      <c r="L151" s="26">
        <v>110.1</v>
      </c>
      <c r="M151" s="26">
        <v>108</v>
      </c>
      <c r="N151" s="29">
        <f>SUM(Table1[[#This Row],[250m]:[1000m]])/86400</f>
        <v>7.4342592592592592E-4</v>
      </c>
      <c r="O151" s="29">
        <f>SUM(Table1[[#This Row],[250m]:[2000m]])/86400</f>
        <v>1.4068402777777777E-3</v>
      </c>
      <c r="P151" s="29">
        <f>SUM(Table1[[#This Row],[250m]:[3000m]])/86400</f>
        <v>2.0834259259259256E-3</v>
      </c>
      <c r="Q151" s="29">
        <f>IF(Table1[[#This Row],[Time(s)]]&gt;1,Table1[[#This Row],[Time(s)]]/86400," ")</f>
        <v>2.7629166666666666E-3</v>
      </c>
      <c r="R151" s="30">
        <f>SUM(Table1[[#This Row],[250m]:[4000m]])</f>
        <v>238.71599999999998</v>
      </c>
      <c r="S151" s="31">
        <f t="shared" si="10"/>
        <v>60.322726587241746</v>
      </c>
      <c r="T151" s="34">
        <f t="shared" si="9"/>
        <v>14.919749999999999</v>
      </c>
      <c r="U151" s="34">
        <f>IFERROR(AVERAGE(Table1[[#This Row],[500m]:[4000m]])," ")</f>
        <v>14.503866666666669</v>
      </c>
      <c r="V151" s="34">
        <f t="shared" si="8"/>
        <v>0.23083663569925908</v>
      </c>
      <c r="W151" s="26">
        <v>28.7</v>
      </c>
      <c r="X151" s="26">
        <v>1010</v>
      </c>
      <c r="Y151" s="26">
        <v>44</v>
      </c>
      <c r="Z151" s="32">
        <v>1.1579999999999999</v>
      </c>
      <c r="AA151" s="26">
        <v>21.158000000000001</v>
      </c>
      <c r="AB151" s="26">
        <v>14.597</v>
      </c>
      <c r="AC151" s="26">
        <v>14.305999999999999</v>
      </c>
      <c r="AD151" s="26">
        <v>14.170999999999999</v>
      </c>
      <c r="AE151" s="26">
        <v>14.356999999999999</v>
      </c>
      <c r="AF151" s="26">
        <v>14.377000000000001</v>
      </c>
      <c r="AG151" s="26">
        <v>14.417999999999999</v>
      </c>
      <c r="AH151" s="26">
        <v>14.167</v>
      </c>
      <c r="AI151" s="26">
        <v>14.367000000000001</v>
      </c>
      <c r="AJ151" s="26">
        <v>14.678000000000001</v>
      </c>
      <c r="AK151" s="26">
        <v>14.741</v>
      </c>
      <c r="AL151" s="26">
        <v>14.670999999999999</v>
      </c>
      <c r="AM151" s="26">
        <v>14.616</v>
      </c>
      <c r="AN151" s="26">
        <v>14.391</v>
      </c>
      <c r="AO151" s="26">
        <v>14.728</v>
      </c>
      <c r="AP151" s="26">
        <v>14.973000000000001</v>
      </c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</row>
    <row r="152" spans="1:76" x14ac:dyDescent="0.25">
      <c r="A152" s="26" t="s">
        <v>188</v>
      </c>
      <c r="B152" s="27" t="s">
        <v>77</v>
      </c>
      <c r="C152" s="28">
        <v>42342</v>
      </c>
      <c r="D152" s="27" t="s">
        <v>93</v>
      </c>
      <c r="E152" s="27">
        <v>3</v>
      </c>
      <c r="F152" s="26" t="s">
        <v>121</v>
      </c>
      <c r="G152" s="26" t="s">
        <v>162</v>
      </c>
      <c r="H152" s="26" t="s">
        <v>117</v>
      </c>
      <c r="I152" s="26" t="s">
        <v>126</v>
      </c>
      <c r="J152" s="35">
        <v>108.17307692307692</v>
      </c>
      <c r="K152" s="35">
        <v>108.17307692307692</v>
      </c>
      <c r="L152" s="35">
        <v>108.17307692307692</v>
      </c>
      <c r="M152" s="35">
        <v>107.10205635948209</v>
      </c>
      <c r="N152" s="29">
        <f>SUM(Table1[[#This Row],[250m]:[1000m]])/86400</f>
        <v>7.48761574074074E-4</v>
      </c>
      <c r="O152" s="29">
        <f>SUM(Table1[[#This Row],[250m]:[2000m]])/86400</f>
        <v>1.4150925925925926E-3</v>
      </c>
      <c r="P152" s="29">
        <f>SUM(Table1[[#This Row],[250m]:[3000m]])/86400</f>
        <v>2.0967592592592587E-3</v>
      </c>
      <c r="Q152" s="29">
        <f>IF(Table1[[#This Row],[Time(s)]]&gt;1,Table1[[#This Row],[Time(s)]]/86400," ")</f>
        <v>2.7883217592592586E-3</v>
      </c>
      <c r="R152" s="30">
        <f>SUM(Table1[[#This Row],[250m]:[4000m]])</f>
        <v>240.91099999999994</v>
      </c>
      <c r="S152" s="31">
        <f t="shared" si="10"/>
        <v>59.773111231948747</v>
      </c>
      <c r="T152" s="34">
        <f t="shared" si="9"/>
        <v>15.056937499999997</v>
      </c>
      <c r="U152" s="34">
        <f>IFERROR(AVERAGE(Table1[[#This Row],[500m]:[4000m]])," ")</f>
        <v>14.598599999999999</v>
      </c>
      <c r="V152" s="34">
        <f t="shared" si="8"/>
        <v>0.2895261646207471</v>
      </c>
      <c r="W152" s="26">
        <v>28.7</v>
      </c>
      <c r="X152" s="26">
        <v>1010</v>
      </c>
      <c r="Y152" s="26">
        <v>44</v>
      </c>
      <c r="Z152" s="32">
        <v>1.1579999999999999</v>
      </c>
      <c r="AA152" s="26">
        <v>21.931999999999999</v>
      </c>
      <c r="AB152" s="26">
        <v>14.435</v>
      </c>
      <c r="AC152" s="26">
        <v>14.074999999999999</v>
      </c>
      <c r="AD152" s="26">
        <v>14.250999999999999</v>
      </c>
      <c r="AE152" s="26">
        <v>14.327</v>
      </c>
      <c r="AF152" s="26">
        <v>14.345000000000001</v>
      </c>
      <c r="AG152" s="26">
        <v>14.342000000000001</v>
      </c>
      <c r="AH152" s="26">
        <v>14.557</v>
      </c>
      <c r="AI152" s="26">
        <v>14.739000000000001</v>
      </c>
      <c r="AJ152" s="26">
        <v>14.744</v>
      </c>
      <c r="AK152" s="26">
        <v>14.641999999999999</v>
      </c>
      <c r="AL152" s="26">
        <v>14.771000000000001</v>
      </c>
      <c r="AM152" s="26">
        <v>14.87</v>
      </c>
      <c r="AN152" s="26">
        <v>15.01</v>
      </c>
      <c r="AO152" s="26">
        <v>14.978999999999999</v>
      </c>
      <c r="AP152" s="26">
        <v>14.891999999999999</v>
      </c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</row>
    <row r="153" spans="1:76" x14ac:dyDescent="0.25">
      <c r="A153" s="26" t="s">
        <v>188</v>
      </c>
      <c r="B153" s="27" t="s">
        <v>77</v>
      </c>
      <c r="C153" s="28">
        <v>42342</v>
      </c>
      <c r="D153" s="28" t="s">
        <v>189</v>
      </c>
      <c r="E153" s="27">
        <v>10</v>
      </c>
      <c r="F153" s="26" t="s">
        <v>190</v>
      </c>
      <c r="G153" s="26" t="s">
        <v>191</v>
      </c>
      <c r="H153" s="26" t="s">
        <v>192</v>
      </c>
      <c r="I153" s="26" t="s">
        <v>193</v>
      </c>
      <c r="J153" s="26"/>
      <c r="K153" s="26"/>
      <c r="L153" s="26"/>
      <c r="M153" s="26"/>
      <c r="N153" s="29">
        <f>SUM(Table1[[#This Row],[250m]:[1000m]])/86400</f>
        <v>7.7134259259259246E-4</v>
      </c>
      <c r="O153" s="29">
        <f>SUM(Table1[[#This Row],[250m]:[2000m]])/86400</f>
        <v>1.4552083333333333E-3</v>
      </c>
      <c r="P153" s="29">
        <f>SUM(Table1[[#This Row],[250m]:[3000m]])/86400</f>
        <v>2.141469907407407E-3</v>
      </c>
      <c r="Q153" s="29">
        <f>IF(Table1[[#This Row],[Time(s)]]&gt;1,Table1[[#This Row],[Time(s)]]/86400," ")</f>
        <v>2.8352893518518519E-3</v>
      </c>
      <c r="R153" s="30">
        <f>SUM(Table1[[#This Row],[250m]:[4000m]])</f>
        <v>244.96899999999999</v>
      </c>
      <c r="S153" s="31">
        <f t="shared" si="10"/>
        <v>58.782948046487519</v>
      </c>
      <c r="T153" s="33">
        <f t="shared" si="9"/>
        <v>15.3105625</v>
      </c>
      <c r="U153" s="33">
        <f>IFERROR(AVERAGE(Table1[[#This Row],[500m]:[4000m]])," ")</f>
        <v>14.890466666666669</v>
      </c>
      <c r="V153" s="33">
        <f t="shared" si="8"/>
        <v>0.20329671020691009</v>
      </c>
      <c r="W153" s="26"/>
      <c r="X153" s="26"/>
      <c r="Y153" s="26"/>
      <c r="Z153" s="32"/>
      <c r="AA153" s="26">
        <v>21.611999999999998</v>
      </c>
      <c r="AB153" s="26">
        <v>15.114000000000001</v>
      </c>
      <c r="AC153" s="26">
        <v>14.930999999999999</v>
      </c>
      <c r="AD153" s="26">
        <v>14.987</v>
      </c>
      <c r="AE153" s="26">
        <v>14.831</v>
      </c>
      <c r="AF153" s="26">
        <v>14.968999999999999</v>
      </c>
      <c r="AG153" s="26">
        <v>14.606</v>
      </c>
      <c r="AH153" s="26">
        <v>14.68</v>
      </c>
      <c r="AI153" s="26">
        <v>14.72</v>
      </c>
      <c r="AJ153" s="26">
        <v>15.161</v>
      </c>
      <c r="AK153" s="26">
        <v>14.914999999999999</v>
      </c>
      <c r="AL153" s="26">
        <v>14.497</v>
      </c>
      <c r="AM153" s="26">
        <v>14.872</v>
      </c>
      <c r="AN153" s="26">
        <v>15.228</v>
      </c>
      <c r="AO153" s="26">
        <v>14.856999999999999</v>
      </c>
      <c r="AP153" s="26">
        <v>14.989000000000001</v>
      </c>
      <c r="AQ153" s="32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</row>
    <row r="154" spans="1:76" x14ac:dyDescent="0.25">
      <c r="A154" s="26" t="s">
        <v>188</v>
      </c>
      <c r="B154" s="27" t="s">
        <v>98</v>
      </c>
      <c r="C154" s="28">
        <v>42343</v>
      </c>
      <c r="D154" s="27" t="s">
        <v>88</v>
      </c>
      <c r="E154" s="27"/>
      <c r="F154" s="26" t="s">
        <v>89</v>
      </c>
      <c r="G154" s="26" t="s">
        <v>136</v>
      </c>
      <c r="H154" s="26" t="s">
        <v>115</v>
      </c>
      <c r="I154" s="26" t="s">
        <v>142</v>
      </c>
      <c r="J154" s="35">
        <v>111.90318302387269</v>
      </c>
      <c r="K154" s="35">
        <v>111.90318302387269</v>
      </c>
      <c r="L154" s="35">
        <v>111.90318302387269</v>
      </c>
      <c r="M154" s="35">
        <v>113.86639676113361</v>
      </c>
      <c r="N154" s="29">
        <f>SUM(Table1[[#This Row],[250m]:[1000m]])/86400</f>
        <v>7.2723379629629635E-4</v>
      </c>
      <c r="O154" s="29">
        <f>SUM(Table1[[#This Row],[250m]:[2000m]])/86400</f>
        <v>1.3840162037037037E-3</v>
      </c>
      <c r="P154" s="29">
        <f>SUM(Table1[[#This Row],[250m]:[3000m]])/86400</f>
        <v>2.0427430555555555E-3</v>
      </c>
      <c r="Q154" s="29">
        <f>IF(Table1[[#This Row],[Time(s)]]&gt;1,Table1[[#This Row],[Time(s)]]/86400," ")</f>
        <v>2.7241087962962961E-3</v>
      </c>
      <c r="R154" s="30">
        <f>SUM(Table1[[#This Row],[250m]:[4000m]])</f>
        <v>235.363</v>
      </c>
      <c r="S154" s="31">
        <f t="shared" si="10"/>
        <v>61.1820889434618</v>
      </c>
      <c r="T154" s="34">
        <f t="shared" si="9"/>
        <v>14.7101875</v>
      </c>
      <c r="U154" s="34">
        <f>IFERROR(AVERAGE(Table1[[#This Row],[500m]:[4000m]])," ")</f>
        <v>14.327266666666667</v>
      </c>
      <c r="V154" s="34">
        <f t="shared" si="8"/>
        <v>0.38755045140078531</v>
      </c>
      <c r="W154" s="26">
        <v>27.5</v>
      </c>
      <c r="X154" s="26">
        <v>1007</v>
      </c>
      <c r="Y154" s="26">
        <v>35</v>
      </c>
      <c r="Z154" s="32">
        <v>1.161</v>
      </c>
      <c r="AA154" s="26">
        <v>20.454000000000001</v>
      </c>
      <c r="AB154" s="26">
        <v>14.138</v>
      </c>
      <c r="AC154" s="26">
        <v>13.989000000000001</v>
      </c>
      <c r="AD154" s="26">
        <v>14.252000000000001</v>
      </c>
      <c r="AE154" s="26">
        <v>14.202</v>
      </c>
      <c r="AF154" s="26">
        <v>13.994</v>
      </c>
      <c r="AG154" s="26">
        <v>14.244999999999999</v>
      </c>
      <c r="AH154" s="26">
        <v>14.305</v>
      </c>
      <c r="AI154" s="26">
        <v>14.117000000000001</v>
      </c>
      <c r="AJ154" s="26">
        <v>14.103</v>
      </c>
      <c r="AK154" s="26">
        <v>14.247</v>
      </c>
      <c r="AL154" s="26">
        <v>14.446999999999999</v>
      </c>
      <c r="AM154" s="26">
        <v>14.404999999999999</v>
      </c>
      <c r="AN154" s="26">
        <v>14.121</v>
      </c>
      <c r="AO154" s="26">
        <v>14.839</v>
      </c>
      <c r="AP154" s="26">
        <v>15.505000000000001</v>
      </c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</row>
    <row r="155" spans="1:76" x14ac:dyDescent="0.25">
      <c r="A155" s="26" t="s">
        <v>188</v>
      </c>
      <c r="B155" s="27" t="s">
        <v>100</v>
      </c>
      <c r="C155" s="28">
        <v>42343</v>
      </c>
      <c r="D155" s="27" t="s">
        <v>88</v>
      </c>
      <c r="E155" s="27">
        <v>1</v>
      </c>
      <c r="F155" s="26" t="s">
        <v>89</v>
      </c>
      <c r="G155" s="26" t="s">
        <v>141</v>
      </c>
      <c r="H155" s="26" t="s">
        <v>136</v>
      </c>
      <c r="I155" s="26" t="s">
        <v>115</v>
      </c>
      <c r="J155" s="35">
        <v>114.7</v>
      </c>
      <c r="K155" s="35">
        <v>114.7</v>
      </c>
      <c r="L155" s="35">
        <v>114.7</v>
      </c>
      <c r="M155" s="35">
        <v>114.7</v>
      </c>
      <c r="N155" s="29">
        <f>SUM(Table1[[#This Row],[250m]:[1000m]])/86400</f>
        <v>7.2778935185185186E-4</v>
      </c>
      <c r="O155" s="29">
        <f>SUM(Table1[[#This Row],[250m]:[2000m]])/86400</f>
        <v>1.3786342592592594E-3</v>
      </c>
      <c r="P155" s="29">
        <f>SUM(Table1[[#This Row],[250m]:[3000m]])/86400</f>
        <v>2.037800925925926E-3</v>
      </c>
      <c r="Q155" s="29">
        <f>IF(Table1[[#This Row],[Time(s)]]&gt;1,Table1[[#This Row],[Time(s)]]/86400," ")</f>
        <v>2.6968750000000001E-3</v>
      </c>
      <c r="R155" s="30">
        <f>SUM(Table1[[#This Row],[250m]:[4000m]])</f>
        <v>233.01000000000002</v>
      </c>
      <c r="S155" s="31">
        <f t="shared" si="10"/>
        <v>61.799922750096556</v>
      </c>
      <c r="T155" s="34">
        <f t="shared" si="9"/>
        <v>14.563125000000001</v>
      </c>
      <c r="U155" s="34">
        <f>IFERROR(AVERAGE(Table1[[#This Row],[500m]:[4000m]])," ")</f>
        <v>14.147333333333334</v>
      </c>
      <c r="V155" s="34">
        <f t="shared" si="8"/>
        <v>0.15104004514728939</v>
      </c>
      <c r="W155" s="26">
        <v>26.8</v>
      </c>
      <c r="X155" s="26">
        <v>1006</v>
      </c>
      <c r="Y155" s="26">
        <v>36</v>
      </c>
      <c r="Z155" s="32">
        <v>1.163</v>
      </c>
      <c r="AA155" s="26">
        <v>20.8</v>
      </c>
      <c r="AB155" s="26">
        <v>14.147</v>
      </c>
      <c r="AC155" s="26">
        <v>13.933999999999999</v>
      </c>
      <c r="AD155" s="26">
        <v>14</v>
      </c>
      <c r="AE155" s="26">
        <v>14.093</v>
      </c>
      <c r="AF155" s="26">
        <v>13.919</v>
      </c>
      <c r="AG155" s="26">
        <v>14.042999999999999</v>
      </c>
      <c r="AH155" s="26">
        <v>14.178000000000001</v>
      </c>
      <c r="AI155" s="26">
        <v>14.401999999999999</v>
      </c>
      <c r="AJ155" s="26">
        <v>14.196</v>
      </c>
      <c r="AK155" s="26">
        <v>14.08</v>
      </c>
      <c r="AL155" s="26">
        <v>14.273999999999999</v>
      </c>
      <c r="AM155" s="26">
        <v>14.218999999999999</v>
      </c>
      <c r="AN155" s="26">
        <v>14.05</v>
      </c>
      <c r="AO155" s="26">
        <v>14.265000000000001</v>
      </c>
      <c r="AP155" s="26">
        <v>14.41</v>
      </c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</row>
    <row r="156" spans="1:76" x14ac:dyDescent="0.25">
      <c r="A156" s="26" t="s">
        <v>188</v>
      </c>
      <c r="B156" s="27" t="s">
        <v>98</v>
      </c>
      <c r="C156" s="28">
        <v>42343</v>
      </c>
      <c r="D156" s="27" t="s">
        <v>78</v>
      </c>
      <c r="E156" s="27"/>
      <c r="F156" s="26" t="s">
        <v>152</v>
      </c>
      <c r="G156" s="26" t="s">
        <v>176</v>
      </c>
      <c r="H156" s="26" t="s">
        <v>194</v>
      </c>
      <c r="I156" s="26" t="s">
        <v>178</v>
      </c>
      <c r="J156" s="35">
        <v>107.10205635948209</v>
      </c>
      <c r="K156" s="35">
        <v>104.68362282878412</v>
      </c>
      <c r="L156" s="35">
        <v>105.70658982711099</v>
      </c>
      <c r="M156" s="35">
        <v>107.10205635948209</v>
      </c>
      <c r="N156" s="29">
        <f>SUM(Table1[[#This Row],[250m]:[1000m]])/86400</f>
        <v>7.5737268518518515E-4</v>
      </c>
      <c r="O156" s="29">
        <f>SUM(Table1[[#This Row],[250m]:[2000m]])/86400</f>
        <v>1.4299074074074073E-3</v>
      </c>
      <c r="P156" s="29">
        <f>SUM(Table1[[#This Row],[250m]:[3000m]])/86400</f>
        <v>2.108217592592593E-3</v>
      </c>
      <c r="Q156" s="29">
        <f>IF(Table1[[#This Row],[Time(s)]]&gt;1,Table1[[#This Row],[Time(s)]]/86400," ")</f>
        <v>2.8028819444444451E-3</v>
      </c>
      <c r="R156" s="30">
        <f>SUM(Table1[[#This Row],[250m]:[4000m]])</f>
        <v>242.16900000000004</v>
      </c>
      <c r="S156" s="31">
        <f t="shared" si="10"/>
        <v>59.462606692020856</v>
      </c>
      <c r="T156" s="34">
        <f t="shared" si="9"/>
        <v>15.135562500000002</v>
      </c>
      <c r="U156" s="34">
        <f>IFERROR(AVERAGE(Table1[[#This Row],[500m]:[4000m]])," ")</f>
        <v>14.692266666666667</v>
      </c>
      <c r="V156" s="34">
        <f t="shared" si="8"/>
        <v>0.22501379851868966</v>
      </c>
      <c r="W156" s="26">
        <v>27.5</v>
      </c>
      <c r="X156" s="26">
        <v>1007</v>
      </c>
      <c r="Y156" s="26">
        <v>35</v>
      </c>
      <c r="Z156" s="32">
        <v>1.161</v>
      </c>
      <c r="AA156" s="26">
        <v>21.785</v>
      </c>
      <c r="AB156" s="26">
        <v>14.63</v>
      </c>
      <c r="AC156" s="26">
        <v>14.443</v>
      </c>
      <c r="AD156" s="26">
        <v>14.579000000000001</v>
      </c>
      <c r="AE156" s="26">
        <v>14.619</v>
      </c>
      <c r="AF156" s="26">
        <v>14.496</v>
      </c>
      <c r="AG156" s="26">
        <v>14.464</v>
      </c>
      <c r="AH156" s="26">
        <v>14.528</v>
      </c>
      <c r="AI156" s="26">
        <v>14.624000000000001</v>
      </c>
      <c r="AJ156" s="26">
        <v>14.757</v>
      </c>
      <c r="AK156" s="26">
        <v>14.484</v>
      </c>
      <c r="AL156" s="26">
        <v>14.741</v>
      </c>
      <c r="AM156" s="26">
        <v>14.891999999999999</v>
      </c>
      <c r="AN156" s="26">
        <v>15.009</v>
      </c>
      <c r="AO156" s="26">
        <v>15.206</v>
      </c>
      <c r="AP156" s="26">
        <v>14.912000000000001</v>
      </c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</row>
    <row r="157" spans="1:76" x14ac:dyDescent="0.25">
      <c r="A157" s="26" t="s">
        <v>188</v>
      </c>
      <c r="B157" s="27" t="s">
        <v>100</v>
      </c>
      <c r="C157" s="28">
        <v>42343</v>
      </c>
      <c r="D157" s="27" t="s">
        <v>78</v>
      </c>
      <c r="E157" s="27">
        <v>5</v>
      </c>
      <c r="F157" s="26" t="s">
        <v>152</v>
      </c>
      <c r="G157" s="26" t="s">
        <v>176</v>
      </c>
      <c r="H157" s="26" t="s">
        <v>194</v>
      </c>
      <c r="I157" s="26" t="s">
        <v>178</v>
      </c>
      <c r="J157" s="35">
        <v>103.68026542147946</v>
      </c>
      <c r="K157" s="35">
        <v>103.68026542147946</v>
      </c>
      <c r="L157" s="35">
        <v>105.70658982711099</v>
      </c>
      <c r="M157" s="35">
        <v>107.10205635948209</v>
      </c>
      <c r="N157" s="29">
        <f>SUM(Table1[[#This Row],[250m]:[1000m]])/86400</f>
        <v>7.6071759259259257E-4</v>
      </c>
      <c r="O157" s="29">
        <f>SUM(Table1[[#This Row],[250m]:[2000m]])/86400</f>
        <v>1.4399652777777776E-3</v>
      </c>
      <c r="P157" s="29">
        <f>SUM(Table1[[#This Row],[250m]:[3000m]])/86400</f>
        <v>2.1218171296296293E-3</v>
      </c>
      <c r="Q157" s="29">
        <f>IF(Table1[[#This Row],[Time(s)]]&gt;1,Table1[[#This Row],[Time(s)]]/86400," ")</f>
        <v>2.8023958333333334E-3</v>
      </c>
      <c r="R157" s="30">
        <f>SUM(Table1[[#This Row],[250m]:[4000m]])</f>
        <v>242.12700000000001</v>
      </c>
      <c r="S157" s="31">
        <f t="shared" si="10"/>
        <v>59.47292123554994</v>
      </c>
      <c r="T157" s="34">
        <f t="shared" si="9"/>
        <v>15.132937500000001</v>
      </c>
      <c r="U157" s="34">
        <f>IFERROR(AVERAGE(Table1[[#This Row],[500m]:[4000m]])," ")</f>
        <v>14.6944</v>
      </c>
      <c r="V157" s="34">
        <f t="shared" si="8"/>
        <v>9.9374328389464653E-2</v>
      </c>
      <c r="W157" s="26">
        <v>26.8</v>
      </c>
      <c r="X157" s="26">
        <v>1006</v>
      </c>
      <c r="Y157" s="26">
        <v>36</v>
      </c>
      <c r="Z157" s="32">
        <v>1.163</v>
      </c>
      <c r="AA157" s="26">
        <v>21.710999999999999</v>
      </c>
      <c r="AB157" s="26">
        <v>14.766999999999999</v>
      </c>
      <c r="AC157" s="26">
        <v>14.683</v>
      </c>
      <c r="AD157" s="26">
        <v>14.565</v>
      </c>
      <c r="AE157" s="26">
        <v>14.74</v>
      </c>
      <c r="AF157" s="26">
        <v>14.651</v>
      </c>
      <c r="AG157" s="26">
        <v>14.728</v>
      </c>
      <c r="AH157" s="26">
        <v>14.568</v>
      </c>
      <c r="AI157" s="26">
        <v>14.603</v>
      </c>
      <c r="AJ157" s="26">
        <v>14.709</v>
      </c>
      <c r="AK157" s="26">
        <v>14.7</v>
      </c>
      <c r="AL157" s="26">
        <v>14.9</v>
      </c>
      <c r="AM157" s="26">
        <v>14.621</v>
      </c>
      <c r="AN157" s="26">
        <v>14.587999999999999</v>
      </c>
      <c r="AO157" s="26">
        <v>14.739000000000001</v>
      </c>
      <c r="AP157" s="26">
        <v>14.853999999999999</v>
      </c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</row>
    <row r="158" spans="1:76" x14ac:dyDescent="0.25">
      <c r="A158" s="26" t="s">
        <v>188</v>
      </c>
      <c r="B158" s="27" t="s">
        <v>98</v>
      </c>
      <c r="C158" s="28">
        <v>42343</v>
      </c>
      <c r="D158" s="27" t="s">
        <v>83</v>
      </c>
      <c r="E158" s="27"/>
      <c r="F158" s="26" t="s">
        <v>144</v>
      </c>
      <c r="G158" s="26" t="s">
        <v>155</v>
      </c>
      <c r="H158" s="26" t="s">
        <v>183</v>
      </c>
      <c r="I158" s="26" t="s">
        <v>173</v>
      </c>
      <c r="J158" s="26">
        <v>108</v>
      </c>
      <c r="K158" s="26">
        <v>108</v>
      </c>
      <c r="L158" s="26">
        <v>110.1</v>
      </c>
      <c r="M158" s="26">
        <v>108</v>
      </c>
      <c r="N158" s="29">
        <f>SUM(Table1[[#This Row],[250m]:[1000m]])/86400</f>
        <v>7.3041666666666676E-4</v>
      </c>
      <c r="O158" s="29">
        <f>SUM(Table1[[#This Row],[250m]:[2000m]])/86400</f>
        <v>1.3937037037037039E-3</v>
      </c>
      <c r="P158" s="29">
        <f>SUM(Table1[[#This Row],[250m]:[3000m]])/86400</f>
        <v>2.069085648148148E-3</v>
      </c>
      <c r="Q158" s="29">
        <f>IF(Table1[[#This Row],[Time(s)]]&gt;1,Table1[[#This Row],[Time(s)]]/86400," ")</f>
        <v>2.744351851851852E-3</v>
      </c>
      <c r="R158" s="30">
        <f>SUM(Table1[[#This Row],[250m]:[4000m]])</f>
        <v>237.11199999999999</v>
      </c>
      <c r="S158" s="31">
        <f t="shared" si="10"/>
        <v>60.73079388643341</v>
      </c>
      <c r="T158" s="34">
        <f t="shared" si="9"/>
        <v>14.8195</v>
      </c>
      <c r="U158" s="34">
        <f>IFERROR(AVERAGE(Table1[[#This Row],[500m]:[4000m]])," ")</f>
        <v>14.433933333333332</v>
      </c>
      <c r="V158" s="34">
        <f t="shared" si="8"/>
        <v>0.24953970959882638</v>
      </c>
      <c r="W158" s="26">
        <v>27.5</v>
      </c>
      <c r="X158" s="26">
        <v>1007</v>
      </c>
      <c r="Y158" s="26">
        <v>35</v>
      </c>
      <c r="Z158" s="32">
        <v>1.161</v>
      </c>
      <c r="AA158" s="26">
        <v>20.603000000000002</v>
      </c>
      <c r="AB158" s="26">
        <v>14.368</v>
      </c>
      <c r="AC158" s="26">
        <v>14.022</v>
      </c>
      <c r="AD158" s="26">
        <v>14.115</v>
      </c>
      <c r="AE158" s="26">
        <v>14.42</v>
      </c>
      <c r="AF158" s="26">
        <v>14.37</v>
      </c>
      <c r="AG158" s="26">
        <v>14.135</v>
      </c>
      <c r="AH158" s="26">
        <v>14.382999999999999</v>
      </c>
      <c r="AI158" s="26">
        <v>14.348000000000001</v>
      </c>
      <c r="AJ158" s="26">
        <v>14.807</v>
      </c>
      <c r="AK158" s="26">
        <v>14.590999999999999</v>
      </c>
      <c r="AL158" s="26">
        <v>14.606999999999999</v>
      </c>
      <c r="AM158" s="26">
        <v>14.487</v>
      </c>
      <c r="AN158" s="26">
        <v>14.262</v>
      </c>
      <c r="AO158" s="26">
        <v>14.760999999999999</v>
      </c>
      <c r="AP158" s="26">
        <v>14.833</v>
      </c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</row>
    <row r="159" spans="1:76" x14ac:dyDescent="0.25">
      <c r="A159" s="26" t="s">
        <v>188</v>
      </c>
      <c r="B159" s="27" t="s">
        <v>100</v>
      </c>
      <c r="C159" s="28">
        <v>42343</v>
      </c>
      <c r="D159" s="27" t="s">
        <v>83</v>
      </c>
      <c r="E159" s="27">
        <v>2</v>
      </c>
      <c r="F159" s="26" t="s">
        <v>144</v>
      </c>
      <c r="G159" s="26" t="s">
        <v>155</v>
      </c>
      <c r="H159" s="26" t="s">
        <v>183</v>
      </c>
      <c r="I159" s="26" t="s">
        <v>173</v>
      </c>
      <c r="J159" s="26">
        <v>108</v>
      </c>
      <c r="K159" s="26">
        <v>108</v>
      </c>
      <c r="L159" s="26">
        <v>110.1</v>
      </c>
      <c r="M159" s="26">
        <v>108</v>
      </c>
      <c r="N159" s="29">
        <f>SUM(Table1[[#This Row],[250m]:[1000m]])/86400</f>
        <v>7.2968749999999998E-4</v>
      </c>
      <c r="O159" s="29">
        <f>SUM(Table1[[#This Row],[250m]:[2000m]])/86400</f>
        <v>1.3934259259259262E-3</v>
      </c>
      <c r="P159" s="29">
        <f>SUM(Table1[[#This Row],[250m]:[3000m]])/86400</f>
        <v>2.0669328703703709E-3</v>
      </c>
      <c r="Q159" s="29">
        <f>IF(Table1[[#This Row],[Time(s)]]&gt;1,Table1[[#This Row],[Time(s)]]/86400," ")</f>
        <v>2.7501388888888896E-3</v>
      </c>
      <c r="R159" s="30">
        <f>SUM(Table1[[#This Row],[250m]:[4000m]])</f>
        <v>237.61200000000005</v>
      </c>
      <c r="S159" s="31">
        <f t="shared" si="10"/>
        <v>60.602999848492487</v>
      </c>
      <c r="T159" s="34">
        <f t="shared" si="9"/>
        <v>14.850750000000003</v>
      </c>
      <c r="U159" s="34">
        <f>IFERROR(AVERAGE(Table1[[#This Row],[500m]:[4000m]])," ")</f>
        <v>14.459000000000001</v>
      </c>
      <c r="V159" s="34">
        <f t="shared" si="8"/>
        <v>0.28988002444361116</v>
      </c>
      <c r="W159" s="26">
        <v>26.8</v>
      </c>
      <c r="X159" s="26">
        <v>1006</v>
      </c>
      <c r="Y159" s="26">
        <v>36</v>
      </c>
      <c r="Z159" s="32">
        <v>1.163</v>
      </c>
      <c r="AA159" s="26">
        <v>20.727</v>
      </c>
      <c r="AB159" s="26">
        <v>14.452</v>
      </c>
      <c r="AC159" s="26">
        <v>13.919</v>
      </c>
      <c r="AD159" s="26">
        <v>13.946999999999999</v>
      </c>
      <c r="AE159" s="26">
        <v>14.227</v>
      </c>
      <c r="AF159" s="26">
        <v>14.266</v>
      </c>
      <c r="AG159" s="26">
        <v>14.281000000000001</v>
      </c>
      <c r="AH159" s="26">
        <v>14.573</v>
      </c>
      <c r="AI159" s="26">
        <v>14.502000000000001</v>
      </c>
      <c r="AJ159" s="26">
        <v>14.728999999999999</v>
      </c>
      <c r="AK159" s="26">
        <v>14.484</v>
      </c>
      <c r="AL159" s="26">
        <v>14.476000000000001</v>
      </c>
      <c r="AM159" s="26">
        <v>14.632999999999999</v>
      </c>
      <c r="AN159" s="26">
        <v>14.951000000000001</v>
      </c>
      <c r="AO159" s="26">
        <v>14.72</v>
      </c>
      <c r="AP159" s="26">
        <v>14.725</v>
      </c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</row>
    <row r="160" spans="1:76" x14ac:dyDescent="0.25">
      <c r="A160" s="26" t="s">
        <v>188</v>
      </c>
      <c r="B160" s="27" t="s">
        <v>98</v>
      </c>
      <c r="C160" s="28">
        <v>42343</v>
      </c>
      <c r="D160" s="27" t="s">
        <v>93</v>
      </c>
      <c r="E160" s="27"/>
      <c r="F160" s="26" t="s">
        <v>169</v>
      </c>
      <c r="G160" s="26" t="s">
        <v>186</v>
      </c>
      <c r="H160" s="26" t="s">
        <v>117</v>
      </c>
      <c r="I160" s="26" t="s">
        <v>126</v>
      </c>
      <c r="J160" s="35">
        <v>104.68362282878412</v>
      </c>
      <c r="K160" s="35">
        <v>108.17307692307692</v>
      </c>
      <c r="L160" s="35">
        <v>108.17307692307692</v>
      </c>
      <c r="M160" s="35">
        <v>104.68362282878412</v>
      </c>
      <c r="N160" s="29">
        <f>SUM(Table1[[#This Row],[250m]:[1000m]])/86400</f>
        <v>7.4163194444444439E-4</v>
      </c>
      <c r="O160" s="29">
        <f>SUM(Table1[[#This Row],[250m]:[2000m]])/86400</f>
        <v>1.4097916666666668E-3</v>
      </c>
      <c r="P160" s="29">
        <f>SUM(Table1[[#This Row],[250m]:[3000m]])/86400</f>
        <v>2.0986458333333339E-3</v>
      </c>
      <c r="Q160" s="29">
        <f>IF(Table1[[#This Row],[Time(s)]]&gt;1,Table1[[#This Row],[Time(s)]]/86400," ")</f>
        <v>2.8093055555555558E-3</v>
      </c>
      <c r="R160" s="30">
        <f>SUM(Table1[[#This Row],[250m]:[4000m]])</f>
        <v>242.72400000000002</v>
      </c>
      <c r="S160" s="31">
        <f t="shared" si="10"/>
        <v>59.326642606417167</v>
      </c>
      <c r="T160" s="34">
        <f t="shared" si="9"/>
        <v>15.170250000000001</v>
      </c>
      <c r="U160" s="34">
        <f>IFERROR(AVERAGE(Table1[[#This Row],[500m]:[4000m]])," ")</f>
        <v>14.758533333333331</v>
      </c>
      <c r="V160" s="34">
        <f t="shared" si="8"/>
        <v>0.48610769921705155</v>
      </c>
      <c r="W160" s="26">
        <v>27.5</v>
      </c>
      <c r="X160" s="26">
        <v>1007</v>
      </c>
      <c r="Y160" s="26">
        <v>35</v>
      </c>
      <c r="Z160" s="32">
        <v>1.161</v>
      </c>
      <c r="AA160" s="26">
        <v>21.346</v>
      </c>
      <c r="AB160" s="26">
        <v>14.204000000000001</v>
      </c>
      <c r="AC160" s="26">
        <v>14.193</v>
      </c>
      <c r="AD160" s="26">
        <v>14.334</v>
      </c>
      <c r="AE160" s="26">
        <v>14.254</v>
      </c>
      <c r="AF160" s="26">
        <v>14.33</v>
      </c>
      <c r="AG160" s="26">
        <v>14.581</v>
      </c>
      <c r="AH160" s="26">
        <v>14.564</v>
      </c>
      <c r="AI160" s="26">
        <v>14.615</v>
      </c>
      <c r="AJ160" s="26">
        <v>14.9</v>
      </c>
      <c r="AK160" s="26">
        <v>14.993</v>
      </c>
      <c r="AL160" s="26">
        <v>15.009</v>
      </c>
      <c r="AM160" s="26">
        <v>14.938000000000001</v>
      </c>
      <c r="AN160" s="26">
        <v>15.128</v>
      </c>
      <c r="AO160" s="26">
        <v>15.585000000000001</v>
      </c>
      <c r="AP160" s="26">
        <v>15.75</v>
      </c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</row>
    <row r="161" spans="1:76" x14ac:dyDescent="0.25">
      <c r="A161" s="26" t="s">
        <v>188</v>
      </c>
      <c r="B161" s="27" t="s">
        <v>100</v>
      </c>
      <c r="C161" s="28">
        <v>42343</v>
      </c>
      <c r="D161" s="27" t="s">
        <v>93</v>
      </c>
      <c r="E161" s="27">
        <v>8</v>
      </c>
      <c r="F161" s="26" t="s">
        <v>169</v>
      </c>
      <c r="G161" s="26" t="s">
        <v>186</v>
      </c>
      <c r="H161" s="26" t="s">
        <v>117</v>
      </c>
      <c r="I161" s="26" t="s">
        <v>126</v>
      </c>
      <c r="J161" s="35">
        <v>104.68362282878412</v>
      </c>
      <c r="K161" s="35">
        <v>108.17307692307692</v>
      </c>
      <c r="L161" s="35">
        <v>107.10205635948209</v>
      </c>
      <c r="M161" s="35">
        <v>104.68362282878412</v>
      </c>
      <c r="N161" s="29">
        <f>SUM(Table1[[#This Row],[250m]:[1000m]])/86400</f>
        <v>7.4725694444444449E-4</v>
      </c>
      <c r="O161" s="29">
        <f>SUM(Table1[[#This Row],[250m]:[2000m]])/86400</f>
        <v>1.4142824074074073E-3</v>
      </c>
      <c r="P161" s="29">
        <f>SUM(Table1[[#This Row],[250m]:[3000m]])/86400</f>
        <v>2.0979861111111112E-3</v>
      </c>
      <c r="Q161" s="29">
        <f>IF(Table1[[#This Row],[Time(s)]]&gt;1,Table1[[#This Row],[Time(s)]]/86400," ")</f>
        <v>2.7997106481481484E-3</v>
      </c>
      <c r="R161" s="30">
        <f>SUM(Table1[[#This Row],[250m]:[4000m]])</f>
        <v>241.89500000000001</v>
      </c>
      <c r="S161" s="31">
        <f t="shared" si="10"/>
        <v>59.52996134686537</v>
      </c>
      <c r="T161" s="34">
        <f t="shared" si="9"/>
        <v>15.118437500000001</v>
      </c>
      <c r="U161" s="34">
        <f>IFERROR(AVERAGE(Table1[[#This Row],[500m]:[4000m]])," ")</f>
        <v>14.694533333333334</v>
      </c>
      <c r="V161" s="34">
        <f t="shared" si="8"/>
        <v>0.38613300200590889</v>
      </c>
      <c r="W161" s="26">
        <v>26.8</v>
      </c>
      <c r="X161" s="26">
        <v>1006</v>
      </c>
      <c r="Y161" s="26">
        <v>36</v>
      </c>
      <c r="Z161" s="32">
        <v>1.163</v>
      </c>
      <c r="AA161" s="26">
        <v>21.477</v>
      </c>
      <c r="AB161" s="26">
        <v>14.369</v>
      </c>
      <c r="AC161" s="26">
        <v>14.359</v>
      </c>
      <c r="AD161" s="26">
        <v>14.358000000000001</v>
      </c>
      <c r="AE161" s="26">
        <v>14.388999999999999</v>
      </c>
      <c r="AF161" s="26">
        <v>14.302</v>
      </c>
      <c r="AG161" s="26">
        <v>14.411</v>
      </c>
      <c r="AH161" s="26">
        <v>14.529</v>
      </c>
      <c r="AI161" s="26">
        <v>14.632</v>
      </c>
      <c r="AJ161" s="26">
        <v>14.597</v>
      </c>
      <c r="AK161" s="26">
        <v>14.882999999999999</v>
      </c>
      <c r="AL161" s="26">
        <v>14.96</v>
      </c>
      <c r="AM161" s="26">
        <v>14.907</v>
      </c>
      <c r="AN161" s="26">
        <v>14.766</v>
      </c>
      <c r="AO161" s="26">
        <v>15.439</v>
      </c>
      <c r="AP161" s="26">
        <v>15.516999999999999</v>
      </c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</row>
    <row r="162" spans="1:76" x14ac:dyDescent="0.25">
      <c r="A162" s="26" t="s">
        <v>195</v>
      </c>
      <c r="B162" s="27" t="s">
        <v>77</v>
      </c>
      <c r="C162" s="28">
        <v>42384</v>
      </c>
      <c r="D162" s="27" t="s">
        <v>88</v>
      </c>
      <c r="E162" s="27">
        <v>1</v>
      </c>
      <c r="F162" s="26" t="s">
        <v>168</v>
      </c>
      <c r="G162" s="26" t="s">
        <v>185</v>
      </c>
      <c r="H162" s="26" t="s">
        <v>196</v>
      </c>
      <c r="I162" s="26" t="s">
        <v>143</v>
      </c>
      <c r="J162" s="35">
        <v>108.17307692307692</v>
      </c>
      <c r="K162" s="35">
        <v>111.90318302387269</v>
      </c>
      <c r="L162" s="35">
        <v>108.17307692307692</v>
      </c>
      <c r="M162" s="35">
        <v>108.17307692307692</v>
      </c>
      <c r="N162" s="29">
        <f>SUM(Table1[[#This Row],[250m]:[1000m]])/86400</f>
        <v>7.525462962962964E-4</v>
      </c>
      <c r="O162" s="29">
        <f>SUM(Table1[[#This Row],[250m]:[2000m]])/86400</f>
        <v>1.4322106481481482E-3</v>
      </c>
      <c r="P162" s="29">
        <f>SUM(Table1[[#This Row],[250m]:[3000m]])/86400</f>
        <v>2.1077199074074075E-3</v>
      </c>
      <c r="Q162" s="29">
        <f>IF(Table1[[#This Row],[Time(s)]]&gt;1,Table1[[#This Row],[Time(s)]]/86400," ")</f>
        <v>2.7887384259259263E-3</v>
      </c>
      <c r="R162" s="30">
        <f>SUM(Table1[[#This Row],[250m]:[4000m]])</f>
        <v>240.94700000000003</v>
      </c>
      <c r="S162" s="31">
        <f t="shared" si="10"/>
        <v>59.764180504426271</v>
      </c>
      <c r="T162" s="34">
        <f t="shared" si="9"/>
        <v>15.059187500000002</v>
      </c>
      <c r="U162" s="34">
        <f>IFERROR(AVERAGE(Table1[[#This Row],[500m]:[4000m]])," ")</f>
        <v>14.665466666666669</v>
      </c>
      <c r="V162" s="34">
        <f t="shared" si="8"/>
        <v>0.12788659410736111</v>
      </c>
      <c r="W162" s="26">
        <v>25.6</v>
      </c>
      <c r="X162" s="26">
        <v>1012</v>
      </c>
      <c r="Y162" s="26">
        <v>50</v>
      </c>
      <c r="Z162" s="32">
        <v>1.173</v>
      </c>
      <c r="AA162" s="26">
        <v>20.965</v>
      </c>
      <c r="AB162" s="26">
        <v>14.731999999999999</v>
      </c>
      <c r="AC162" s="26">
        <v>14.616</v>
      </c>
      <c r="AD162" s="26">
        <v>14.707000000000001</v>
      </c>
      <c r="AE162" s="26">
        <v>14.505000000000001</v>
      </c>
      <c r="AF162" s="26">
        <v>14.77</v>
      </c>
      <c r="AG162" s="26">
        <v>14.856999999999999</v>
      </c>
      <c r="AH162" s="26">
        <v>14.590999999999999</v>
      </c>
      <c r="AI162" s="26">
        <v>14.397</v>
      </c>
      <c r="AJ162" s="26">
        <v>14.573</v>
      </c>
      <c r="AK162" s="26">
        <v>14.613</v>
      </c>
      <c r="AL162" s="26">
        <v>14.781000000000001</v>
      </c>
      <c r="AM162" s="26">
        <v>14.548999999999999</v>
      </c>
      <c r="AN162" s="26">
        <v>14.734</v>
      </c>
      <c r="AO162" s="26">
        <v>14.8</v>
      </c>
      <c r="AP162" s="26">
        <v>14.757</v>
      </c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</row>
    <row r="163" spans="1:76" x14ac:dyDescent="0.25">
      <c r="A163" s="26" t="s">
        <v>195</v>
      </c>
      <c r="B163" s="27" t="s">
        <v>77</v>
      </c>
      <c r="C163" s="28">
        <v>42384</v>
      </c>
      <c r="D163" s="27" t="s">
        <v>78</v>
      </c>
      <c r="E163" s="27">
        <v>6</v>
      </c>
      <c r="F163" s="26" t="s">
        <v>151</v>
      </c>
      <c r="G163" s="26" t="s">
        <v>197</v>
      </c>
      <c r="H163" s="26" t="s">
        <v>198</v>
      </c>
      <c r="I163" s="26" t="s">
        <v>152</v>
      </c>
      <c r="J163" s="35">
        <v>114.67110627888012</v>
      </c>
      <c r="K163" s="35">
        <v>113.86639676113361</v>
      </c>
      <c r="L163" s="35">
        <v>114.67110627888012</v>
      </c>
      <c r="M163" s="35">
        <v>114.67110627888012</v>
      </c>
      <c r="N163" s="29">
        <f>SUM(Table1[[#This Row],[250m]:[1000m]])/86400</f>
        <v>7.5295138888888894E-4</v>
      </c>
      <c r="O163" s="29">
        <f>SUM(Table1[[#This Row],[250m]:[2000m]])/86400</f>
        <v>1.443275462962963E-3</v>
      </c>
      <c r="P163" s="29">
        <f>SUM(Table1[[#This Row],[250m]:[3000m]])/86400</f>
        <v>2.1442476851851852E-3</v>
      </c>
      <c r="Q163" s="29">
        <f>IF(Table1[[#This Row],[Time(s)]]&gt;1,Table1[[#This Row],[Time(s)]]/86400," ")</f>
        <v>2.8358217592592593E-3</v>
      </c>
      <c r="R163" s="30">
        <f>SUM(Table1[[#This Row],[250m]:[4000m]])</f>
        <v>245.01499999999999</v>
      </c>
      <c r="S163" s="31">
        <f t="shared" si="10"/>
        <v>58.771911923759774</v>
      </c>
      <c r="T163" s="34">
        <f t="shared" si="9"/>
        <v>15.313437499999999</v>
      </c>
      <c r="U163" s="34">
        <f>IFERROR(AVERAGE(Table1[[#This Row],[500m]:[4000m]])," ")</f>
        <v>14.921266666666664</v>
      </c>
      <c r="V163" s="34">
        <f t="shared" si="8"/>
        <v>0.20983070273323659</v>
      </c>
      <c r="W163" s="26">
        <v>25.6</v>
      </c>
      <c r="X163" s="26">
        <v>1012</v>
      </c>
      <c r="Y163" s="26">
        <v>50</v>
      </c>
      <c r="Z163" s="32">
        <v>1.173</v>
      </c>
      <c r="AA163" s="26">
        <v>21.196000000000002</v>
      </c>
      <c r="AB163" s="26">
        <v>14.781000000000001</v>
      </c>
      <c r="AC163" s="26">
        <v>14.379</v>
      </c>
      <c r="AD163" s="26">
        <v>14.699</v>
      </c>
      <c r="AE163" s="26">
        <v>14.845000000000001</v>
      </c>
      <c r="AF163" s="26">
        <v>14.926</v>
      </c>
      <c r="AG163" s="26">
        <v>14.848000000000001</v>
      </c>
      <c r="AH163" s="26">
        <v>15.025</v>
      </c>
      <c r="AI163" s="26">
        <v>15.175000000000001</v>
      </c>
      <c r="AJ163" s="26">
        <v>15.14</v>
      </c>
      <c r="AK163" s="26">
        <v>15.198</v>
      </c>
      <c r="AL163" s="26">
        <v>15.051</v>
      </c>
      <c r="AM163" s="26">
        <v>15.005000000000001</v>
      </c>
      <c r="AN163" s="26">
        <v>15.021000000000001</v>
      </c>
      <c r="AO163" s="26">
        <v>14.894</v>
      </c>
      <c r="AP163" s="26">
        <v>14.832000000000001</v>
      </c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</row>
    <row r="164" spans="1:76" x14ac:dyDescent="0.25">
      <c r="A164" s="26" t="s">
        <v>195</v>
      </c>
      <c r="B164" s="27" t="s">
        <v>77</v>
      </c>
      <c r="C164" s="28">
        <v>42384</v>
      </c>
      <c r="D164" s="27" t="s">
        <v>83</v>
      </c>
      <c r="E164" s="27">
        <v>9</v>
      </c>
      <c r="F164" s="26" t="s">
        <v>146</v>
      </c>
      <c r="G164" s="26" t="s">
        <v>86</v>
      </c>
      <c r="H164" s="26" t="s">
        <v>199</v>
      </c>
      <c r="I164" s="26" t="s">
        <v>175</v>
      </c>
      <c r="J164" s="26">
        <v>106.1</v>
      </c>
      <c r="K164" s="26">
        <v>104.1</v>
      </c>
      <c r="L164" s="26">
        <v>108</v>
      </c>
      <c r="M164" s="26">
        <v>104.6</v>
      </c>
      <c r="N164" s="29">
        <f>SUM(Table1[[#This Row],[250m]:[1000m]])/86400</f>
        <v>7.6008101851851844E-4</v>
      </c>
      <c r="O164" s="29">
        <f>SUM(Table1[[#This Row],[250m]:[2000m]])/86400</f>
        <v>1.4428703703703702E-3</v>
      </c>
      <c r="P164" s="29">
        <f>SUM(Table1[[#This Row],[250m]:[3000m]])/86400</f>
        <v>2.1363773148148149E-3</v>
      </c>
      <c r="Q164" s="29">
        <f>IF(Table1[[#This Row],[Time(s)]]&gt;1,Table1[[#This Row],[Time(s)]]/86400," ")</f>
        <v>2.856585648148148E-3</v>
      </c>
      <c r="R164" s="30">
        <f>SUM(Table1[[#This Row],[250m]:[4000m]])</f>
        <v>246.809</v>
      </c>
      <c r="S164" s="31">
        <f t="shared" si="10"/>
        <v>58.344711902726402</v>
      </c>
      <c r="T164" s="34">
        <f t="shared" si="9"/>
        <v>15.4255625</v>
      </c>
      <c r="U164" s="34">
        <f>IFERROR(AVERAGE(Table1[[#This Row],[500m]:[4000m]])," ")</f>
        <v>15.051133333333334</v>
      </c>
      <c r="V164" s="34">
        <f t="shared" si="8"/>
        <v>0.37634328300989578</v>
      </c>
      <c r="W164" s="26">
        <v>25.6</v>
      </c>
      <c r="X164" s="26">
        <v>1012</v>
      </c>
      <c r="Y164" s="26">
        <v>50</v>
      </c>
      <c r="Z164" s="32">
        <v>1.173</v>
      </c>
      <c r="AA164" s="26">
        <v>21.042000000000002</v>
      </c>
      <c r="AB164" s="26">
        <v>15.065</v>
      </c>
      <c r="AC164" s="26">
        <v>14.848000000000001</v>
      </c>
      <c r="AD164" s="26">
        <v>14.715999999999999</v>
      </c>
      <c r="AE164" s="26">
        <v>14.708</v>
      </c>
      <c r="AF164" s="26">
        <v>14.871</v>
      </c>
      <c r="AG164" s="26">
        <v>14.646000000000001</v>
      </c>
      <c r="AH164" s="26">
        <v>14.768000000000001</v>
      </c>
      <c r="AI164" s="26">
        <v>14.939</v>
      </c>
      <c r="AJ164" s="26">
        <v>14.875</v>
      </c>
      <c r="AK164" s="26">
        <v>15.173999999999999</v>
      </c>
      <c r="AL164" s="26">
        <v>14.930999999999999</v>
      </c>
      <c r="AM164" s="26">
        <v>15.185</v>
      </c>
      <c r="AN164" s="26">
        <v>15.994</v>
      </c>
      <c r="AO164" s="26">
        <v>15.459</v>
      </c>
      <c r="AP164" s="26">
        <v>15.587999999999999</v>
      </c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</row>
    <row r="165" spans="1:76" x14ac:dyDescent="0.25">
      <c r="A165" s="26" t="s">
        <v>195</v>
      </c>
      <c r="B165" s="27" t="s">
        <v>77</v>
      </c>
      <c r="C165" s="28">
        <v>42384</v>
      </c>
      <c r="D165" s="27" t="s">
        <v>93</v>
      </c>
      <c r="E165" s="27">
        <v>2</v>
      </c>
      <c r="F165" s="26" t="s">
        <v>186</v>
      </c>
      <c r="G165" s="26" t="s">
        <v>187</v>
      </c>
      <c r="H165" s="26" t="s">
        <v>200</v>
      </c>
      <c r="I165" s="26" t="s">
        <v>162</v>
      </c>
      <c r="J165" s="26"/>
      <c r="K165" s="26"/>
      <c r="L165" s="26"/>
      <c r="M165" s="26"/>
      <c r="N165" s="29">
        <f>SUM(Table1[[#This Row],[250m]:[1000m]])/86400</f>
        <v>7.3054398148148143E-4</v>
      </c>
      <c r="O165" s="29">
        <f>SUM(Table1[[#This Row],[250m]:[2000m]])/86400</f>
        <v>1.4034722222222222E-3</v>
      </c>
      <c r="P165" s="29">
        <f>SUM(Table1[[#This Row],[250m]:[3000m]])/86400</f>
        <v>2.0866898148148151E-3</v>
      </c>
      <c r="Q165" s="29">
        <f>IF(Table1[[#This Row],[Time(s)]]&gt;1,Table1[[#This Row],[Time(s)]]/86400," ")</f>
        <v>2.8039814814814819E-3</v>
      </c>
      <c r="R165" s="30">
        <f>SUM(Table1[[#This Row],[250m]:[4000m]])</f>
        <v>242.26400000000004</v>
      </c>
      <c r="S165" s="31">
        <f t="shared" si="10"/>
        <v>59.439289370273741</v>
      </c>
      <c r="T165" s="34">
        <f t="shared" si="9"/>
        <v>15.141500000000002</v>
      </c>
      <c r="U165" s="34">
        <f>IFERROR(AVERAGE(Table1[[#This Row],[500m]:[4000m]])," ")</f>
        <v>14.775866666666669</v>
      </c>
      <c r="V165" s="34">
        <f t="shared" si="8"/>
        <v>0.5268561563878793</v>
      </c>
      <c r="W165" s="26">
        <v>25.6</v>
      </c>
      <c r="X165" s="26">
        <v>1012</v>
      </c>
      <c r="Y165" s="26">
        <v>50</v>
      </c>
      <c r="Z165" s="32">
        <v>1.173</v>
      </c>
      <c r="AA165" s="26">
        <v>20.626000000000001</v>
      </c>
      <c r="AB165" s="26">
        <v>14.381</v>
      </c>
      <c r="AC165" s="26">
        <v>14.101000000000001</v>
      </c>
      <c r="AD165" s="26">
        <v>14.010999999999999</v>
      </c>
      <c r="AE165" s="26">
        <v>14.304</v>
      </c>
      <c r="AF165" s="26">
        <v>14.536</v>
      </c>
      <c r="AG165" s="26">
        <v>14.657</v>
      </c>
      <c r="AH165" s="26">
        <v>14.644</v>
      </c>
      <c r="AI165" s="26">
        <v>14.945</v>
      </c>
      <c r="AJ165" s="26">
        <v>14.843</v>
      </c>
      <c r="AK165" s="26">
        <v>14.436999999999999</v>
      </c>
      <c r="AL165" s="26">
        <v>14.805</v>
      </c>
      <c r="AM165" s="26">
        <v>15.180999999999999</v>
      </c>
      <c r="AN165" s="26">
        <v>15.441000000000001</v>
      </c>
      <c r="AO165" s="26">
        <v>15.643000000000001</v>
      </c>
      <c r="AP165" s="26">
        <v>15.709</v>
      </c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</row>
    <row r="166" spans="1:76" x14ac:dyDescent="0.25">
      <c r="A166" s="26" t="s">
        <v>195</v>
      </c>
      <c r="B166" s="27" t="s">
        <v>77</v>
      </c>
      <c r="C166" s="28">
        <v>42384</v>
      </c>
      <c r="D166" s="28" t="s">
        <v>189</v>
      </c>
      <c r="E166" s="27"/>
      <c r="F166" s="26" t="s">
        <v>190</v>
      </c>
      <c r="G166" s="26" t="s">
        <v>191</v>
      </c>
      <c r="H166" s="26" t="s">
        <v>192</v>
      </c>
      <c r="I166" s="26" t="s">
        <v>193</v>
      </c>
      <c r="J166" s="26"/>
      <c r="K166" s="26"/>
      <c r="L166" s="26"/>
      <c r="M166" s="26"/>
      <c r="N166" s="29">
        <f>SUM(Table1[[#This Row],[250m]:[1000m]])/86400</f>
        <v>7.662731481481482E-4</v>
      </c>
      <c r="O166" s="29">
        <f>SUM(Table1[[#This Row],[250m]:[2000m]])/86400</f>
        <v>1.4460069444444444E-3</v>
      </c>
      <c r="P166" s="29">
        <f>SUM(Table1[[#This Row],[250m]:[3000m]])/86400</f>
        <v>2.1284837962962963E-3</v>
      </c>
      <c r="Q166" s="29">
        <f>IF(Table1[[#This Row],[Time(s)]]&gt;1,Table1[[#This Row],[Time(s)]]/86400," ")</f>
        <v>2.8188078703703704E-3</v>
      </c>
      <c r="R166" s="30">
        <f>SUM(Table1[[#This Row],[250m]:[4000m]])</f>
        <v>243.54500000000002</v>
      </c>
      <c r="S166" s="31">
        <f t="shared" si="10"/>
        <v>59.126650105729937</v>
      </c>
      <c r="T166" s="33">
        <f t="shared" si="9"/>
        <v>15.221562500000001</v>
      </c>
      <c r="U166" s="33">
        <f>IFERROR(AVERAGE(Table1[[#This Row],[500m]:[4000m]])," ")</f>
        <v>14.814400000000001</v>
      </c>
      <c r="V166" s="33">
        <f t="shared" si="8"/>
        <v>0.25154857525791269</v>
      </c>
      <c r="W166" s="26"/>
      <c r="X166" s="26"/>
      <c r="Y166" s="26"/>
      <c r="Z166" s="32"/>
      <c r="AA166" s="26">
        <v>21.329000000000001</v>
      </c>
      <c r="AB166" s="26">
        <v>14.803000000000001</v>
      </c>
      <c r="AC166" s="26">
        <v>14.526999999999999</v>
      </c>
      <c r="AD166" s="26">
        <v>15.547000000000001</v>
      </c>
      <c r="AE166" s="26">
        <v>14.704000000000001</v>
      </c>
      <c r="AF166" s="26">
        <v>14.782999999999999</v>
      </c>
      <c r="AG166" s="26">
        <v>14.518000000000001</v>
      </c>
      <c r="AH166" s="26">
        <v>14.724</v>
      </c>
      <c r="AI166" s="26">
        <v>14.811</v>
      </c>
      <c r="AJ166" s="26">
        <v>14.808999999999999</v>
      </c>
      <c r="AK166" s="26">
        <v>14.755000000000001</v>
      </c>
      <c r="AL166" s="26">
        <v>14.590999999999999</v>
      </c>
      <c r="AM166" s="26">
        <v>14.824999999999999</v>
      </c>
      <c r="AN166" s="26">
        <v>14.766999999999999</v>
      </c>
      <c r="AO166" s="26">
        <v>15.103</v>
      </c>
      <c r="AP166" s="26">
        <v>14.949</v>
      </c>
      <c r="AQ166" s="32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</row>
    <row r="167" spans="1:76" x14ac:dyDescent="0.25">
      <c r="A167" s="26" t="s">
        <v>195</v>
      </c>
      <c r="B167" s="27" t="s">
        <v>201</v>
      </c>
      <c r="C167" s="28">
        <v>42384</v>
      </c>
      <c r="D167" s="28" t="s">
        <v>189</v>
      </c>
      <c r="E167" s="27">
        <v>6</v>
      </c>
      <c r="F167" s="26" t="s">
        <v>190</v>
      </c>
      <c r="G167" s="26" t="s">
        <v>191</v>
      </c>
      <c r="H167" s="26" t="s">
        <v>192</v>
      </c>
      <c r="I167" s="26" t="s">
        <v>193</v>
      </c>
      <c r="J167" s="26"/>
      <c r="K167" s="26"/>
      <c r="L167" s="26"/>
      <c r="M167" s="26"/>
      <c r="N167" s="29">
        <f>SUM(Table1[[#This Row],[250m]:[1000m]])/86400</f>
        <v>7.4436342592592599E-4</v>
      </c>
      <c r="O167" s="29">
        <f>SUM(Table1[[#This Row],[250m]:[2000m]])/86400</f>
        <v>1.4151851851851851E-3</v>
      </c>
      <c r="P167" s="29">
        <f>SUM(Table1[[#This Row],[250m]:[3000m]])/86400</f>
        <v>2.0979861111111108E-3</v>
      </c>
      <c r="Q167" s="29">
        <f>IF(Table1[[#This Row],[Time(s)]]&gt;1,Table1[[#This Row],[Time(s)]]/86400," ")</f>
        <v>2.7925925925925922E-3</v>
      </c>
      <c r="R167" s="30">
        <f>SUM(Table1[[#This Row],[250m]:[4000m]])</f>
        <v>241.27999999999997</v>
      </c>
      <c r="S167" s="31">
        <f t="shared" si="10"/>
        <v>59.681697612732101</v>
      </c>
      <c r="T167" s="33">
        <f t="shared" si="9"/>
        <v>15.079999999999998</v>
      </c>
      <c r="U167" s="33">
        <f>IFERROR(AVERAGE(Table1[[#This Row],[500m]:[4000m]])," ")</f>
        <v>14.674533333333333</v>
      </c>
      <c r="V167" s="33">
        <f t="shared" si="8"/>
        <v>0.30844236939515157</v>
      </c>
      <c r="W167" s="26"/>
      <c r="X167" s="26"/>
      <c r="Y167" s="26"/>
      <c r="Z167" s="32"/>
      <c r="AA167" s="26">
        <v>21.161999999999999</v>
      </c>
      <c r="AB167" s="26">
        <v>14.505000000000001</v>
      </c>
      <c r="AC167" s="26">
        <v>14.287000000000001</v>
      </c>
      <c r="AD167" s="26">
        <v>14.359</v>
      </c>
      <c r="AE167" s="26">
        <v>14.454000000000001</v>
      </c>
      <c r="AF167" s="26">
        <v>14.589</v>
      </c>
      <c r="AG167" s="26">
        <v>14.348000000000001</v>
      </c>
      <c r="AH167" s="26">
        <v>14.568</v>
      </c>
      <c r="AI167" s="26">
        <v>14.824999999999999</v>
      </c>
      <c r="AJ167" s="26">
        <v>14.574999999999999</v>
      </c>
      <c r="AK167" s="26">
        <v>14.994</v>
      </c>
      <c r="AL167" s="26">
        <v>14.6</v>
      </c>
      <c r="AM167" s="26">
        <v>14.704000000000001</v>
      </c>
      <c r="AN167" s="26">
        <v>14.81</v>
      </c>
      <c r="AO167" s="26">
        <v>15.42</v>
      </c>
      <c r="AP167" s="26">
        <v>15.08</v>
      </c>
      <c r="AQ167" s="32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</row>
    <row r="168" spans="1:76" x14ac:dyDescent="0.25">
      <c r="A168" s="26" t="s">
        <v>195</v>
      </c>
      <c r="B168" s="27" t="s">
        <v>98</v>
      </c>
      <c r="C168" s="28">
        <v>42385</v>
      </c>
      <c r="D168" s="27" t="s">
        <v>88</v>
      </c>
      <c r="E168" s="27"/>
      <c r="F168" s="26" t="s">
        <v>168</v>
      </c>
      <c r="G168" s="26" t="s">
        <v>185</v>
      </c>
      <c r="H168" s="26" t="s">
        <v>196</v>
      </c>
      <c r="I168" s="26" t="s">
        <v>143</v>
      </c>
      <c r="J168" s="26"/>
      <c r="K168" s="26"/>
      <c r="L168" s="26"/>
      <c r="M168" s="26"/>
      <c r="N168" s="29">
        <f>SUM(Table1[[#This Row],[250m]:[1000m]])/86400</f>
        <v>7.33900462962963E-4</v>
      </c>
      <c r="O168" s="29">
        <f>SUM(Table1[[#This Row],[250m]:[2000m]])/86400</f>
        <v>1.3970486111111111E-3</v>
      </c>
      <c r="P168" s="29">
        <f>SUM(Table1[[#This Row],[250m]:[3000m]])/86400</f>
        <v>2.0623379629629633E-3</v>
      </c>
      <c r="Q168" s="29">
        <f>IF(Table1[[#This Row],[Time(s)]]&gt;1,Table1[[#This Row],[Time(s)]]/86400," ")</f>
        <v>2.7374652777777779E-3</v>
      </c>
      <c r="R168" s="30">
        <f>SUM(Table1[[#This Row],[250m]:[4000m]])</f>
        <v>236.51700000000002</v>
      </c>
      <c r="S168" s="31">
        <f t="shared" si="10"/>
        <v>60.883572851000139</v>
      </c>
      <c r="T168" s="34">
        <f t="shared" si="9"/>
        <v>14.782312500000002</v>
      </c>
      <c r="U168" s="34">
        <f>IFERROR(AVERAGE(Table1[[#This Row],[500m]:[4000m]])," ")</f>
        <v>14.387666666666668</v>
      </c>
      <c r="V168" s="34">
        <f t="shared" si="8"/>
        <v>0.19344791350152943</v>
      </c>
      <c r="W168" s="26">
        <v>25.7</v>
      </c>
      <c r="X168" s="26">
        <v>1012</v>
      </c>
      <c r="Y168" s="26">
        <v>52</v>
      </c>
      <c r="Z168" s="32">
        <v>1.1719999999999999</v>
      </c>
      <c r="AA168" s="26">
        <v>20.702000000000002</v>
      </c>
      <c r="AB168" s="26">
        <v>14.446999999999999</v>
      </c>
      <c r="AC168" s="26">
        <v>14.045</v>
      </c>
      <c r="AD168" s="26">
        <v>14.215</v>
      </c>
      <c r="AE168" s="26">
        <v>14.125</v>
      </c>
      <c r="AF168" s="26">
        <v>14.342000000000001</v>
      </c>
      <c r="AG168" s="26">
        <v>14.523</v>
      </c>
      <c r="AH168" s="26">
        <v>14.305999999999999</v>
      </c>
      <c r="AI168" s="26">
        <v>14.404</v>
      </c>
      <c r="AJ168" s="26">
        <v>14.442</v>
      </c>
      <c r="AK168" s="26">
        <v>14.215999999999999</v>
      </c>
      <c r="AL168" s="26">
        <v>14.419</v>
      </c>
      <c r="AM168" s="26">
        <v>14.54</v>
      </c>
      <c r="AN168" s="26">
        <v>14.484999999999999</v>
      </c>
      <c r="AO168" s="26">
        <v>14.84</v>
      </c>
      <c r="AP168" s="26">
        <v>14.465999999999999</v>
      </c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</row>
    <row r="169" spans="1:76" x14ac:dyDescent="0.25">
      <c r="A169" s="26" t="s">
        <v>195</v>
      </c>
      <c r="B169" s="27" t="s">
        <v>100</v>
      </c>
      <c r="C169" s="28">
        <v>42385</v>
      </c>
      <c r="D169" s="27" t="s">
        <v>88</v>
      </c>
      <c r="E169" s="27">
        <v>1</v>
      </c>
      <c r="F169" s="26" t="s">
        <v>168</v>
      </c>
      <c r="G169" s="26" t="s">
        <v>185</v>
      </c>
      <c r="H169" s="26" t="s">
        <v>196</v>
      </c>
      <c r="I169" s="26" t="s">
        <v>143</v>
      </c>
      <c r="J169" s="26"/>
      <c r="K169" s="26"/>
      <c r="L169" s="26"/>
      <c r="M169" s="26"/>
      <c r="N169" s="29">
        <f>SUM(Table1[[#This Row],[250m]:[1000m]])/86400</f>
        <v>7.4144675925925919E-4</v>
      </c>
      <c r="O169" s="29">
        <f>SUM(Table1[[#This Row],[250m]:[2000m]])/86400</f>
        <v>1.4047916666666666E-3</v>
      </c>
      <c r="P169" s="29">
        <f>SUM(Table1[[#This Row],[250m]:[3000m]])/86400</f>
        <v>2.0712037037037036E-3</v>
      </c>
      <c r="Q169" s="29">
        <f>IF(Table1[[#This Row],[Time(s)]]&gt;1,Table1[[#This Row],[Time(s)]]/86400," ")</f>
        <v>2.7483912037037038E-3</v>
      </c>
      <c r="R169" s="30">
        <f>SUM(Table1[[#This Row],[250m]:[4000m]])</f>
        <v>237.46100000000001</v>
      </c>
      <c r="S169" s="31">
        <f t="shared" si="10"/>
        <v>60.641536926063651</v>
      </c>
      <c r="T169" s="34">
        <f t="shared" si="9"/>
        <v>14.841312500000001</v>
      </c>
      <c r="U169" s="34">
        <f>IFERROR(AVERAGE(Table1[[#This Row],[500m]:[4000m]])," ")</f>
        <v>14.451733333333335</v>
      </c>
      <c r="V169" s="34">
        <f t="shared" si="8"/>
        <v>0.19159162920376338</v>
      </c>
      <c r="W169" s="26">
        <v>25.7</v>
      </c>
      <c r="X169" s="26">
        <v>1012</v>
      </c>
      <c r="Y169" s="26">
        <v>52</v>
      </c>
      <c r="Z169" s="32">
        <v>1.1719999999999999</v>
      </c>
      <c r="AA169" s="26">
        <v>20.684999999999999</v>
      </c>
      <c r="AB169" s="26">
        <v>14.571</v>
      </c>
      <c r="AC169" s="26">
        <v>14.294</v>
      </c>
      <c r="AD169" s="26">
        <v>14.510999999999999</v>
      </c>
      <c r="AE169" s="26">
        <v>14.316000000000001</v>
      </c>
      <c r="AF169" s="26">
        <v>14.241</v>
      </c>
      <c r="AG169" s="26">
        <v>14.398999999999999</v>
      </c>
      <c r="AH169" s="26">
        <v>14.356999999999999</v>
      </c>
      <c r="AI169" s="26">
        <v>14.525</v>
      </c>
      <c r="AJ169" s="26">
        <v>14.397</v>
      </c>
      <c r="AK169" s="26">
        <v>14.32</v>
      </c>
      <c r="AL169" s="26">
        <v>14.336</v>
      </c>
      <c r="AM169" s="26">
        <v>14.423</v>
      </c>
      <c r="AN169" s="26">
        <v>14.898</v>
      </c>
      <c r="AO169" s="26">
        <v>14.836</v>
      </c>
      <c r="AP169" s="26">
        <v>14.352</v>
      </c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</row>
    <row r="170" spans="1:76" x14ac:dyDescent="0.25">
      <c r="A170" s="26" t="s">
        <v>195</v>
      </c>
      <c r="B170" s="27" t="s">
        <v>98</v>
      </c>
      <c r="C170" s="28">
        <v>42385</v>
      </c>
      <c r="D170" s="27" t="s">
        <v>78</v>
      </c>
      <c r="E170" s="27"/>
      <c r="F170" s="26" t="s">
        <v>151</v>
      </c>
      <c r="G170" s="26" t="s">
        <v>197</v>
      </c>
      <c r="H170" s="26" t="s">
        <v>176</v>
      </c>
      <c r="I170" s="26" t="s">
        <v>152</v>
      </c>
      <c r="J170" s="26"/>
      <c r="K170" s="26"/>
      <c r="L170" s="26"/>
      <c r="M170" s="26"/>
      <c r="N170" s="29">
        <f>SUM(Table1[[#This Row],[250m]:[1000m]])/86400</f>
        <v>7.4238425925925926E-4</v>
      </c>
      <c r="O170" s="29">
        <f>SUM(Table1[[#This Row],[250m]:[2000m]])/86400</f>
        <v>1.415821759259259E-3</v>
      </c>
      <c r="P170" s="29">
        <f>SUM(Table1[[#This Row],[250m]:[3000m]])/86400</f>
        <v>2.090335648148148E-3</v>
      </c>
      <c r="Q170" s="29">
        <f>IF(Table1[[#This Row],[Time(s)]]&gt;1,Table1[[#This Row],[Time(s)]]/86400," ")</f>
        <v>2.7759143518518519E-3</v>
      </c>
      <c r="R170" s="30">
        <f>SUM(Table1[[#This Row],[250m]:[4000m]])</f>
        <v>239.839</v>
      </c>
      <c r="S170" s="31">
        <f t="shared" si="10"/>
        <v>60.040277019167029</v>
      </c>
      <c r="T170" s="34">
        <f t="shared" si="9"/>
        <v>14.9899375</v>
      </c>
      <c r="U170" s="34">
        <f>IFERROR(AVERAGE(Table1[[#This Row],[500m]:[4000m]])," ")</f>
        <v>14.606599999999998</v>
      </c>
      <c r="V170" s="34">
        <f t="shared" si="8"/>
        <v>0.18600529946367506</v>
      </c>
      <c r="W170" s="26">
        <v>25.7</v>
      </c>
      <c r="X170" s="26">
        <v>1012</v>
      </c>
      <c r="Y170" s="26">
        <v>52</v>
      </c>
      <c r="Z170" s="32">
        <v>1.1719999999999999</v>
      </c>
      <c r="AA170" s="26">
        <v>20.74</v>
      </c>
      <c r="AB170" s="26">
        <v>14.625</v>
      </c>
      <c r="AC170" s="26">
        <v>14.253</v>
      </c>
      <c r="AD170" s="26">
        <v>14.523999999999999</v>
      </c>
      <c r="AE170" s="26">
        <v>14.510999999999999</v>
      </c>
      <c r="AF170" s="26">
        <v>14.55</v>
      </c>
      <c r="AG170" s="26">
        <v>14.496</v>
      </c>
      <c r="AH170" s="26">
        <v>14.628</v>
      </c>
      <c r="AI170" s="26">
        <v>14.805999999999999</v>
      </c>
      <c r="AJ170" s="26">
        <v>14.49</v>
      </c>
      <c r="AK170" s="26">
        <v>14.548</v>
      </c>
      <c r="AL170" s="26">
        <v>14.433999999999999</v>
      </c>
      <c r="AM170" s="26">
        <v>14.614000000000001</v>
      </c>
      <c r="AN170" s="26">
        <v>15.004</v>
      </c>
      <c r="AO170" s="26">
        <v>14.781000000000001</v>
      </c>
      <c r="AP170" s="26">
        <v>14.835000000000001</v>
      </c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</row>
    <row r="171" spans="1:76" x14ac:dyDescent="0.25">
      <c r="A171" s="26" t="s">
        <v>195</v>
      </c>
      <c r="B171" s="27" t="s">
        <v>100</v>
      </c>
      <c r="C171" s="28">
        <v>42385</v>
      </c>
      <c r="D171" s="27" t="s">
        <v>78</v>
      </c>
      <c r="E171" s="27">
        <v>3</v>
      </c>
      <c r="F171" s="26" t="s">
        <v>151</v>
      </c>
      <c r="G171" s="26" t="s">
        <v>197</v>
      </c>
      <c r="H171" s="26" t="s">
        <v>176</v>
      </c>
      <c r="I171" s="26" t="s">
        <v>152</v>
      </c>
      <c r="J171" s="26"/>
      <c r="K171" s="26"/>
      <c r="L171" s="26"/>
      <c r="M171" s="26"/>
      <c r="N171" s="29">
        <f>SUM(Table1[[#This Row],[250m]:[1000m]])/86400</f>
        <v>7.4577546296296295E-4</v>
      </c>
      <c r="O171" s="29">
        <f>SUM(Table1[[#This Row],[250m]:[2000m]])/86400</f>
        <v>1.4188773148148149E-3</v>
      </c>
      <c r="P171" s="29">
        <f>SUM(Table1[[#This Row],[250m]:[3000m]])/86400</f>
        <v>2.0931134259259262E-3</v>
      </c>
      <c r="Q171" s="29">
        <f>IF(Table1[[#This Row],[Time(s)]]&gt;1,Table1[[#This Row],[Time(s)]]/86400," ")</f>
        <v>2.7743750000000004E-3</v>
      </c>
      <c r="R171" s="30">
        <f>SUM(Table1[[#This Row],[250m]:[4000m]])</f>
        <v>239.70600000000002</v>
      </c>
      <c r="S171" s="31">
        <f t="shared" si="10"/>
        <v>60.073590147931213</v>
      </c>
      <c r="T171" s="34">
        <f t="shared" si="9"/>
        <v>14.981625000000001</v>
      </c>
      <c r="U171" s="34">
        <f>IFERROR(AVERAGE(Table1[[#This Row],[500m]:[4000m]])," ")</f>
        <v>14.591133333333334</v>
      </c>
      <c r="V171" s="34">
        <f t="shared" si="8"/>
        <v>0.14501175650204892</v>
      </c>
      <c r="W171" s="26">
        <v>25.7</v>
      </c>
      <c r="X171" s="26">
        <v>1012</v>
      </c>
      <c r="Y171" s="26">
        <v>52</v>
      </c>
      <c r="Z171" s="32">
        <v>1.1719999999999999</v>
      </c>
      <c r="AA171" s="26">
        <v>20.838999999999999</v>
      </c>
      <c r="AB171" s="26">
        <v>14.787000000000001</v>
      </c>
      <c r="AC171" s="26">
        <v>14.416</v>
      </c>
      <c r="AD171" s="26">
        <v>14.393000000000001</v>
      </c>
      <c r="AE171" s="26">
        <v>14.406000000000001</v>
      </c>
      <c r="AF171" s="26">
        <v>14.532999999999999</v>
      </c>
      <c r="AG171" s="26">
        <v>14.58</v>
      </c>
      <c r="AH171" s="26">
        <v>14.637</v>
      </c>
      <c r="AI171" s="26">
        <v>14.536</v>
      </c>
      <c r="AJ171" s="26">
        <v>14.693</v>
      </c>
      <c r="AK171" s="26">
        <v>14.494</v>
      </c>
      <c r="AL171" s="26">
        <v>14.531000000000001</v>
      </c>
      <c r="AM171" s="26">
        <v>14.632999999999999</v>
      </c>
      <c r="AN171" s="26">
        <v>14.611000000000001</v>
      </c>
      <c r="AO171" s="26">
        <v>14.916</v>
      </c>
      <c r="AP171" s="26">
        <v>14.701000000000001</v>
      </c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</row>
    <row r="172" spans="1:76" x14ac:dyDescent="0.25">
      <c r="A172" s="26" t="s">
        <v>195</v>
      </c>
      <c r="B172" s="27" t="s">
        <v>98</v>
      </c>
      <c r="C172" s="28">
        <v>42385</v>
      </c>
      <c r="D172" s="27" t="s">
        <v>93</v>
      </c>
      <c r="E172" s="27"/>
      <c r="F172" s="26" t="s">
        <v>186</v>
      </c>
      <c r="G172" s="26" t="s">
        <v>187</v>
      </c>
      <c r="H172" s="26" t="s">
        <v>200</v>
      </c>
      <c r="I172" s="26" t="s">
        <v>162</v>
      </c>
      <c r="J172" s="26"/>
      <c r="K172" s="26"/>
      <c r="L172" s="26"/>
      <c r="M172" s="26"/>
      <c r="N172" s="29">
        <f>SUM(Table1[[#This Row],[250m]:[1000m]])/86400</f>
        <v>7.3293981481481485E-4</v>
      </c>
      <c r="O172" s="29">
        <f>SUM(Table1[[#This Row],[250m]:[2000m]])/86400</f>
        <v>1.3955555555555555E-3</v>
      </c>
      <c r="P172" s="29">
        <f>SUM(Table1[[#This Row],[250m]:[3000m]])/86400</f>
        <v>2.074097222222222E-3</v>
      </c>
      <c r="Q172" s="29">
        <f>IF(Table1[[#This Row],[Time(s)]]&gt;1,Table1[[#This Row],[Time(s)]]/86400," ")</f>
        <v>2.7673958333333335E-3</v>
      </c>
      <c r="R172" s="30">
        <f>SUM(Table1[[#This Row],[250m]:[4000m]])</f>
        <v>239.10300000000001</v>
      </c>
      <c r="S172" s="31">
        <f t="shared" si="10"/>
        <v>60.225091278653963</v>
      </c>
      <c r="T172" s="34">
        <f t="shared" si="9"/>
        <v>14.943937500000001</v>
      </c>
      <c r="U172" s="34">
        <f>IFERROR(AVERAGE(Table1[[#This Row],[500m]:[4000m]])," ")</f>
        <v>14.540933333333335</v>
      </c>
      <c r="V172" s="34">
        <f t="shared" si="8"/>
        <v>0.38089771155346486</v>
      </c>
      <c r="W172" s="26">
        <v>25.7</v>
      </c>
      <c r="X172" s="26">
        <v>1012</v>
      </c>
      <c r="Y172" s="26">
        <v>52</v>
      </c>
      <c r="Z172" s="32">
        <v>1.1719999999999999</v>
      </c>
      <c r="AA172" s="26">
        <v>20.989000000000001</v>
      </c>
      <c r="AB172" s="26">
        <v>14.368</v>
      </c>
      <c r="AC172" s="26">
        <v>14.057</v>
      </c>
      <c r="AD172" s="26">
        <v>13.912000000000001</v>
      </c>
      <c r="AE172" s="26">
        <v>14.169</v>
      </c>
      <c r="AF172" s="26">
        <v>14.252000000000001</v>
      </c>
      <c r="AG172" s="26">
        <v>14.430999999999999</v>
      </c>
      <c r="AH172" s="26">
        <v>14.398</v>
      </c>
      <c r="AI172" s="26">
        <v>14.532999999999999</v>
      </c>
      <c r="AJ172" s="26">
        <v>14.57</v>
      </c>
      <c r="AK172" s="26">
        <v>14.731999999999999</v>
      </c>
      <c r="AL172" s="26">
        <v>14.791</v>
      </c>
      <c r="AM172" s="26">
        <v>14.865</v>
      </c>
      <c r="AN172" s="26">
        <v>14.657</v>
      </c>
      <c r="AO172" s="26">
        <v>15.02</v>
      </c>
      <c r="AP172" s="26">
        <v>15.359</v>
      </c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</row>
    <row r="173" spans="1:76" x14ac:dyDescent="0.25">
      <c r="A173" s="26" t="s">
        <v>195</v>
      </c>
      <c r="B173" s="27" t="s">
        <v>100</v>
      </c>
      <c r="C173" s="28">
        <v>42385</v>
      </c>
      <c r="D173" s="27" t="s">
        <v>93</v>
      </c>
      <c r="E173" s="27">
        <v>2</v>
      </c>
      <c r="F173" s="26" t="s">
        <v>186</v>
      </c>
      <c r="G173" s="26" t="s">
        <v>187</v>
      </c>
      <c r="H173" s="26" t="s">
        <v>200</v>
      </c>
      <c r="I173" s="26" t="s">
        <v>162</v>
      </c>
      <c r="J173" s="26"/>
      <c r="K173" s="26"/>
      <c r="L173" s="26"/>
      <c r="M173" s="26"/>
      <c r="N173" s="29">
        <f>SUM(Table1[[#This Row],[250m]:[1000m]])/86400</f>
        <v>7.2924768518518521E-4</v>
      </c>
      <c r="O173" s="29">
        <f>SUM(Table1[[#This Row],[250m]:[2000m]])/86400</f>
        <v>1.3914004629629632E-3</v>
      </c>
      <c r="P173" s="29">
        <f>SUM(Table1[[#This Row],[250m]:[3000m]])/86400</f>
        <v>2.0728703703703708E-3</v>
      </c>
      <c r="Q173" s="29">
        <f>IF(Table1[[#This Row],[Time(s)]]&gt;1,Table1[[#This Row],[Time(s)]]/86400," ")</f>
        <v>2.7881250000000002E-3</v>
      </c>
      <c r="R173" s="30">
        <f>SUM(Table1[[#This Row],[250m]:[4000m]])</f>
        <v>240.89400000000001</v>
      </c>
      <c r="S173" s="31">
        <f t="shared" si="10"/>
        <v>59.77732944780692</v>
      </c>
      <c r="T173" s="34">
        <f t="shared" si="9"/>
        <v>15.055875</v>
      </c>
      <c r="U173" s="34">
        <f>IFERROR(AVERAGE(Table1[[#This Row],[500m]:[4000m]])," ")</f>
        <v>14.662066666666666</v>
      </c>
      <c r="V173" s="34">
        <f t="shared" si="8"/>
        <v>0.61125532035857688</v>
      </c>
      <c r="W173" s="26">
        <v>25.7</v>
      </c>
      <c r="X173" s="26">
        <v>1012</v>
      </c>
      <c r="Y173" s="26">
        <v>52</v>
      </c>
      <c r="Z173" s="32">
        <v>1.1719999999999999</v>
      </c>
      <c r="AA173" s="26">
        <v>20.963000000000001</v>
      </c>
      <c r="AB173" s="26">
        <v>14.201000000000001</v>
      </c>
      <c r="AC173" s="26">
        <v>13.972</v>
      </c>
      <c r="AD173" s="26">
        <v>13.871</v>
      </c>
      <c r="AE173" s="26">
        <v>14.141</v>
      </c>
      <c r="AF173" s="26">
        <v>14.304</v>
      </c>
      <c r="AG173" s="26">
        <v>14.369</v>
      </c>
      <c r="AH173" s="26">
        <v>14.396000000000001</v>
      </c>
      <c r="AI173" s="26">
        <v>14.663</v>
      </c>
      <c r="AJ173" s="26">
        <v>14.733000000000001</v>
      </c>
      <c r="AK173" s="26">
        <v>14.741</v>
      </c>
      <c r="AL173" s="26">
        <v>14.742000000000001</v>
      </c>
      <c r="AM173" s="26">
        <v>15.086</v>
      </c>
      <c r="AN173" s="26">
        <v>14.944000000000001</v>
      </c>
      <c r="AO173" s="26">
        <v>15.664</v>
      </c>
      <c r="AP173" s="26">
        <v>16.103999999999999</v>
      </c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</row>
    <row r="174" spans="1:76" x14ac:dyDescent="0.25">
      <c r="A174" s="26" t="s">
        <v>202</v>
      </c>
      <c r="B174" s="27" t="s">
        <v>77</v>
      </c>
      <c r="C174" s="28">
        <v>42431</v>
      </c>
      <c r="D174" s="27" t="s">
        <v>78</v>
      </c>
      <c r="E174" s="27">
        <v>1</v>
      </c>
      <c r="F174" s="26" t="s">
        <v>106</v>
      </c>
      <c r="G174" s="26" t="s">
        <v>148</v>
      </c>
      <c r="H174" s="26" t="s">
        <v>140</v>
      </c>
      <c r="I174" s="26" t="s">
        <v>82</v>
      </c>
      <c r="J174" s="35">
        <v>111.90318302387269</v>
      </c>
      <c r="K174" s="35">
        <v>111.90318302387269</v>
      </c>
      <c r="L174" s="35">
        <v>114.67110627888012</v>
      </c>
      <c r="M174" s="35">
        <v>114.67110627888012</v>
      </c>
      <c r="N174" s="29">
        <f>SUM(Table1[[#This Row],[250m]:[1000m]])/86400</f>
        <v>7.3376157407407407E-4</v>
      </c>
      <c r="O174" s="29">
        <f>SUM(Table1[[#This Row],[250m]:[2000m]])/86400</f>
        <v>1.3873611111111111E-3</v>
      </c>
      <c r="P174" s="29">
        <f>SUM(Table1[[#This Row],[250m]:[3000m]])/86400</f>
        <v>2.053923611111111E-3</v>
      </c>
      <c r="Q174" s="29">
        <f>IF(Table1[[#This Row],[Time(s)]]&gt;1,Table1[[#This Row],[Time(s)]]/86400," ")</f>
        <v>2.7275925925925927E-3</v>
      </c>
      <c r="R174" s="30">
        <f>SUM(Table1[[#This Row],[250m]:[4000m]])</f>
        <v>235.66399999999999</v>
      </c>
      <c r="S174" s="31">
        <f t="shared" si="10"/>
        <v>61.103944599090241</v>
      </c>
      <c r="T174" s="34">
        <f t="shared" si="9"/>
        <v>14.728999999999999</v>
      </c>
      <c r="U174" s="34">
        <f>IFERROR(AVERAGE(Table1[[#This Row],[500m]:[4000m]])," ")</f>
        <v>14.310333333333331</v>
      </c>
      <c r="V174" s="34">
        <f t="shared" si="8"/>
        <v>0.34854937479023923</v>
      </c>
      <c r="W174" s="26">
        <v>25.5</v>
      </c>
      <c r="X174" s="26">
        <v>995</v>
      </c>
      <c r="Y174" s="26">
        <v>33</v>
      </c>
      <c r="Z174" s="26">
        <v>1.1559999999999999</v>
      </c>
      <c r="AA174" s="26">
        <v>21.009</v>
      </c>
      <c r="AB174" s="26">
        <v>14.189</v>
      </c>
      <c r="AC174" s="26">
        <v>13.992000000000001</v>
      </c>
      <c r="AD174" s="26">
        <v>14.207000000000001</v>
      </c>
      <c r="AE174" s="26">
        <v>14.135</v>
      </c>
      <c r="AF174" s="26">
        <v>14.157999999999999</v>
      </c>
      <c r="AG174" s="26">
        <v>14.013999999999999</v>
      </c>
      <c r="AH174" s="26">
        <v>14.164</v>
      </c>
      <c r="AI174" s="26">
        <v>14.34</v>
      </c>
      <c r="AJ174" s="26">
        <v>14.476000000000001</v>
      </c>
      <c r="AK174" s="26">
        <v>14.191000000000001</v>
      </c>
      <c r="AL174" s="26">
        <v>14.584</v>
      </c>
      <c r="AM174" s="26">
        <v>14.173</v>
      </c>
      <c r="AN174" s="26">
        <v>14.308999999999999</v>
      </c>
      <c r="AO174" s="26">
        <v>14.284000000000001</v>
      </c>
      <c r="AP174" s="26">
        <v>15.439</v>
      </c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</row>
    <row r="175" spans="1:76" x14ac:dyDescent="0.25">
      <c r="A175" s="26" t="s">
        <v>202</v>
      </c>
      <c r="B175" s="27" t="s">
        <v>77</v>
      </c>
      <c r="C175" s="28">
        <v>42431</v>
      </c>
      <c r="D175" s="27" t="s">
        <v>83</v>
      </c>
      <c r="E175" s="27">
        <v>3</v>
      </c>
      <c r="F175" s="26" t="s">
        <v>146</v>
      </c>
      <c r="G175" s="26" t="s">
        <v>144</v>
      </c>
      <c r="H175" s="26" t="s">
        <v>174</v>
      </c>
      <c r="I175" s="26" t="s">
        <v>124</v>
      </c>
      <c r="J175" s="35">
        <v>110.00651890482399</v>
      </c>
      <c r="K175" s="35">
        <v>110.00651890482399</v>
      </c>
      <c r="L175" s="35">
        <v>110.00651890482399</v>
      </c>
      <c r="M175" s="35">
        <v>110.00651890482399</v>
      </c>
      <c r="N175" s="29">
        <f>SUM(Table1[[#This Row],[250m]:[1000m]])/86400</f>
        <v>7.3462962962962967E-4</v>
      </c>
      <c r="O175" s="29">
        <f>SUM(Table1[[#This Row],[250m]:[2000m]])/86400</f>
        <v>1.3986226851851853E-3</v>
      </c>
      <c r="P175" s="29">
        <f>SUM(Table1[[#This Row],[250m]:[3000m]])/86400</f>
        <v>2.0615509259259259E-3</v>
      </c>
      <c r="Q175" s="29">
        <f>IF(Table1[[#This Row],[Time(s)]]&gt;1,Table1[[#This Row],[Time(s)]]/86400," ")</f>
        <v>2.743634259259259E-3</v>
      </c>
      <c r="R175" s="30">
        <f>SUM(Table1[[#This Row],[250m]:[4000m]])</f>
        <v>237.04999999999998</v>
      </c>
      <c r="S175" s="31">
        <f t="shared" si="10"/>
        <v>60.746677916051468</v>
      </c>
      <c r="T175" s="34">
        <f t="shared" si="9"/>
        <v>14.815624999999999</v>
      </c>
      <c r="U175" s="34">
        <f>IFERROR(AVERAGE(Table1[[#This Row],[500m]:[4000m]])," ")</f>
        <v>14.425466666666665</v>
      </c>
      <c r="V175" s="34">
        <f t="shared" si="8"/>
        <v>0.28439405927758216</v>
      </c>
      <c r="W175" s="26">
        <v>25.5</v>
      </c>
      <c r="X175" s="26">
        <v>995</v>
      </c>
      <c r="Y175" s="26">
        <v>33</v>
      </c>
      <c r="Z175" s="26">
        <v>1.1559999999999999</v>
      </c>
      <c r="AA175" s="26">
        <v>20.667999999999999</v>
      </c>
      <c r="AB175" s="26">
        <v>14.298999999999999</v>
      </c>
      <c r="AC175" s="26">
        <v>14.057</v>
      </c>
      <c r="AD175" s="26">
        <v>14.448</v>
      </c>
      <c r="AE175" s="26">
        <v>14.455</v>
      </c>
      <c r="AF175" s="26">
        <v>14.25</v>
      </c>
      <c r="AG175" s="26">
        <v>14.38</v>
      </c>
      <c r="AH175" s="26">
        <v>14.284000000000001</v>
      </c>
      <c r="AI175" s="26">
        <v>14.071</v>
      </c>
      <c r="AJ175" s="26">
        <v>14.321999999999999</v>
      </c>
      <c r="AK175" s="26">
        <v>14.339</v>
      </c>
      <c r="AL175" s="26">
        <v>14.545</v>
      </c>
      <c r="AM175" s="26">
        <v>14.378</v>
      </c>
      <c r="AN175" s="26">
        <v>14.499000000000001</v>
      </c>
      <c r="AO175" s="26">
        <v>14.894</v>
      </c>
      <c r="AP175" s="26">
        <v>15.161</v>
      </c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</row>
    <row r="176" spans="1:76" x14ac:dyDescent="0.25">
      <c r="A176" s="26" t="s">
        <v>202</v>
      </c>
      <c r="B176" s="27" t="s">
        <v>77</v>
      </c>
      <c r="C176" s="28">
        <v>42431</v>
      </c>
      <c r="D176" s="27" t="s">
        <v>88</v>
      </c>
      <c r="E176" s="27">
        <v>2</v>
      </c>
      <c r="F176" s="26" t="s">
        <v>168</v>
      </c>
      <c r="G176" s="26" t="s">
        <v>185</v>
      </c>
      <c r="H176" s="26" t="s">
        <v>115</v>
      </c>
      <c r="I176" s="26" t="s">
        <v>143</v>
      </c>
      <c r="J176" s="35">
        <v>108.17307692307692</v>
      </c>
      <c r="K176" s="35">
        <v>111.90318302387269</v>
      </c>
      <c r="L176" s="35">
        <v>111.90318302387269</v>
      </c>
      <c r="M176" s="35">
        <v>111.90318302387269</v>
      </c>
      <c r="N176" s="29">
        <f>SUM(Table1[[#This Row],[250m]:[1000m]])/86400</f>
        <v>7.3381944444444449E-4</v>
      </c>
      <c r="O176" s="29">
        <f>SUM(Table1[[#This Row],[250m]:[2000m]])/86400</f>
        <v>1.3950578703703705E-3</v>
      </c>
      <c r="P176" s="29">
        <f>SUM(Table1[[#This Row],[250m]:[3000m]])/86400</f>
        <v>2.0589583333333336E-3</v>
      </c>
      <c r="Q176" s="29">
        <f>IF(Table1[[#This Row],[Time(s)]]&gt;1,Table1[[#This Row],[Time(s)]]/86400," ")</f>
        <v>2.7299421296296299E-3</v>
      </c>
      <c r="R176" s="30">
        <f>SUM(Table1[[#This Row],[250m]:[4000m]])</f>
        <v>235.86700000000002</v>
      </c>
      <c r="S176" s="31">
        <f t="shared" si="10"/>
        <v>61.051355212895402</v>
      </c>
      <c r="T176" s="34">
        <f t="shared" si="9"/>
        <v>14.741687500000001</v>
      </c>
      <c r="U176" s="34">
        <f>IFERROR(AVERAGE(Table1[[#This Row],[500m]:[4000m]])," ")</f>
        <v>14.334866666666665</v>
      </c>
      <c r="V176" s="34">
        <f t="shared" si="8"/>
        <v>0.2029450547268771</v>
      </c>
      <c r="W176" s="26">
        <v>25.5</v>
      </c>
      <c r="X176" s="26">
        <v>995</v>
      </c>
      <c r="Y176" s="26">
        <v>33</v>
      </c>
      <c r="Z176" s="26">
        <v>1.1559999999999999</v>
      </c>
      <c r="AA176" s="26">
        <v>20.844000000000001</v>
      </c>
      <c r="AB176" s="26">
        <v>14.439</v>
      </c>
      <c r="AC176" s="26">
        <v>14.13</v>
      </c>
      <c r="AD176" s="26">
        <v>13.989000000000001</v>
      </c>
      <c r="AE176" s="26">
        <v>14.189</v>
      </c>
      <c r="AF176" s="26">
        <v>14.304</v>
      </c>
      <c r="AG176" s="26">
        <v>14.467000000000001</v>
      </c>
      <c r="AH176" s="26">
        <v>14.170999999999999</v>
      </c>
      <c r="AI176" s="26">
        <v>14.288</v>
      </c>
      <c r="AJ176" s="26">
        <v>14.180999999999999</v>
      </c>
      <c r="AK176" s="26">
        <v>14.144</v>
      </c>
      <c r="AL176" s="26">
        <v>14.747999999999999</v>
      </c>
      <c r="AM176" s="26">
        <v>14.510999999999999</v>
      </c>
      <c r="AN176" s="26">
        <v>14.523</v>
      </c>
      <c r="AO176" s="26">
        <v>14.438000000000001</v>
      </c>
      <c r="AP176" s="26">
        <v>14.500999999999999</v>
      </c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</row>
    <row r="177" spans="1:76" x14ac:dyDescent="0.25">
      <c r="A177" s="26" t="s">
        <v>202</v>
      </c>
      <c r="B177" s="27" t="s">
        <v>77</v>
      </c>
      <c r="C177" s="28">
        <v>42431</v>
      </c>
      <c r="D177" s="27" t="s">
        <v>93</v>
      </c>
      <c r="E177" s="27">
        <v>5</v>
      </c>
      <c r="F177" s="26" t="s">
        <v>121</v>
      </c>
      <c r="G177" s="26" t="s">
        <v>187</v>
      </c>
      <c r="H177" s="26" t="s">
        <v>117</v>
      </c>
      <c r="I177" s="26" t="s">
        <v>126</v>
      </c>
      <c r="J177" s="35">
        <v>108.17307692307692</v>
      </c>
      <c r="K177" s="35">
        <v>108.17307692307692</v>
      </c>
      <c r="L177" s="35">
        <v>108.17307692307692</v>
      </c>
      <c r="M177" s="35">
        <v>108.17307692307692</v>
      </c>
      <c r="N177" s="29">
        <f>SUM(Table1[[#This Row],[250m]:[1000m]])/86400</f>
        <v>7.4386574074074069E-4</v>
      </c>
      <c r="O177" s="29">
        <f>SUM(Table1[[#This Row],[250m]:[2000m]])/86400</f>
        <v>1.4033680555555555E-3</v>
      </c>
      <c r="P177" s="29">
        <f>SUM(Table1[[#This Row],[250m]:[3000m]])/86400</f>
        <v>2.0737037037037035E-3</v>
      </c>
      <c r="Q177" s="29">
        <f>IF(Table1[[#This Row],[Time(s)]]&gt;1,Table1[[#This Row],[Time(s)]]/86400," ")</f>
        <v>2.7684722222222221E-3</v>
      </c>
      <c r="R177" s="30">
        <f>SUM(Table1[[#This Row],[250m]:[4000m]])</f>
        <v>239.196</v>
      </c>
      <c r="S177" s="31">
        <f t="shared" si="10"/>
        <v>60.201675613304573</v>
      </c>
      <c r="T177" s="34">
        <f t="shared" si="9"/>
        <v>14.94975</v>
      </c>
      <c r="U177" s="34">
        <f>IFERROR(AVERAGE(Table1[[#This Row],[500m]:[4000m]])," ")</f>
        <v>14.504066666666665</v>
      </c>
      <c r="V177" s="34">
        <f t="shared" si="8"/>
        <v>0.4099373587455018</v>
      </c>
      <c r="W177" s="26">
        <v>25.5</v>
      </c>
      <c r="X177" s="26">
        <v>995</v>
      </c>
      <c r="Y177" s="26">
        <v>33</v>
      </c>
      <c r="Z177" s="26">
        <v>1.1559999999999999</v>
      </c>
      <c r="AA177" s="26">
        <v>21.635000000000002</v>
      </c>
      <c r="AB177" s="26">
        <v>14.568</v>
      </c>
      <c r="AC177" s="26">
        <v>14.007999999999999</v>
      </c>
      <c r="AD177" s="26">
        <v>14.058999999999999</v>
      </c>
      <c r="AE177" s="26">
        <v>14.106999999999999</v>
      </c>
      <c r="AF177" s="26">
        <v>14.2</v>
      </c>
      <c r="AG177" s="26">
        <v>14.353</v>
      </c>
      <c r="AH177" s="26">
        <v>14.321</v>
      </c>
      <c r="AI177" s="26">
        <v>14.356</v>
      </c>
      <c r="AJ177" s="26">
        <v>14.266999999999999</v>
      </c>
      <c r="AK177" s="26">
        <v>14.504</v>
      </c>
      <c r="AL177" s="26">
        <v>14.79</v>
      </c>
      <c r="AM177" s="26">
        <v>14.596</v>
      </c>
      <c r="AN177" s="26">
        <v>14.778</v>
      </c>
      <c r="AO177" s="26">
        <v>15.318</v>
      </c>
      <c r="AP177" s="26">
        <v>15.336</v>
      </c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</row>
    <row r="178" spans="1:76" x14ac:dyDescent="0.25">
      <c r="A178" s="26" t="s">
        <v>202</v>
      </c>
      <c r="B178" s="27" t="s">
        <v>77</v>
      </c>
      <c r="C178" s="28">
        <v>42431</v>
      </c>
      <c r="D178" s="28" t="s">
        <v>189</v>
      </c>
      <c r="E178" s="27">
        <v>4</v>
      </c>
      <c r="F178" s="26" t="s">
        <v>203</v>
      </c>
      <c r="G178" s="26" t="s">
        <v>190</v>
      </c>
      <c r="H178" s="26" t="s">
        <v>204</v>
      </c>
      <c r="I178" s="26" t="s">
        <v>193</v>
      </c>
      <c r="J178" s="26"/>
      <c r="K178" s="26"/>
      <c r="L178" s="26"/>
      <c r="M178" s="26"/>
      <c r="N178" s="29">
        <f>SUM(Table1[[#This Row],[250m]:[1000m]])/86400</f>
        <v>7.4449074074074077E-4</v>
      </c>
      <c r="O178" s="29">
        <f>SUM(Table1[[#This Row],[250m]:[2000m]])/86400</f>
        <v>1.4063773148148147E-3</v>
      </c>
      <c r="P178" s="29">
        <f>SUM(Table1[[#This Row],[250m]:[3000m]])/86400</f>
        <v>2.0764814814814817E-3</v>
      </c>
      <c r="Q178" s="29">
        <f>IF(Table1[[#This Row],[Time(s)]]&gt;1,Table1[[#This Row],[Time(s)]]/86400," ")</f>
        <v>2.7523148148148151E-3</v>
      </c>
      <c r="R178" s="30">
        <f>SUM(Table1[[#This Row],[250m]:[4000m]])</f>
        <v>237.8</v>
      </c>
      <c r="S178" s="31">
        <f t="shared" si="10"/>
        <v>60.55508830950378</v>
      </c>
      <c r="T178" s="33">
        <f t="shared" si="9"/>
        <v>14.862500000000001</v>
      </c>
      <c r="U178" s="33">
        <f>IFERROR(AVERAGE(Table1[[#This Row],[500m]:[4000m]])," ")</f>
        <v>14.4184</v>
      </c>
      <c r="V178" s="33">
        <f t="shared" si="8"/>
        <v>0.20524821210287947</v>
      </c>
      <c r="W178" s="26"/>
      <c r="X178" s="26"/>
      <c r="Y178" s="26"/>
      <c r="Z178" s="32"/>
      <c r="AA178" s="26">
        <v>21.524000000000001</v>
      </c>
      <c r="AB178" s="26">
        <v>14.382999999999999</v>
      </c>
      <c r="AC178" s="26">
        <v>14.177</v>
      </c>
      <c r="AD178" s="26">
        <v>14.24</v>
      </c>
      <c r="AE178" s="26">
        <v>13.971</v>
      </c>
      <c r="AF178" s="26">
        <v>14.253</v>
      </c>
      <c r="AG178" s="26">
        <v>14.502000000000001</v>
      </c>
      <c r="AH178" s="26">
        <v>14.461</v>
      </c>
      <c r="AI178" s="26">
        <v>14.404999999999999</v>
      </c>
      <c r="AJ178" s="26">
        <v>14.459</v>
      </c>
      <c r="AK178" s="26">
        <v>14.484999999999999</v>
      </c>
      <c r="AL178" s="26">
        <v>14.548</v>
      </c>
      <c r="AM178" s="26">
        <v>14.459</v>
      </c>
      <c r="AN178" s="26">
        <v>14.417</v>
      </c>
      <c r="AO178" s="26">
        <v>14.7</v>
      </c>
      <c r="AP178" s="26">
        <v>14.816000000000001</v>
      </c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</row>
    <row r="179" spans="1:76" x14ac:dyDescent="0.25">
      <c r="A179" s="26" t="s">
        <v>202</v>
      </c>
      <c r="B179" s="27" t="s">
        <v>201</v>
      </c>
      <c r="C179" s="28">
        <v>42431</v>
      </c>
      <c r="D179" s="28" t="s">
        <v>189</v>
      </c>
      <c r="E179" s="27"/>
      <c r="F179" s="26" t="s">
        <v>191</v>
      </c>
      <c r="G179" s="26" t="s">
        <v>190</v>
      </c>
      <c r="H179" s="26" t="s">
        <v>204</v>
      </c>
      <c r="I179" s="26" t="s">
        <v>193</v>
      </c>
      <c r="J179" s="26"/>
      <c r="K179" s="26"/>
      <c r="L179" s="26"/>
      <c r="M179" s="26"/>
      <c r="N179" s="29">
        <f>SUM(Table1[[#This Row],[250m]:[1000m]])/86400</f>
        <v>7.3701388888888883E-4</v>
      </c>
      <c r="O179" s="29">
        <f>SUM(Table1[[#This Row],[250m]:[2000m]])/86400</f>
        <v>1.4001504629629629E-3</v>
      </c>
      <c r="P179" s="29">
        <f>SUM(Table1[[#This Row],[250m]:[3000m]])/86400</f>
        <v>2.0732986111111117E-3</v>
      </c>
      <c r="Q179" s="29">
        <f>IF(Table1[[#This Row],[Time(s)]]&gt;1,Table1[[#This Row],[Time(s)]]/86400," ")</f>
        <v>2.7650694444444446E-3</v>
      </c>
      <c r="R179" s="30">
        <f>SUM(Table1[[#This Row],[250m]:[4000m]])</f>
        <v>238.90200000000002</v>
      </c>
      <c r="S179" s="31">
        <f t="shared" si="10"/>
        <v>60.275761609362839</v>
      </c>
      <c r="T179" s="33">
        <f t="shared" si="9"/>
        <v>14.931375000000001</v>
      </c>
      <c r="U179" s="33">
        <f>IFERROR(AVERAGE(Table1[[#This Row],[500m]:[4000m]])," ")</f>
        <v>14.529933333333332</v>
      </c>
      <c r="V179" s="33">
        <f t="shared" si="8"/>
        <v>0.32627014807335586</v>
      </c>
      <c r="W179" s="26"/>
      <c r="X179" s="26"/>
      <c r="Y179" s="26"/>
      <c r="Z179" s="32"/>
      <c r="AA179" s="26">
        <v>20.952999999999999</v>
      </c>
      <c r="AB179" s="26">
        <v>14.282</v>
      </c>
      <c r="AC179" s="26">
        <v>14.185</v>
      </c>
      <c r="AD179" s="26">
        <v>14.257999999999999</v>
      </c>
      <c r="AE179" s="26">
        <v>14.074999999999999</v>
      </c>
      <c r="AF179" s="26">
        <v>14.321</v>
      </c>
      <c r="AG179" s="26">
        <v>14.486000000000001</v>
      </c>
      <c r="AH179" s="26">
        <v>14.413</v>
      </c>
      <c r="AI179" s="26">
        <v>14.534000000000001</v>
      </c>
      <c r="AJ179" s="26">
        <v>14.353</v>
      </c>
      <c r="AK179" s="26">
        <v>14.646000000000001</v>
      </c>
      <c r="AL179" s="26">
        <v>14.627000000000001</v>
      </c>
      <c r="AM179" s="26">
        <v>14.576000000000001</v>
      </c>
      <c r="AN179" s="26">
        <v>15.006</v>
      </c>
      <c r="AO179" s="26">
        <v>15.254</v>
      </c>
      <c r="AP179" s="26">
        <v>14.933</v>
      </c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</row>
    <row r="180" spans="1:76" x14ac:dyDescent="0.25">
      <c r="A180" s="26" t="s">
        <v>202</v>
      </c>
      <c r="B180" s="27" t="s">
        <v>100</v>
      </c>
      <c r="C180" s="28">
        <v>42431</v>
      </c>
      <c r="D180" s="28" t="s">
        <v>189</v>
      </c>
      <c r="E180" s="27">
        <v>4</v>
      </c>
      <c r="F180" s="26" t="s">
        <v>203</v>
      </c>
      <c r="G180" s="26" t="s">
        <v>190</v>
      </c>
      <c r="H180" s="26" t="s">
        <v>204</v>
      </c>
      <c r="I180" s="26" t="s">
        <v>192</v>
      </c>
      <c r="J180" s="26"/>
      <c r="K180" s="26"/>
      <c r="L180" s="26"/>
      <c r="M180" s="26"/>
      <c r="N180" s="29">
        <f>SUM(Table1[[#This Row],[250m]:[1000m]])/86400</f>
        <v>7.3589120370370377E-4</v>
      </c>
      <c r="O180" s="29">
        <f>SUM(Table1[[#This Row],[250m]:[2000m]])/86400</f>
        <v>1.4041087962962965E-3</v>
      </c>
      <c r="P180" s="29">
        <f>SUM(Table1[[#This Row],[250m]:[3000m]])/86400</f>
        <v>2.076111111111111E-3</v>
      </c>
      <c r="Q180" s="29">
        <f>IF(Table1[[#This Row],[Time(s)]]&gt;1,Table1[[#This Row],[Time(s)]]/86400," ")</f>
        <v>2.7576620370370372E-3</v>
      </c>
      <c r="R180" s="30">
        <f>SUM(Table1[[#This Row],[250m]:[4000m]])</f>
        <v>238.262</v>
      </c>
      <c r="S180" s="31">
        <f t="shared" si="10"/>
        <v>60.437669456312797</v>
      </c>
      <c r="T180" s="33">
        <f t="shared" si="9"/>
        <v>14.891375</v>
      </c>
      <c r="U180" s="33">
        <f>IFERROR(AVERAGE(Table1[[#This Row],[500m]:[4000m]])," ")</f>
        <v>14.492666666666667</v>
      </c>
      <c r="V180" s="33">
        <f t="shared" si="8"/>
        <v>0.23346448694965746</v>
      </c>
      <c r="W180" s="26"/>
      <c r="X180" s="26"/>
      <c r="Y180" s="26"/>
      <c r="Z180" s="32"/>
      <c r="AA180" s="26">
        <v>20.872</v>
      </c>
      <c r="AB180" s="26">
        <v>14.276999999999999</v>
      </c>
      <c r="AC180" s="26">
        <v>14.228999999999999</v>
      </c>
      <c r="AD180" s="26">
        <v>14.202999999999999</v>
      </c>
      <c r="AE180" s="26">
        <v>14.285</v>
      </c>
      <c r="AF180" s="26">
        <v>14.342000000000001</v>
      </c>
      <c r="AG180" s="26">
        <v>14.579000000000001</v>
      </c>
      <c r="AH180" s="26">
        <v>14.528</v>
      </c>
      <c r="AI180" s="26">
        <v>14.363</v>
      </c>
      <c r="AJ180" s="26">
        <v>14.417</v>
      </c>
      <c r="AK180" s="26">
        <v>14.679</v>
      </c>
      <c r="AL180" s="26">
        <v>14.602</v>
      </c>
      <c r="AM180" s="26">
        <v>14.503</v>
      </c>
      <c r="AN180" s="26">
        <v>14.566000000000001</v>
      </c>
      <c r="AO180" s="26">
        <v>15.093</v>
      </c>
      <c r="AP180" s="26">
        <v>14.724</v>
      </c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</row>
    <row r="181" spans="1:76" x14ac:dyDescent="0.25">
      <c r="A181" s="26" t="s">
        <v>202</v>
      </c>
      <c r="B181" s="27" t="s">
        <v>98</v>
      </c>
      <c r="C181" s="28">
        <v>42432</v>
      </c>
      <c r="D181" s="27" t="s">
        <v>78</v>
      </c>
      <c r="E181" s="27">
        <v>1</v>
      </c>
      <c r="F181" s="26" t="s">
        <v>106</v>
      </c>
      <c r="G181" s="26" t="s">
        <v>114</v>
      </c>
      <c r="H181" s="26" t="s">
        <v>140</v>
      </c>
      <c r="I181" s="26" t="s">
        <v>82</v>
      </c>
      <c r="J181" s="35">
        <v>111.90318302387269</v>
      </c>
      <c r="K181" s="35">
        <v>111.90318302387269</v>
      </c>
      <c r="L181" s="35">
        <v>114.67110627888012</v>
      </c>
      <c r="M181" s="35">
        <v>114.67110627888012</v>
      </c>
      <c r="N181" s="29">
        <f>SUM(Table1[[#This Row],[250m]:[1000m]])/86400</f>
        <v>7.2076388888888895E-4</v>
      </c>
      <c r="O181" s="29">
        <f>SUM(Table1[[#This Row],[250m]:[2000m]])/86400</f>
        <v>1.3709374999999998E-3</v>
      </c>
      <c r="P181" s="29">
        <f>SUM(Table1[[#This Row],[250m]:[3000m]])/86400</f>
        <v>2.0286458333333333E-3</v>
      </c>
      <c r="Q181" s="29">
        <f>IF(Table1[[#This Row],[Time(s)]]&gt;1,Table1[[#This Row],[Time(s)]]/86400," ")</f>
        <v>2.7114236111111115E-3</v>
      </c>
      <c r="R181" s="30">
        <f>SUM(Table1[[#This Row],[250m]:[4000m]])</f>
        <v>234.26700000000002</v>
      </c>
      <c r="S181" s="31">
        <f t="shared" si="10"/>
        <v>61.468324603977507</v>
      </c>
      <c r="T181" s="34">
        <f t="shared" si="9"/>
        <v>14.641687500000002</v>
      </c>
      <c r="U181" s="34">
        <f>IFERROR(AVERAGE(Table1[[#This Row],[500m]:[4000m]])," ")</f>
        <v>14.247199999999999</v>
      </c>
      <c r="V181" s="34">
        <f t="shared" si="8"/>
        <v>0.37820009820955147</v>
      </c>
      <c r="W181" s="26">
        <v>26.2</v>
      </c>
      <c r="X181" s="26">
        <v>1003</v>
      </c>
      <c r="Y181" s="26">
        <v>32</v>
      </c>
      <c r="Z181" s="26">
        <v>1.163</v>
      </c>
      <c r="AA181" s="26">
        <v>20.559000000000001</v>
      </c>
      <c r="AB181" s="26">
        <v>14.188000000000001</v>
      </c>
      <c r="AC181" s="26">
        <v>13.698</v>
      </c>
      <c r="AD181" s="26">
        <v>13.829000000000001</v>
      </c>
      <c r="AE181" s="26">
        <v>13.826000000000001</v>
      </c>
      <c r="AF181" s="26">
        <v>14.106999999999999</v>
      </c>
      <c r="AG181" s="26">
        <v>14.082000000000001</v>
      </c>
      <c r="AH181" s="26">
        <v>14.16</v>
      </c>
      <c r="AI181" s="26">
        <v>14.095000000000001</v>
      </c>
      <c r="AJ181" s="26">
        <v>14.371</v>
      </c>
      <c r="AK181" s="26">
        <v>14.192</v>
      </c>
      <c r="AL181" s="26">
        <v>14.167999999999999</v>
      </c>
      <c r="AM181" s="26">
        <v>14.502000000000001</v>
      </c>
      <c r="AN181" s="26">
        <v>14.518000000000001</v>
      </c>
      <c r="AO181" s="26">
        <v>15.066000000000001</v>
      </c>
      <c r="AP181" s="26">
        <v>14.906000000000001</v>
      </c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</row>
    <row r="182" spans="1:76" x14ac:dyDescent="0.25">
      <c r="A182" s="26" t="s">
        <v>202</v>
      </c>
      <c r="B182" s="27" t="s">
        <v>100</v>
      </c>
      <c r="C182" s="28">
        <v>42432</v>
      </c>
      <c r="D182" s="27" t="s">
        <v>78</v>
      </c>
      <c r="E182" s="27">
        <v>2</v>
      </c>
      <c r="F182" s="26" t="s">
        <v>79</v>
      </c>
      <c r="G182" s="26" t="s">
        <v>148</v>
      </c>
      <c r="H182" s="26" t="s">
        <v>140</v>
      </c>
      <c r="I182" s="26" t="s">
        <v>82</v>
      </c>
      <c r="J182" s="35">
        <v>113.86639676113361</v>
      </c>
      <c r="K182" s="35">
        <v>113.86639676113361</v>
      </c>
      <c r="L182" s="35">
        <v>114.67110627888012</v>
      </c>
      <c r="M182" s="35">
        <v>113.86639676113361</v>
      </c>
      <c r="N182" s="29">
        <f>SUM(Table1[[#This Row],[250m]:[1000m]])/86400</f>
        <v>7.3225694444444445E-4</v>
      </c>
      <c r="O182" s="29">
        <f>SUM(Table1[[#This Row],[250m]:[2000m]])/86400</f>
        <v>1.3817245370370368E-3</v>
      </c>
      <c r="P182" s="29">
        <f>SUM(Table1[[#This Row],[250m]:[3000m]])/86400</f>
        <v>2.0329398148148147E-3</v>
      </c>
      <c r="Q182" s="29">
        <f>IF(Table1[[#This Row],[Time(s)]]&gt;1,Table1[[#This Row],[Time(s)]]/86400," ")</f>
        <v>2.7066666666666667E-3</v>
      </c>
      <c r="R182" s="30">
        <f>SUM(Table1[[#This Row],[250m]:[4000m]])</f>
        <v>233.85599999999999</v>
      </c>
      <c r="S182" s="31">
        <f t="shared" si="10"/>
        <v>61.576354679802954</v>
      </c>
      <c r="T182" s="34">
        <f t="shared" si="9"/>
        <v>14.616</v>
      </c>
      <c r="U182" s="34">
        <f>IFERROR(AVERAGE(Table1[[#This Row],[500m]:[4000m]])," ")</f>
        <v>14.174733333333332</v>
      </c>
      <c r="V182" s="34">
        <f t="shared" si="8"/>
        <v>0.36360662941203503</v>
      </c>
      <c r="W182" s="26">
        <v>25.9</v>
      </c>
      <c r="X182" s="26">
        <v>1000</v>
      </c>
      <c r="Y182" s="26">
        <v>35</v>
      </c>
      <c r="Z182" s="26">
        <v>1.1599999999999999</v>
      </c>
      <c r="AA182" s="26">
        <v>21.234999999999999</v>
      </c>
      <c r="AB182" s="26">
        <v>14.215</v>
      </c>
      <c r="AC182" s="26">
        <v>13.888</v>
      </c>
      <c r="AD182" s="26">
        <v>13.929</v>
      </c>
      <c r="AE182" s="26">
        <v>13.856999999999999</v>
      </c>
      <c r="AF182" s="26">
        <v>14.125</v>
      </c>
      <c r="AG182" s="26">
        <v>14.007999999999999</v>
      </c>
      <c r="AH182" s="26">
        <v>14.124000000000001</v>
      </c>
      <c r="AI182" s="26">
        <v>14.101000000000001</v>
      </c>
      <c r="AJ182" s="26">
        <v>13.981999999999999</v>
      </c>
      <c r="AK182" s="26">
        <v>14.172000000000001</v>
      </c>
      <c r="AL182" s="26">
        <v>14.01</v>
      </c>
      <c r="AM182" s="26">
        <v>14.208</v>
      </c>
      <c r="AN182" s="26">
        <v>14.194000000000001</v>
      </c>
      <c r="AO182" s="26">
        <v>14.436</v>
      </c>
      <c r="AP182" s="26">
        <v>15.372</v>
      </c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</row>
    <row r="183" spans="1:76" x14ac:dyDescent="0.25">
      <c r="A183" s="26" t="s">
        <v>202</v>
      </c>
      <c r="B183" s="27" t="s">
        <v>98</v>
      </c>
      <c r="C183" s="28">
        <v>42432</v>
      </c>
      <c r="D183" s="27" t="s">
        <v>83</v>
      </c>
      <c r="E183" s="27"/>
      <c r="F183" s="26" t="s">
        <v>146</v>
      </c>
      <c r="G183" s="26" t="s">
        <v>144</v>
      </c>
      <c r="H183" s="26" t="s">
        <v>86</v>
      </c>
      <c r="I183" s="26" t="s">
        <v>124</v>
      </c>
      <c r="J183" s="35">
        <v>110.00651890482399</v>
      </c>
      <c r="K183" s="35">
        <v>110.00651890482399</v>
      </c>
      <c r="L183" s="35">
        <v>110.00651890482399</v>
      </c>
      <c r="M183" s="35">
        <v>110.00651890482399</v>
      </c>
      <c r="N183" s="29">
        <f>SUM(Table1[[#This Row],[250m]:[1000m]])/86400</f>
        <v>7.3430555555555554E-4</v>
      </c>
      <c r="O183" s="29">
        <f>SUM(Table1[[#This Row],[250m]:[2000m]])/86400</f>
        <v>1.3859606481481483E-3</v>
      </c>
      <c r="P183" s="29">
        <f>SUM(Table1[[#This Row],[250m]:[3000m]])/86400</f>
        <v>2.0496875000000003E-3</v>
      </c>
      <c r="Q183" s="29">
        <f>IF(Table1[[#This Row],[Time(s)]]&gt;1,Table1[[#This Row],[Time(s)]]/86400," ")</f>
        <v>2.7810185185185186E-3</v>
      </c>
      <c r="R183" s="30">
        <f>SUM(Table1[[#This Row],[250m]:[4000m]])</f>
        <v>240.28</v>
      </c>
      <c r="S183" s="31">
        <f t="shared" si="10"/>
        <v>59.930081571499919</v>
      </c>
      <c r="T183" s="34">
        <f t="shared" si="9"/>
        <v>15.0175</v>
      </c>
      <c r="U183" s="34">
        <f>IFERROR(AVERAGE(Table1[[#This Row],[500m]:[4000m]])," ")</f>
        <v>14.629999999999999</v>
      </c>
      <c r="V183" s="34">
        <f t="shared" si="8"/>
        <v>0.85675450726231117</v>
      </c>
      <c r="W183" s="26">
        <v>26.2</v>
      </c>
      <c r="X183" s="26">
        <v>1003</v>
      </c>
      <c r="Y183" s="26">
        <v>32</v>
      </c>
      <c r="Z183" s="26">
        <v>1.163</v>
      </c>
      <c r="AA183" s="26">
        <v>20.83</v>
      </c>
      <c r="AB183" s="26">
        <v>14.436999999999999</v>
      </c>
      <c r="AC183" s="26">
        <v>14.007</v>
      </c>
      <c r="AD183" s="26">
        <v>14.17</v>
      </c>
      <c r="AE183" s="26">
        <v>14.103999999999999</v>
      </c>
      <c r="AF183" s="26">
        <v>13.948</v>
      </c>
      <c r="AG183" s="26">
        <v>14.074</v>
      </c>
      <c r="AH183" s="26">
        <v>14.177</v>
      </c>
      <c r="AI183" s="26">
        <v>14.106999999999999</v>
      </c>
      <c r="AJ183" s="26">
        <v>14.391999999999999</v>
      </c>
      <c r="AK183" s="26">
        <v>14.43</v>
      </c>
      <c r="AL183" s="26">
        <v>14.417</v>
      </c>
      <c r="AM183" s="26">
        <v>14.861000000000001</v>
      </c>
      <c r="AN183" s="26">
        <v>15.199</v>
      </c>
      <c r="AO183" s="26">
        <v>16.324999999999999</v>
      </c>
      <c r="AP183" s="26">
        <v>16.802</v>
      </c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</row>
    <row r="184" spans="1:76" x14ac:dyDescent="0.25">
      <c r="A184" s="26" t="s">
        <v>202</v>
      </c>
      <c r="B184" s="27" t="s">
        <v>100</v>
      </c>
      <c r="C184" s="28">
        <v>42432</v>
      </c>
      <c r="D184" s="27" t="s">
        <v>83</v>
      </c>
      <c r="E184" s="27">
        <v>7</v>
      </c>
      <c r="F184" s="26" t="s">
        <v>146</v>
      </c>
      <c r="G184" s="26" t="s">
        <v>144</v>
      </c>
      <c r="H184" s="26" t="s">
        <v>174</v>
      </c>
      <c r="I184" s="26" t="s">
        <v>124</v>
      </c>
      <c r="J184" s="35">
        <v>110.00651890482399</v>
      </c>
      <c r="K184" s="35">
        <v>110.00651890482399</v>
      </c>
      <c r="L184" s="35">
        <v>110.00651890482399</v>
      </c>
      <c r="M184" s="35">
        <v>110.00651890482399</v>
      </c>
      <c r="N184" s="29">
        <f>SUM(Table1[[#This Row],[250m]:[1000m]])/86400</f>
        <v>7.5218750000000003E-4</v>
      </c>
      <c r="O184" s="29">
        <f>SUM(Table1[[#This Row],[250m]:[2000m]])/86400</f>
        <v>1.4138888888888888E-3</v>
      </c>
      <c r="P184" s="29">
        <f>SUM(Table1[[#This Row],[250m]:[3000m]])/86400</f>
        <v>2.0775462962962961E-3</v>
      </c>
      <c r="Q184" s="29">
        <f>IF(Table1[[#This Row],[Time(s)]]&gt;1,Table1[[#This Row],[Time(s)]]/86400," ")</f>
        <v>2.7300347222222227E-3</v>
      </c>
      <c r="R184" s="30">
        <f>SUM(Table1[[#This Row],[250m]:[4000m]])</f>
        <v>235.87500000000003</v>
      </c>
      <c r="S184" s="31">
        <f t="shared" si="10"/>
        <v>61.04928457869633</v>
      </c>
      <c r="T184" s="34">
        <f t="shared" si="9"/>
        <v>14.742187500000002</v>
      </c>
      <c r="U184" s="34">
        <f>IFERROR(AVERAGE(Table1[[#This Row],[500m]:[4000m]])," ")</f>
        <v>14.302666666666669</v>
      </c>
      <c r="V184" s="34">
        <f t="shared" si="8"/>
        <v>0.19436992222735161</v>
      </c>
      <c r="W184" s="26">
        <v>25.9</v>
      </c>
      <c r="X184" s="26">
        <v>1000</v>
      </c>
      <c r="Y184" s="26">
        <v>35</v>
      </c>
      <c r="Z184" s="26">
        <v>1.1599999999999999</v>
      </c>
      <c r="AA184" s="26">
        <v>21.335000000000001</v>
      </c>
      <c r="AB184" s="26">
        <v>14.659000000000001</v>
      </c>
      <c r="AC184" s="26">
        <v>14.464</v>
      </c>
      <c r="AD184" s="26">
        <v>14.531000000000001</v>
      </c>
      <c r="AE184" s="26">
        <v>14.191000000000001</v>
      </c>
      <c r="AF184" s="26">
        <v>14.167</v>
      </c>
      <c r="AG184" s="26">
        <v>14.371</v>
      </c>
      <c r="AH184" s="26">
        <v>14.442</v>
      </c>
      <c r="AI184" s="26">
        <v>14.464</v>
      </c>
      <c r="AJ184" s="26">
        <v>14.244999999999999</v>
      </c>
      <c r="AK184" s="26">
        <v>14.414</v>
      </c>
      <c r="AL184" s="26">
        <v>14.217000000000001</v>
      </c>
      <c r="AM184" s="26">
        <v>14.257999999999999</v>
      </c>
      <c r="AN184" s="26">
        <v>14.073</v>
      </c>
      <c r="AO184" s="26">
        <v>14.083</v>
      </c>
      <c r="AP184" s="26">
        <v>13.961</v>
      </c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</row>
    <row r="185" spans="1:76" x14ac:dyDescent="0.25">
      <c r="A185" s="26" t="s">
        <v>202</v>
      </c>
      <c r="B185" s="27" t="s">
        <v>98</v>
      </c>
      <c r="C185" s="28">
        <v>42432</v>
      </c>
      <c r="D185" s="27" t="s">
        <v>88</v>
      </c>
      <c r="E185" s="27"/>
      <c r="F185" s="26" t="s">
        <v>185</v>
      </c>
      <c r="G185" s="26" t="s">
        <v>141</v>
      </c>
      <c r="H185" s="26" t="s">
        <v>115</v>
      </c>
      <c r="I185" s="26" t="s">
        <v>153</v>
      </c>
      <c r="J185" s="35">
        <v>111.90318302387269</v>
      </c>
      <c r="K185" s="35">
        <v>111.90318302387269</v>
      </c>
      <c r="L185" s="35">
        <v>113.86639676113361</v>
      </c>
      <c r="M185" s="35">
        <v>111.90318302387269</v>
      </c>
      <c r="N185" s="29">
        <f>SUM(Table1[[#This Row],[250m]:[1000m]])/86400</f>
        <v>7.2883101851851852E-4</v>
      </c>
      <c r="O185" s="29">
        <f>SUM(Table1[[#This Row],[250m]:[2000m]])/86400</f>
        <v>1.3845717592592594E-3</v>
      </c>
      <c r="P185" s="29">
        <f>SUM(Table1[[#This Row],[250m]:[3000m]])/86400</f>
        <v>2.0421296296296294E-3</v>
      </c>
      <c r="Q185" s="29">
        <f>IF(Table1[[#This Row],[Time(s)]]&gt;1,Table1[[#This Row],[Time(s)]]/86400," ")</f>
        <v>2.7086689814814816E-3</v>
      </c>
      <c r="R185" s="30">
        <f>SUM(Table1[[#This Row],[250m]:[4000m]])</f>
        <v>234.029</v>
      </c>
      <c r="S185" s="31">
        <f t="shared" si="10"/>
        <v>61.530835922043849</v>
      </c>
      <c r="T185" s="34">
        <f t="shared" si="9"/>
        <v>14.6268125</v>
      </c>
      <c r="U185" s="34">
        <f>IFERROR(AVERAGE(Table1[[#This Row],[500m]:[4000m]])," ")</f>
        <v>14.221866666666669</v>
      </c>
      <c r="V185" s="34">
        <f t="shared" si="8"/>
        <v>0.1957753328496237</v>
      </c>
      <c r="W185" s="26">
        <v>26.2</v>
      </c>
      <c r="X185" s="26">
        <v>1003</v>
      </c>
      <c r="Y185" s="26">
        <v>32</v>
      </c>
      <c r="Z185" s="26">
        <v>1.163</v>
      </c>
      <c r="AA185" s="26">
        <v>20.701000000000001</v>
      </c>
      <c r="AB185" s="26">
        <v>14.279</v>
      </c>
      <c r="AC185" s="26">
        <v>14.029</v>
      </c>
      <c r="AD185" s="26">
        <v>13.962</v>
      </c>
      <c r="AE185" s="26">
        <v>14.154999999999999</v>
      </c>
      <c r="AF185" s="26">
        <v>13.94</v>
      </c>
      <c r="AG185" s="26">
        <v>14.23</v>
      </c>
      <c r="AH185" s="26">
        <v>14.331</v>
      </c>
      <c r="AI185" s="26">
        <v>14.176</v>
      </c>
      <c r="AJ185" s="26">
        <v>14.335000000000001</v>
      </c>
      <c r="AK185" s="26">
        <v>14.36</v>
      </c>
      <c r="AL185" s="26">
        <v>13.942</v>
      </c>
      <c r="AM185" s="26">
        <v>14.204000000000001</v>
      </c>
      <c r="AN185" s="26">
        <v>14.291</v>
      </c>
      <c r="AO185" s="26">
        <v>14.503</v>
      </c>
      <c r="AP185" s="26">
        <v>14.590999999999999</v>
      </c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</row>
    <row r="186" spans="1:76" x14ac:dyDescent="0.25">
      <c r="A186" s="26" t="s">
        <v>202</v>
      </c>
      <c r="B186" s="27" t="s">
        <v>100</v>
      </c>
      <c r="C186" s="28">
        <v>42432</v>
      </c>
      <c r="D186" s="27" t="s">
        <v>88</v>
      </c>
      <c r="E186" s="27">
        <v>1</v>
      </c>
      <c r="F186" s="26" t="s">
        <v>153</v>
      </c>
      <c r="G186" s="26" t="s">
        <v>185</v>
      </c>
      <c r="H186" s="26" t="s">
        <v>115</v>
      </c>
      <c r="I186" s="26" t="s">
        <v>143</v>
      </c>
      <c r="J186" s="35">
        <v>111.90318302387269</v>
      </c>
      <c r="K186" s="35">
        <v>111.90318302387269</v>
      </c>
      <c r="L186" s="35">
        <v>111.90318302387269</v>
      </c>
      <c r="M186" s="35">
        <v>111.90318302387269</v>
      </c>
      <c r="N186" s="29">
        <f>SUM(Table1[[#This Row],[250m]:[1000m]])/86400</f>
        <v>7.2497685185185187E-4</v>
      </c>
      <c r="O186" s="29">
        <f>SUM(Table1[[#This Row],[250m]:[2000m]])/86400</f>
        <v>1.3739814814814815E-3</v>
      </c>
      <c r="P186" s="29">
        <f>SUM(Table1[[#This Row],[250m]:[3000m]])/86400</f>
        <v>2.0283912037037037E-3</v>
      </c>
      <c r="Q186" s="29">
        <f>IF(Table1[[#This Row],[Time(s)]]&gt;1,Table1[[#This Row],[Time(s)]]/86400," ")</f>
        <v>2.6935995370370369E-3</v>
      </c>
      <c r="R186" s="30">
        <f>SUM(Table1[[#This Row],[250m]:[4000m]])</f>
        <v>232.72699999999998</v>
      </c>
      <c r="S186" s="31">
        <f t="shared" si="10"/>
        <v>61.875072509850611</v>
      </c>
      <c r="T186" s="34">
        <f t="shared" si="9"/>
        <v>14.545437499999998</v>
      </c>
      <c r="U186" s="34">
        <f>IFERROR(AVERAGE(Table1[[#This Row],[500m]:[4000m]])," ")</f>
        <v>14.146800000000001</v>
      </c>
      <c r="V186" s="34">
        <f t="shared" si="8"/>
        <v>0.22207952243670315</v>
      </c>
      <c r="W186" s="26">
        <v>25.9</v>
      </c>
      <c r="X186" s="26">
        <v>1000</v>
      </c>
      <c r="Y186" s="26">
        <v>35</v>
      </c>
      <c r="Z186" s="26">
        <v>1.1599999999999999</v>
      </c>
      <c r="AA186" s="26">
        <v>20.524999999999999</v>
      </c>
      <c r="AB186" s="26">
        <v>14.227</v>
      </c>
      <c r="AC186" s="26">
        <v>13.89</v>
      </c>
      <c r="AD186" s="26">
        <v>13.996</v>
      </c>
      <c r="AE186" s="26">
        <v>13.882</v>
      </c>
      <c r="AF186" s="26">
        <v>13.983000000000001</v>
      </c>
      <c r="AG186" s="26">
        <v>13.964</v>
      </c>
      <c r="AH186" s="26">
        <v>14.244999999999999</v>
      </c>
      <c r="AI186" s="26">
        <v>14.334</v>
      </c>
      <c r="AJ186" s="26">
        <v>14.183</v>
      </c>
      <c r="AK186" s="26">
        <v>13.993</v>
      </c>
      <c r="AL186" s="26">
        <v>14.031000000000001</v>
      </c>
      <c r="AM186" s="26">
        <v>14.311</v>
      </c>
      <c r="AN186" s="26">
        <v>14.7</v>
      </c>
      <c r="AO186" s="26">
        <v>14.363</v>
      </c>
      <c r="AP186" s="26">
        <v>14.1</v>
      </c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</row>
    <row r="187" spans="1:76" x14ac:dyDescent="0.25">
      <c r="A187" s="26" t="s">
        <v>202</v>
      </c>
      <c r="B187" s="27" t="s">
        <v>98</v>
      </c>
      <c r="C187" s="28">
        <v>42432</v>
      </c>
      <c r="D187" s="27" t="s">
        <v>93</v>
      </c>
      <c r="E187" s="27"/>
      <c r="F187" s="26" t="s">
        <v>121</v>
      </c>
      <c r="G187" s="26" t="s">
        <v>186</v>
      </c>
      <c r="H187" s="26" t="s">
        <v>187</v>
      </c>
      <c r="I187" s="26" t="s">
        <v>126</v>
      </c>
      <c r="J187" s="35">
        <v>108.17307692307692</v>
      </c>
      <c r="K187" s="35">
        <v>108.17307692307692</v>
      </c>
      <c r="L187" s="35">
        <v>108.17307692307692</v>
      </c>
      <c r="M187" s="35">
        <v>108.17307692307692</v>
      </c>
      <c r="N187" s="29">
        <f>SUM(Table1[[#This Row],[250m]:[1000m]])/86400</f>
        <v>7.2309027777777769E-4</v>
      </c>
      <c r="O187" s="29">
        <f>SUM(Table1[[#This Row],[250m]:[2000m]])/86400</f>
        <v>1.3788310185185184E-3</v>
      </c>
      <c r="P187" s="29">
        <f>SUM(Table1[[#This Row],[250m]:[3000m]])/86400</f>
        <v>2.0460300925925923E-3</v>
      </c>
      <c r="Q187" s="29">
        <f>IF(Table1[[#This Row],[Time(s)]]&gt;1,Table1[[#This Row],[Time(s)]]/86400," ")</f>
        <v>2.7192129629629628E-3</v>
      </c>
      <c r="R187" s="30">
        <f>SUM(Table1[[#This Row],[250m]:[4000m]])</f>
        <v>234.93999999999997</v>
      </c>
      <c r="S187" s="31">
        <f t="shared" si="10"/>
        <v>61.292244828466849</v>
      </c>
      <c r="T187" s="34">
        <f t="shared" si="9"/>
        <v>14.683749999999998</v>
      </c>
      <c r="U187" s="34">
        <f>IFERROR(AVERAGE(Table1[[#This Row],[500m]:[4000m]])," ")</f>
        <v>14.287333333333331</v>
      </c>
      <c r="V187" s="34">
        <f t="shared" si="8"/>
        <v>0.24098715634616208</v>
      </c>
      <c r="W187" s="26">
        <v>26.2</v>
      </c>
      <c r="X187" s="26">
        <v>1003</v>
      </c>
      <c r="Y187" s="26">
        <v>32</v>
      </c>
      <c r="Z187" s="26">
        <v>1.163</v>
      </c>
      <c r="AA187" s="26">
        <v>20.63</v>
      </c>
      <c r="AB187" s="26">
        <v>13.98</v>
      </c>
      <c r="AC187" s="26">
        <v>13.916</v>
      </c>
      <c r="AD187" s="26">
        <v>13.949</v>
      </c>
      <c r="AE187" s="26">
        <v>14.016999999999999</v>
      </c>
      <c r="AF187" s="26">
        <v>14.132999999999999</v>
      </c>
      <c r="AG187" s="26">
        <v>14.25</v>
      </c>
      <c r="AH187" s="26">
        <v>14.256</v>
      </c>
      <c r="AI187" s="26">
        <v>14.292</v>
      </c>
      <c r="AJ187" s="26">
        <v>14.43</v>
      </c>
      <c r="AK187" s="26">
        <v>14.457000000000001</v>
      </c>
      <c r="AL187" s="26">
        <v>14.467000000000001</v>
      </c>
      <c r="AM187" s="26">
        <v>14.622999999999999</v>
      </c>
      <c r="AN187" s="26">
        <v>14.614000000000001</v>
      </c>
      <c r="AO187" s="26">
        <v>14.51</v>
      </c>
      <c r="AP187" s="26">
        <v>14.416</v>
      </c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</row>
    <row r="188" spans="1:76" x14ac:dyDescent="0.25">
      <c r="A188" s="26" t="s">
        <v>202</v>
      </c>
      <c r="B188" s="27" t="s">
        <v>100</v>
      </c>
      <c r="C188" s="28">
        <v>42432</v>
      </c>
      <c r="D188" s="27" t="s">
        <v>93</v>
      </c>
      <c r="E188" s="27">
        <v>3</v>
      </c>
      <c r="F188" s="26" t="s">
        <v>121</v>
      </c>
      <c r="G188" s="26" t="s">
        <v>186</v>
      </c>
      <c r="H188" s="26" t="s">
        <v>187</v>
      </c>
      <c r="I188" s="26" t="s">
        <v>126</v>
      </c>
      <c r="J188" s="35">
        <v>108.17307692307692</v>
      </c>
      <c r="K188" s="35">
        <v>108.17307692307692</v>
      </c>
      <c r="L188" s="35">
        <v>108.17307692307692</v>
      </c>
      <c r="M188" s="35">
        <v>108.17307692307692</v>
      </c>
      <c r="N188" s="29">
        <f>SUM(Table1[[#This Row],[250m]:[1000m]])/86400</f>
        <v>7.279050925925926E-4</v>
      </c>
      <c r="O188" s="29">
        <f>SUM(Table1[[#This Row],[250m]:[2000m]])/86400</f>
        <v>1.3865625E-3</v>
      </c>
      <c r="P188" s="29">
        <f>SUM(Table1[[#This Row],[250m]:[3000m]])/86400</f>
        <v>2.0568981481481484E-3</v>
      </c>
      <c r="Q188" s="29">
        <f>IF(Table1[[#This Row],[Time(s)]]&gt;1,Table1[[#This Row],[Time(s)]]/86400," ")</f>
        <v>2.7307407407407406E-3</v>
      </c>
      <c r="R188" s="30">
        <f>SUM(Table1[[#This Row],[250m]:[4000m]])</f>
        <v>235.93600000000001</v>
      </c>
      <c r="S188" s="31">
        <f t="shared" si="10"/>
        <v>61.033500610335004</v>
      </c>
      <c r="T188" s="34">
        <f t="shared" si="9"/>
        <v>14.746</v>
      </c>
      <c r="U188" s="34">
        <f>IFERROR(AVERAGE(Table1[[#This Row],[500m]:[4000m]])," ")</f>
        <v>14.341066666666672</v>
      </c>
      <c r="V188" s="34">
        <f t="shared" si="8"/>
        <v>0.30136036014490464</v>
      </c>
      <c r="W188" s="26">
        <v>25.9</v>
      </c>
      <c r="X188" s="26">
        <v>1000</v>
      </c>
      <c r="Y188" s="26">
        <v>35</v>
      </c>
      <c r="Z188" s="26">
        <v>1.1599999999999999</v>
      </c>
      <c r="AA188" s="26">
        <v>20.82</v>
      </c>
      <c r="AB188" s="26">
        <v>14.012</v>
      </c>
      <c r="AC188" s="26">
        <v>13.914</v>
      </c>
      <c r="AD188" s="26">
        <v>14.145</v>
      </c>
      <c r="AE188" s="26">
        <v>13.98</v>
      </c>
      <c r="AF188" s="26">
        <v>14.048</v>
      </c>
      <c r="AG188" s="26">
        <v>14.195</v>
      </c>
      <c r="AH188" s="26">
        <v>14.685</v>
      </c>
      <c r="AI188" s="26">
        <v>14.403</v>
      </c>
      <c r="AJ188" s="26">
        <v>14.37</v>
      </c>
      <c r="AK188" s="26">
        <v>14.255000000000001</v>
      </c>
      <c r="AL188" s="26">
        <v>14.888999999999999</v>
      </c>
      <c r="AM188" s="26">
        <v>14.632</v>
      </c>
      <c r="AN188" s="26">
        <v>14.64</v>
      </c>
      <c r="AO188" s="26">
        <v>14.294</v>
      </c>
      <c r="AP188" s="26">
        <v>14.654</v>
      </c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</row>
    <row r="189" spans="1:76" x14ac:dyDescent="0.25">
      <c r="A189" s="26" t="s">
        <v>205</v>
      </c>
      <c r="B189" s="27" t="s">
        <v>77</v>
      </c>
      <c r="C189" s="28">
        <v>42593</v>
      </c>
      <c r="D189" s="27" t="s">
        <v>78</v>
      </c>
      <c r="E189" s="27">
        <v>1</v>
      </c>
      <c r="F189" s="26" t="s">
        <v>79</v>
      </c>
      <c r="G189" s="26" t="s">
        <v>106</v>
      </c>
      <c r="H189" s="26" t="s">
        <v>140</v>
      </c>
      <c r="I189" s="26" t="s">
        <v>82</v>
      </c>
      <c r="J189" s="26">
        <v>114.2</v>
      </c>
      <c r="K189" s="26">
        <v>111.9</v>
      </c>
      <c r="L189" s="26">
        <v>114.8</v>
      </c>
      <c r="M189" s="26">
        <v>114.2</v>
      </c>
      <c r="N189" s="29">
        <f>SUM(Table1[[#This Row],[250m]:[1000m]])/86400</f>
        <v>7.2224537037037038E-4</v>
      </c>
      <c r="O189" s="29">
        <f>SUM(Table1[[#This Row],[250m]:[2000m]])/86400</f>
        <v>1.374039351851852E-3</v>
      </c>
      <c r="P189" s="29">
        <f>SUM(Table1[[#This Row],[250m]:[3000m]])/86400</f>
        <v>2.0235879629629627E-3</v>
      </c>
      <c r="Q189" s="29">
        <f>IF(Table1[[#This Row],[Time(s)]]&gt;1,Table1[[#This Row],[Time(s)]]/86400," ")</f>
        <v>2.6845254629629632E-3</v>
      </c>
      <c r="R189" s="30">
        <f>SUM(Table1[[#This Row],[250m]:[4000m]])</f>
        <v>231.94300000000001</v>
      </c>
      <c r="S189" s="31">
        <f t="shared" si="10"/>
        <v>62.08421896759117</v>
      </c>
      <c r="T189" s="34">
        <f t="shared" si="9"/>
        <v>14.496437500000001</v>
      </c>
      <c r="U189" s="34">
        <f>IFERROR(AVERAGE(Table1[[#This Row],[500m]:[4000m]])," ")</f>
        <v>14.086066666666666</v>
      </c>
      <c r="V189" s="34">
        <f t="shared" si="8"/>
        <v>0.17772107627510284</v>
      </c>
      <c r="W189" s="26"/>
      <c r="X189" s="26"/>
      <c r="Y189" s="26"/>
      <c r="Z189" s="26"/>
      <c r="AA189" s="26">
        <v>20.652000000000001</v>
      </c>
      <c r="AB189" s="26">
        <v>14.07</v>
      </c>
      <c r="AC189" s="26">
        <v>13.794</v>
      </c>
      <c r="AD189" s="26">
        <v>13.885999999999999</v>
      </c>
      <c r="AE189" s="26">
        <v>14.183999999999999</v>
      </c>
      <c r="AF189" s="26">
        <v>14.114000000000001</v>
      </c>
      <c r="AG189" s="26">
        <v>13.968</v>
      </c>
      <c r="AH189" s="26">
        <v>14.048999999999999</v>
      </c>
      <c r="AI189" s="26">
        <v>14.025</v>
      </c>
      <c r="AJ189" s="26">
        <v>14.058</v>
      </c>
      <c r="AK189" s="26">
        <v>13.926</v>
      </c>
      <c r="AL189" s="26">
        <v>14.112</v>
      </c>
      <c r="AM189" s="26">
        <v>14.054</v>
      </c>
      <c r="AN189" s="26">
        <v>14.217000000000001</v>
      </c>
      <c r="AO189" s="26">
        <v>14.31</v>
      </c>
      <c r="AP189" s="26">
        <v>14.523999999999999</v>
      </c>
      <c r="AQ189" s="26">
        <f>AVERAGE(114.2,111.9,114.8,114.2)</f>
        <v>113.77500000000001</v>
      </c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</row>
    <row r="190" spans="1:76" x14ac:dyDescent="0.25">
      <c r="A190" s="26" t="s">
        <v>205</v>
      </c>
      <c r="B190" s="27" t="s">
        <v>77</v>
      </c>
      <c r="C190" s="28">
        <v>42593</v>
      </c>
      <c r="D190" s="27" t="s">
        <v>83</v>
      </c>
      <c r="E190" s="27">
        <v>4</v>
      </c>
      <c r="F190" s="26" t="s">
        <v>146</v>
      </c>
      <c r="G190" s="26" t="s">
        <v>144</v>
      </c>
      <c r="H190" s="26" t="s">
        <v>173</v>
      </c>
      <c r="I190" s="26" t="s">
        <v>124</v>
      </c>
      <c r="J190" s="37">
        <v>110.00651890482399</v>
      </c>
      <c r="K190" s="37">
        <v>110.00651890482399</v>
      </c>
      <c r="L190" s="37">
        <v>110.00651890482399</v>
      </c>
      <c r="M190" s="37">
        <v>110.00651890482399</v>
      </c>
      <c r="N190" s="29">
        <f>SUM(Table1[[#This Row],[250m]:[1000m]])/86400</f>
        <v>7.3806712962962964E-4</v>
      </c>
      <c r="O190" s="29">
        <f>SUM(Table1[[#This Row],[250m]:[2000m]])/86400</f>
        <v>1.3990162037037037E-3</v>
      </c>
      <c r="P190" s="29">
        <f>SUM(Table1[[#This Row],[250m]:[3000m]])/86400</f>
        <v>2.0600810185185188E-3</v>
      </c>
      <c r="Q190" s="29">
        <f>IF(Table1[[#This Row],[Time(s)]]&gt;1,Table1[[#This Row],[Time(s)]]/86400," ")</f>
        <v>2.7312152777777777E-3</v>
      </c>
      <c r="R190" s="30">
        <f>SUM(Table1[[#This Row],[250m]:[4000m]])</f>
        <v>235.977</v>
      </c>
      <c r="S190" s="31">
        <f t="shared" si="10"/>
        <v>61.022896299215596</v>
      </c>
      <c r="T190" s="34">
        <f t="shared" si="9"/>
        <v>14.7485625</v>
      </c>
      <c r="U190" s="34">
        <f>IFERROR(AVERAGE(Table1[[#This Row],[500m]:[4000m]])," ")</f>
        <v>14.350466666666668</v>
      </c>
      <c r="V190" s="34">
        <f t="shared" si="8"/>
        <v>0.16762367147302101</v>
      </c>
      <c r="W190" s="26"/>
      <c r="X190" s="26"/>
      <c r="Y190" s="26"/>
      <c r="Z190" s="26"/>
      <c r="AA190" s="26">
        <v>20.72</v>
      </c>
      <c r="AB190" s="26">
        <v>14.544</v>
      </c>
      <c r="AC190" s="26">
        <v>14.356</v>
      </c>
      <c r="AD190" s="26">
        <v>14.148999999999999</v>
      </c>
      <c r="AE190" s="26">
        <v>14.436999999999999</v>
      </c>
      <c r="AF190" s="26">
        <v>14.356</v>
      </c>
      <c r="AG190" s="26">
        <v>14.193</v>
      </c>
      <c r="AH190" s="26">
        <v>14.12</v>
      </c>
      <c r="AI190" s="26">
        <v>14.34</v>
      </c>
      <c r="AJ190" s="26">
        <v>14.131</v>
      </c>
      <c r="AK190" s="26">
        <v>14.333</v>
      </c>
      <c r="AL190" s="26">
        <v>14.311999999999999</v>
      </c>
      <c r="AM190" s="26">
        <v>14.278</v>
      </c>
      <c r="AN190" s="26">
        <v>14.428000000000001</v>
      </c>
      <c r="AO190" s="26">
        <v>14.619</v>
      </c>
      <c r="AP190" s="26">
        <v>14.661</v>
      </c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</row>
    <row r="191" spans="1:76" x14ac:dyDescent="0.25">
      <c r="A191" s="26" t="s">
        <v>205</v>
      </c>
      <c r="B191" s="27" t="s">
        <v>77</v>
      </c>
      <c r="C191" s="28">
        <v>42593</v>
      </c>
      <c r="D191" s="27" t="s">
        <v>88</v>
      </c>
      <c r="E191" s="27">
        <v>3</v>
      </c>
      <c r="F191" s="26" t="s">
        <v>136</v>
      </c>
      <c r="G191" s="26" t="s">
        <v>89</v>
      </c>
      <c r="H191" s="26" t="s">
        <v>115</v>
      </c>
      <c r="I191" s="26" t="s">
        <v>167</v>
      </c>
      <c r="J191" s="26">
        <v>112.2</v>
      </c>
      <c r="K191" s="26">
        <v>113.8</v>
      </c>
      <c r="L191" s="26">
        <v>112.5</v>
      </c>
      <c r="M191" s="26">
        <v>111.9</v>
      </c>
      <c r="N191" s="29">
        <f>SUM(Table1[[#This Row],[250m]:[1000m]])/86400</f>
        <v>7.2913194444444447E-4</v>
      </c>
      <c r="O191" s="29">
        <f>SUM(Table1[[#This Row],[250m]:[2000m]])/86400</f>
        <v>1.3872222222222224E-3</v>
      </c>
      <c r="P191" s="29">
        <f>SUM(Table1[[#This Row],[250m]:[3000m]])/86400</f>
        <v>2.0505671296296296E-3</v>
      </c>
      <c r="Q191" s="29">
        <f>IF(Table1[[#This Row],[Time(s)]]&gt;1,Table1[[#This Row],[Time(s)]]/86400," ")</f>
        <v>2.7269212962962967E-3</v>
      </c>
      <c r="R191" s="30">
        <f>SUM(Table1[[#This Row],[250m]:[4000m]])</f>
        <v>235.60600000000002</v>
      </c>
      <c r="S191" s="31">
        <f t="shared" si="10"/>
        <v>61.118986783019096</v>
      </c>
      <c r="T191" s="34">
        <f t="shared" si="9"/>
        <v>14.725375000000001</v>
      </c>
      <c r="U191" s="34">
        <f>IFERROR(AVERAGE(Table1[[#This Row],[500m]:[4000m]])," ")</f>
        <v>14.359466666666668</v>
      </c>
      <c r="V191" s="34">
        <f t="shared" si="8"/>
        <v>0.26138446414283711</v>
      </c>
      <c r="W191" s="26"/>
      <c r="X191" s="26"/>
      <c r="Y191" s="26"/>
      <c r="Z191" s="26"/>
      <c r="AA191" s="26">
        <v>20.213999999999999</v>
      </c>
      <c r="AB191" s="26">
        <v>14.481</v>
      </c>
      <c r="AC191" s="26">
        <v>14.141</v>
      </c>
      <c r="AD191" s="26">
        <v>14.161</v>
      </c>
      <c r="AE191" s="26">
        <v>14.018000000000001</v>
      </c>
      <c r="AF191" s="26">
        <v>14.052</v>
      </c>
      <c r="AG191" s="26">
        <v>14.307</v>
      </c>
      <c r="AH191" s="26">
        <v>14.481999999999999</v>
      </c>
      <c r="AI191" s="26">
        <v>14.414999999999999</v>
      </c>
      <c r="AJ191" s="26">
        <v>14.406000000000001</v>
      </c>
      <c r="AK191" s="26">
        <v>14.236000000000001</v>
      </c>
      <c r="AL191" s="26">
        <v>14.256</v>
      </c>
      <c r="AM191" s="26">
        <v>14.584</v>
      </c>
      <c r="AN191" s="26">
        <v>15.092000000000001</v>
      </c>
      <c r="AO191" s="26">
        <v>14.323</v>
      </c>
      <c r="AP191" s="26">
        <v>14.438000000000001</v>
      </c>
      <c r="AQ191" s="26">
        <f>AVERAGE(112.2,113.8,112.5,111.9)</f>
        <v>112.6</v>
      </c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</row>
    <row r="192" spans="1:76" x14ac:dyDescent="0.25">
      <c r="A192" s="26" t="s">
        <v>205</v>
      </c>
      <c r="B192" s="27" t="s">
        <v>77</v>
      </c>
      <c r="C192" s="28">
        <v>42593</v>
      </c>
      <c r="D192" s="27" t="s">
        <v>93</v>
      </c>
      <c r="E192" s="27">
        <v>2</v>
      </c>
      <c r="F192" s="26" t="s">
        <v>186</v>
      </c>
      <c r="G192" s="26" t="s">
        <v>187</v>
      </c>
      <c r="H192" s="26" t="s">
        <v>121</v>
      </c>
      <c r="I192" s="26" t="s">
        <v>126</v>
      </c>
      <c r="J192" s="26">
        <v>108</v>
      </c>
      <c r="K192" s="26">
        <v>106.2</v>
      </c>
      <c r="L192" s="26">
        <v>108</v>
      </c>
      <c r="M192" s="26">
        <v>106.2</v>
      </c>
      <c r="N192" s="29">
        <f>SUM(Table1[[#This Row],[250m]:[1000m]])/86400</f>
        <v>7.2810185185185185E-4</v>
      </c>
      <c r="O192" s="29">
        <f>SUM(Table1[[#This Row],[250m]:[2000m]])/86400</f>
        <v>1.3843402777777777E-3</v>
      </c>
      <c r="P192" s="29">
        <f>SUM(Table1[[#This Row],[250m]:[3000m]])/86400</f>
        <v>2.0483217592592597E-3</v>
      </c>
      <c r="Q192" s="29">
        <f>IF(Table1[[#This Row],[Time(s)]]&gt;1,Table1[[#This Row],[Time(s)]]/86400," ")</f>
        <v>2.7244907407407409E-3</v>
      </c>
      <c r="R192" s="30">
        <f>SUM(Table1[[#This Row],[250m]:[4000m]])</f>
        <v>235.39600000000002</v>
      </c>
      <c r="S192" s="31">
        <f t="shared" si="10"/>
        <v>61.173511869360567</v>
      </c>
      <c r="T192" s="34">
        <f t="shared" si="9"/>
        <v>14.712250000000001</v>
      </c>
      <c r="U192" s="34">
        <f>IFERROR(AVERAGE(Table1[[#This Row],[500m]:[4000m]])," ")</f>
        <v>14.317266666666665</v>
      </c>
      <c r="V192" s="34">
        <f t="shared" si="8"/>
        <v>0.22743899234321108</v>
      </c>
      <c r="W192" s="26"/>
      <c r="X192" s="26"/>
      <c r="Y192" s="26"/>
      <c r="Z192" s="32"/>
      <c r="AA192" s="26">
        <v>20.637</v>
      </c>
      <c r="AB192" s="26">
        <v>14.292</v>
      </c>
      <c r="AC192" s="26">
        <v>14.009</v>
      </c>
      <c r="AD192" s="26">
        <v>13.97</v>
      </c>
      <c r="AE192" s="26">
        <v>14.08</v>
      </c>
      <c r="AF192" s="26">
        <v>14.135</v>
      </c>
      <c r="AG192" s="26">
        <v>14.276</v>
      </c>
      <c r="AH192" s="26">
        <v>14.208</v>
      </c>
      <c r="AI192" s="26">
        <v>14.348000000000001</v>
      </c>
      <c r="AJ192" s="26">
        <v>14.308999999999999</v>
      </c>
      <c r="AK192" s="26">
        <v>14.324</v>
      </c>
      <c r="AL192" s="26">
        <v>14.387</v>
      </c>
      <c r="AM192" s="26">
        <v>14.77</v>
      </c>
      <c r="AN192" s="26">
        <v>14.599</v>
      </c>
      <c r="AO192" s="26">
        <v>14.409000000000001</v>
      </c>
      <c r="AP192" s="26">
        <v>14.643000000000001</v>
      </c>
      <c r="AQ192" s="26">
        <f>AVERAGE(108,106.2,108,106.2)</f>
        <v>107.1</v>
      </c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</row>
    <row r="193" spans="1:76" x14ac:dyDescent="0.25">
      <c r="A193" s="26" t="s">
        <v>205</v>
      </c>
      <c r="B193" s="27" t="s">
        <v>98</v>
      </c>
      <c r="C193" s="28">
        <v>42594</v>
      </c>
      <c r="D193" s="27" t="s">
        <v>93</v>
      </c>
      <c r="E193" s="27"/>
      <c r="F193" s="26" t="s">
        <v>186</v>
      </c>
      <c r="G193" s="26" t="s">
        <v>187</v>
      </c>
      <c r="H193" s="26" t="s">
        <v>121</v>
      </c>
      <c r="I193" s="26" t="s">
        <v>117</v>
      </c>
      <c r="J193" s="35">
        <v>108.17307692307692</v>
      </c>
      <c r="K193" s="35">
        <v>107.10205635948209</v>
      </c>
      <c r="L193" s="35">
        <v>108.17307692307692</v>
      </c>
      <c r="M193" s="35">
        <v>107.10205635948209</v>
      </c>
      <c r="N193" s="29">
        <f>SUM(Table1[[#This Row],[250m]:[1000m]])/86400</f>
        <v>7.2059027777777779E-4</v>
      </c>
      <c r="O193" s="29">
        <f>SUM(Table1[[#This Row],[250m]:[2000m]])/86400</f>
        <v>1.3744212962962963E-3</v>
      </c>
      <c r="P193" s="29">
        <f>SUM(Table1[[#This Row],[250m]:[3000m]])/86400</f>
        <v>2.0302662037037038E-3</v>
      </c>
      <c r="Q193" s="29">
        <f>IF(Table1[[#This Row],[Time(s)]]&gt;1,Table1[[#This Row],[Time(s)]]/86400," ")</f>
        <v>2.7030324074074079E-3</v>
      </c>
      <c r="R193" s="30">
        <f>SUM(Table1[[#This Row],[250m]:[4000m]])</f>
        <v>233.54200000000003</v>
      </c>
      <c r="S193" s="31">
        <f t="shared" si="10"/>
        <v>61.659144821916399</v>
      </c>
      <c r="T193" s="34">
        <f t="shared" si="9"/>
        <v>14.596375000000002</v>
      </c>
      <c r="U193" s="34">
        <f>IFERROR(AVERAGE(Table1[[#This Row],[500m]:[4000m]])," ")</f>
        <v>14.216466666666667</v>
      </c>
      <c r="V193" s="34">
        <f t="shared" si="8"/>
        <v>0.22994032352102231</v>
      </c>
      <c r="W193" s="26"/>
      <c r="X193" s="26"/>
      <c r="Y193" s="26"/>
      <c r="Z193" s="32"/>
      <c r="AA193" s="26">
        <v>20.295000000000002</v>
      </c>
      <c r="AB193" s="26">
        <v>14.082000000000001</v>
      </c>
      <c r="AC193" s="26">
        <v>13.977</v>
      </c>
      <c r="AD193" s="26">
        <v>13.904999999999999</v>
      </c>
      <c r="AE193" s="26">
        <v>13.994999999999999</v>
      </c>
      <c r="AF193" s="26">
        <v>14.106</v>
      </c>
      <c r="AG193" s="26">
        <v>14.212999999999999</v>
      </c>
      <c r="AH193" s="26">
        <v>14.177</v>
      </c>
      <c r="AI193" s="26">
        <v>14.266999999999999</v>
      </c>
      <c r="AJ193" s="26">
        <v>14.138</v>
      </c>
      <c r="AK193" s="26">
        <v>14.167999999999999</v>
      </c>
      <c r="AL193" s="26">
        <v>14.092000000000001</v>
      </c>
      <c r="AM193" s="26">
        <v>14.513999999999999</v>
      </c>
      <c r="AN193" s="26">
        <v>14.497999999999999</v>
      </c>
      <c r="AO193" s="26">
        <v>14.36</v>
      </c>
      <c r="AP193" s="26">
        <v>14.755000000000001</v>
      </c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</row>
    <row r="194" spans="1:76" x14ac:dyDescent="0.25">
      <c r="A194" s="26" t="s">
        <v>205</v>
      </c>
      <c r="B194" s="27" t="s">
        <v>100</v>
      </c>
      <c r="C194" s="28">
        <v>42594</v>
      </c>
      <c r="D194" s="27" t="s">
        <v>93</v>
      </c>
      <c r="E194" s="27">
        <v>3</v>
      </c>
      <c r="F194" s="26" t="s">
        <v>186</v>
      </c>
      <c r="G194" s="26" t="s">
        <v>187</v>
      </c>
      <c r="H194" s="26" t="s">
        <v>121</v>
      </c>
      <c r="I194" s="26" t="s">
        <v>126</v>
      </c>
      <c r="J194" s="35">
        <v>108.17307692307692</v>
      </c>
      <c r="K194" s="35">
        <v>107.10205635948209</v>
      </c>
      <c r="L194" s="35">
        <v>108.17307692307692</v>
      </c>
      <c r="M194" s="26">
        <v>106.2</v>
      </c>
      <c r="N194" s="29">
        <f>SUM(Table1[[#This Row],[250m]:[1000m]])/86400</f>
        <v>7.2611111111111118E-4</v>
      </c>
      <c r="O194" s="29">
        <f>SUM(Table1[[#This Row],[250m]:[2000m]])/86400</f>
        <v>1.3756712962962963E-3</v>
      </c>
      <c r="P194" s="29">
        <f>SUM(Table1[[#This Row],[250m]:[3000m]])/86400</f>
        <v>2.0356365740740738E-3</v>
      </c>
      <c r="Q194" s="29">
        <f>IF(Table1[[#This Row],[Time(s)]]&gt;1,Table1[[#This Row],[Time(s)]]/86400," ")</f>
        <v>2.7058912037037034E-3</v>
      </c>
      <c r="R194" s="30">
        <f>SUM(Table1[[#This Row],[250m]:[4000m]])</f>
        <v>233.78899999999999</v>
      </c>
      <c r="S194" s="31">
        <f t="shared" si="10"/>
        <v>61.594001428638649</v>
      </c>
      <c r="T194" s="34">
        <f t="shared" si="9"/>
        <v>14.611812499999999</v>
      </c>
      <c r="U194" s="34">
        <f>IFERROR(AVERAGE(Table1[[#This Row],[500m]:[4000m]])," ")</f>
        <v>14.2014</v>
      </c>
      <c r="V194" s="34">
        <f t="shared" ref="V194:V237" si="11">IFERROR(STDEV(AB194:AP194)," ")</f>
        <v>0.25484107092180314</v>
      </c>
      <c r="W194" s="26"/>
      <c r="X194" s="26"/>
      <c r="Y194" s="26"/>
      <c r="Z194" s="32"/>
      <c r="AA194" s="26">
        <v>20.768000000000001</v>
      </c>
      <c r="AB194" s="26">
        <v>14.308</v>
      </c>
      <c r="AC194" s="26">
        <v>13.88</v>
      </c>
      <c r="AD194" s="26">
        <v>13.78</v>
      </c>
      <c r="AE194" s="26">
        <v>13.875999999999999</v>
      </c>
      <c r="AF194" s="26">
        <v>14.010999999999999</v>
      </c>
      <c r="AG194" s="26">
        <v>14.07</v>
      </c>
      <c r="AH194" s="26">
        <v>14.164999999999999</v>
      </c>
      <c r="AI194" s="26">
        <v>14.135999999999999</v>
      </c>
      <c r="AJ194" s="26">
        <v>14.17</v>
      </c>
      <c r="AK194" s="26">
        <v>14.298</v>
      </c>
      <c r="AL194" s="26">
        <v>14.417</v>
      </c>
      <c r="AM194" s="26">
        <v>14.254</v>
      </c>
      <c r="AN194" s="26">
        <v>14.473000000000001</v>
      </c>
      <c r="AO194" s="26">
        <v>14.676</v>
      </c>
      <c r="AP194" s="26">
        <v>14.507</v>
      </c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</row>
    <row r="195" spans="1:76" x14ac:dyDescent="0.25">
      <c r="A195" s="26" t="s">
        <v>205</v>
      </c>
      <c r="B195" s="27" t="s">
        <v>98</v>
      </c>
      <c r="C195" s="28">
        <v>42594</v>
      </c>
      <c r="D195" s="27" t="s">
        <v>78</v>
      </c>
      <c r="E195" s="27">
        <v>1</v>
      </c>
      <c r="F195" s="26" t="s">
        <v>79</v>
      </c>
      <c r="G195" s="26" t="s">
        <v>106</v>
      </c>
      <c r="H195" s="26" t="s">
        <v>140</v>
      </c>
      <c r="I195" s="26" t="s">
        <v>82</v>
      </c>
      <c r="J195" s="35">
        <v>114.67110627888012</v>
      </c>
      <c r="K195" s="35">
        <v>111.90318302387269</v>
      </c>
      <c r="L195" s="35">
        <v>114.67110627888012</v>
      </c>
      <c r="M195" s="35">
        <v>113.86639676113361</v>
      </c>
      <c r="N195" s="29">
        <f>SUM(Table1[[#This Row],[250m]:[1000m]])/86400</f>
        <v>7.1784722222222215E-4</v>
      </c>
      <c r="O195" s="29">
        <f>SUM(Table1[[#This Row],[250m]:[2000m]])/86400</f>
        <v>1.3626157407407406E-3</v>
      </c>
      <c r="P195" s="29">
        <f>SUM(Table1[[#This Row],[250m]:[3000m]])/86400</f>
        <v>2.0114004629629631E-3</v>
      </c>
      <c r="Q195" s="29">
        <f>IF(Table1[[#This Row],[Time(s)]]&gt;1,Table1[[#This Row],[Time(s)]]/86400," ")</f>
        <v>2.6686342592592595E-3</v>
      </c>
      <c r="R195" s="30">
        <f>SUM(Table1[[#This Row],[250m]:[4000m]])</f>
        <v>230.57000000000002</v>
      </c>
      <c r="S195" s="31">
        <f t="shared" si="10"/>
        <v>62.453918549681219</v>
      </c>
      <c r="T195" s="34">
        <f t="shared" si="9"/>
        <v>14.410625000000001</v>
      </c>
      <c r="U195" s="34">
        <f>IFERROR(AVERAGE(Table1[[#This Row],[500m]:[4000m]])," ")</f>
        <v>14.012466666666665</v>
      </c>
      <c r="V195" s="34">
        <f t="shared" si="11"/>
        <v>0.20673270066394786</v>
      </c>
      <c r="W195" s="26"/>
      <c r="X195" s="26"/>
      <c r="Y195" s="26"/>
      <c r="Z195" s="26"/>
      <c r="AA195" s="26">
        <v>20.382999999999999</v>
      </c>
      <c r="AB195" s="26">
        <v>14.093999999999999</v>
      </c>
      <c r="AC195" s="26">
        <v>13.852</v>
      </c>
      <c r="AD195" s="26">
        <v>13.693</v>
      </c>
      <c r="AE195" s="26">
        <v>13.962</v>
      </c>
      <c r="AF195" s="26">
        <v>13.871</v>
      </c>
      <c r="AG195" s="26">
        <v>13.922000000000001</v>
      </c>
      <c r="AH195" s="26">
        <v>13.952999999999999</v>
      </c>
      <c r="AI195" s="26">
        <v>14.013999999999999</v>
      </c>
      <c r="AJ195" s="26">
        <v>14.015000000000001</v>
      </c>
      <c r="AK195" s="26">
        <v>13.871</v>
      </c>
      <c r="AL195" s="26">
        <v>14.154999999999999</v>
      </c>
      <c r="AM195" s="26">
        <v>13.991</v>
      </c>
      <c r="AN195" s="26">
        <v>14.018000000000001</v>
      </c>
      <c r="AO195" s="26">
        <v>14.157</v>
      </c>
      <c r="AP195" s="26">
        <v>14.619</v>
      </c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</row>
    <row r="196" spans="1:76" x14ac:dyDescent="0.25">
      <c r="A196" s="26" t="s">
        <v>205</v>
      </c>
      <c r="B196" s="27" t="s">
        <v>100</v>
      </c>
      <c r="C196" s="28">
        <v>42594</v>
      </c>
      <c r="D196" s="27" t="s">
        <v>78</v>
      </c>
      <c r="E196" s="27">
        <v>1</v>
      </c>
      <c r="F196" s="26" t="s">
        <v>79</v>
      </c>
      <c r="G196" s="26" t="s">
        <v>106</v>
      </c>
      <c r="H196" s="26" t="s">
        <v>140</v>
      </c>
      <c r="I196" s="26" t="s">
        <v>82</v>
      </c>
      <c r="J196" s="35">
        <v>114.67110627888012</v>
      </c>
      <c r="K196" s="35">
        <v>111.90318302387269</v>
      </c>
      <c r="L196" s="35">
        <v>114.67110627888012</v>
      </c>
      <c r="M196" s="35">
        <v>113.86639676113361</v>
      </c>
      <c r="N196" s="29">
        <f>SUM(Table1[[#This Row],[250m]:[1000m]])/86400</f>
        <v>7.1292824074074086E-4</v>
      </c>
      <c r="O196" s="29">
        <f>SUM(Table1[[#This Row],[250m]:[2000m]])/86400</f>
        <v>1.3584490740740742E-3</v>
      </c>
      <c r="P196" s="29">
        <f>SUM(Table1[[#This Row],[250m]:[3000m]])/86400</f>
        <v>2.0052199074074074E-3</v>
      </c>
      <c r="Q196" s="29">
        <f>IF(Table1[[#This Row],[Time(s)]]&gt;1,Table1[[#This Row],[Time(s)]]/86400," ")</f>
        <v>2.6651041666666667E-3</v>
      </c>
      <c r="R196" s="30">
        <f>SUM(Table1[[#This Row],[250m]:[4000m]])</f>
        <v>230.26500000000001</v>
      </c>
      <c r="S196" s="31">
        <f t="shared" si="10"/>
        <v>62.536642564002342</v>
      </c>
      <c r="T196" s="34">
        <f t="shared" si="9"/>
        <v>14.391562500000001</v>
      </c>
      <c r="U196" s="34">
        <f>IFERROR(AVERAGE(Table1[[#This Row],[500m]:[4000m]])," ")</f>
        <v>13.982933333333333</v>
      </c>
      <c r="V196" s="34">
        <f t="shared" si="11"/>
        <v>0.24818785128166448</v>
      </c>
      <c r="W196" s="26"/>
      <c r="X196" s="26"/>
      <c r="Y196" s="26"/>
      <c r="Z196" s="26"/>
      <c r="AA196" s="26">
        <v>20.521000000000001</v>
      </c>
      <c r="AB196" s="26">
        <v>13.837</v>
      </c>
      <c r="AC196" s="26">
        <v>13.597</v>
      </c>
      <c r="AD196" s="26">
        <v>13.641999999999999</v>
      </c>
      <c r="AE196" s="26">
        <v>14.007</v>
      </c>
      <c r="AF196" s="26">
        <v>13.852</v>
      </c>
      <c r="AG196" s="26">
        <v>13.919</v>
      </c>
      <c r="AH196" s="26">
        <v>13.994999999999999</v>
      </c>
      <c r="AI196" s="26">
        <v>13.856999999999999</v>
      </c>
      <c r="AJ196" s="26">
        <v>13.754</v>
      </c>
      <c r="AK196" s="26">
        <v>14.021000000000001</v>
      </c>
      <c r="AL196" s="26">
        <v>14.249000000000001</v>
      </c>
      <c r="AM196" s="26">
        <v>14.144</v>
      </c>
      <c r="AN196" s="26">
        <v>14.301</v>
      </c>
      <c r="AO196" s="26">
        <v>14.513</v>
      </c>
      <c r="AP196" s="26">
        <v>14.055999999999999</v>
      </c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</row>
    <row r="197" spans="1:76" x14ac:dyDescent="0.25">
      <c r="A197" s="26" t="s">
        <v>205</v>
      </c>
      <c r="B197" s="27" t="s">
        <v>98</v>
      </c>
      <c r="C197" s="28">
        <v>42594</v>
      </c>
      <c r="D197" s="27" t="s">
        <v>83</v>
      </c>
      <c r="E197" s="27"/>
      <c r="F197" s="26" t="s">
        <v>146</v>
      </c>
      <c r="G197" s="26" t="s">
        <v>144</v>
      </c>
      <c r="H197" s="26" t="s">
        <v>173</v>
      </c>
      <c r="I197" s="26" t="s">
        <v>124</v>
      </c>
      <c r="J197" s="35">
        <v>108.17307692307692</v>
      </c>
      <c r="K197" s="35">
        <v>110.00651890482399</v>
      </c>
      <c r="L197" s="35">
        <v>108.17307692307692</v>
      </c>
      <c r="M197" s="35">
        <v>110.00651890482399</v>
      </c>
      <c r="N197" s="29">
        <f>SUM(Table1[[#This Row],[250m]:[1000m]])/86400</f>
        <v>7.2708333333333338E-4</v>
      </c>
      <c r="O197" s="29">
        <f>SUM(Table1[[#This Row],[250m]:[2000m]])/86400</f>
        <v>1.3762962962962965E-3</v>
      </c>
      <c r="P197" s="29">
        <f>SUM(Table1[[#This Row],[250m]:[3000m]])/86400</f>
        <v>2.0360995370370372E-3</v>
      </c>
      <c r="Q197" s="29">
        <f>IF(Table1[[#This Row],[Time(s)]]&gt;1,Table1[[#This Row],[Time(s)]]/86400," ")</f>
        <v>2.727476851851852E-3</v>
      </c>
      <c r="R197" s="30">
        <f>SUM(Table1[[#This Row],[250m]:[4000m]])</f>
        <v>235.65400000000002</v>
      </c>
      <c r="S197" s="31">
        <f t="shared" si="10"/>
        <v>61.106537550816029</v>
      </c>
      <c r="T197" s="34">
        <f t="shared" si="9"/>
        <v>14.728375000000002</v>
      </c>
      <c r="U197" s="34">
        <f>IFERROR(AVERAGE(Table1[[#This Row],[500m]:[4000m]])," ")</f>
        <v>14.336466666666668</v>
      </c>
      <c r="V197" s="34">
        <f t="shared" si="11"/>
        <v>0.4757047203385531</v>
      </c>
      <c r="W197" s="26"/>
      <c r="X197" s="26"/>
      <c r="Y197" s="26"/>
      <c r="Z197" s="26"/>
      <c r="AA197" s="26">
        <v>20.606999999999999</v>
      </c>
      <c r="AB197" s="26">
        <v>14.298</v>
      </c>
      <c r="AC197" s="26">
        <v>14.023999999999999</v>
      </c>
      <c r="AD197" s="26">
        <v>13.891</v>
      </c>
      <c r="AE197" s="26">
        <v>14.085000000000001</v>
      </c>
      <c r="AF197" s="26">
        <v>14.057</v>
      </c>
      <c r="AG197" s="26">
        <v>13.888</v>
      </c>
      <c r="AH197" s="26">
        <v>14.061999999999999</v>
      </c>
      <c r="AI197" s="26">
        <v>14.244</v>
      </c>
      <c r="AJ197" s="26">
        <v>14.102</v>
      </c>
      <c r="AK197" s="26">
        <v>14.26</v>
      </c>
      <c r="AL197" s="26">
        <v>14.401</v>
      </c>
      <c r="AM197" s="26">
        <v>14.337999999999999</v>
      </c>
      <c r="AN197" s="26">
        <v>14.661</v>
      </c>
      <c r="AO197" s="26">
        <v>15.098000000000001</v>
      </c>
      <c r="AP197" s="26">
        <v>15.638</v>
      </c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</row>
    <row r="198" spans="1:76" x14ac:dyDescent="0.25">
      <c r="A198" s="26" t="s">
        <v>205</v>
      </c>
      <c r="B198" s="27" t="s">
        <v>100</v>
      </c>
      <c r="C198" s="28">
        <v>42594</v>
      </c>
      <c r="D198" s="27" t="s">
        <v>83</v>
      </c>
      <c r="E198" s="27">
        <v>4</v>
      </c>
      <c r="F198" s="26" t="s">
        <v>146</v>
      </c>
      <c r="G198" s="26" t="s">
        <v>144</v>
      </c>
      <c r="H198" s="26" t="s">
        <v>173</v>
      </c>
      <c r="I198" s="26" t="s">
        <v>124</v>
      </c>
      <c r="J198" s="35">
        <v>108.17307692307692</v>
      </c>
      <c r="K198" s="35">
        <v>110.00651890482399</v>
      </c>
      <c r="L198" s="35">
        <v>110.00651890482399</v>
      </c>
      <c r="M198" s="35">
        <v>110.00651890482399</v>
      </c>
      <c r="N198" s="29">
        <f>SUM(Table1[[#This Row],[250m]:[1000m]])/86400</f>
        <v>7.4113425925925931E-4</v>
      </c>
      <c r="O198" s="29">
        <f>SUM(Table1[[#This Row],[250m]:[2000m]])/86400</f>
        <v>1.394375E-3</v>
      </c>
      <c r="P198" s="29">
        <f>SUM(Table1[[#This Row],[250m]:[3000m]])/86400</f>
        <v>2.0564467592592596E-3</v>
      </c>
      <c r="Q198" s="29">
        <f>IF(Table1[[#This Row],[Time(s)]]&gt;1,Table1[[#This Row],[Time(s)]]/86400," ")</f>
        <v>2.7401967592592595E-3</v>
      </c>
      <c r="R198" s="30">
        <f>SUM(Table1[[#This Row],[250m]:[4000m]])</f>
        <v>236.75300000000001</v>
      </c>
      <c r="S198" s="31">
        <f t="shared" si="10"/>
        <v>60.822882920174187</v>
      </c>
      <c r="T198" s="34">
        <f t="shared" si="9"/>
        <v>14.797062500000001</v>
      </c>
      <c r="U198" s="34">
        <f>IFERROR(AVERAGE(Table1[[#This Row],[500m]:[4000m]])," ")</f>
        <v>14.344266666666666</v>
      </c>
      <c r="V198" s="34">
        <f t="shared" si="11"/>
        <v>0.3414039222024815</v>
      </c>
      <c r="W198" s="26"/>
      <c r="X198" s="26"/>
      <c r="Y198" s="26"/>
      <c r="Z198" s="26"/>
      <c r="AA198" s="26">
        <v>21.588999999999999</v>
      </c>
      <c r="AB198" s="26">
        <v>14.411</v>
      </c>
      <c r="AC198" s="26">
        <v>14.079000000000001</v>
      </c>
      <c r="AD198" s="26">
        <v>13.955</v>
      </c>
      <c r="AE198" s="26">
        <v>14.127000000000001</v>
      </c>
      <c r="AF198" s="26">
        <v>13.98</v>
      </c>
      <c r="AG198" s="26">
        <v>14.116</v>
      </c>
      <c r="AH198" s="26">
        <v>14.217000000000001</v>
      </c>
      <c r="AI198" s="26">
        <v>14.118</v>
      </c>
      <c r="AJ198" s="26">
        <v>14.371</v>
      </c>
      <c r="AK198" s="26">
        <v>14.284000000000001</v>
      </c>
      <c r="AL198" s="26">
        <v>14.43</v>
      </c>
      <c r="AM198" s="26">
        <v>14.477</v>
      </c>
      <c r="AN198" s="26">
        <v>14.635</v>
      </c>
      <c r="AO198" s="26">
        <v>14.683</v>
      </c>
      <c r="AP198" s="26">
        <v>15.281000000000001</v>
      </c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</row>
    <row r="199" spans="1:76" x14ac:dyDescent="0.25">
      <c r="A199" s="26" t="s">
        <v>205</v>
      </c>
      <c r="B199" s="27" t="s">
        <v>98</v>
      </c>
      <c r="C199" s="28">
        <v>42594</v>
      </c>
      <c r="D199" s="27" t="s">
        <v>88</v>
      </c>
      <c r="E199" s="27"/>
      <c r="F199" s="26" t="s">
        <v>136</v>
      </c>
      <c r="G199" s="26" t="s">
        <v>115</v>
      </c>
      <c r="H199" s="26" t="s">
        <v>153</v>
      </c>
      <c r="I199" s="26" t="s">
        <v>167</v>
      </c>
      <c r="J199" s="35">
        <v>110.00651890482399</v>
      </c>
      <c r="K199" s="35">
        <v>111.90318302387269</v>
      </c>
      <c r="L199" s="35">
        <v>111.90318302387269</v>
      </c>
      <c r="M199" s="35">
        <v>111.90318302387269</v>
      </c>
      <c r="N199" s="29">
        <f>SUM(Table1[[#This Row],[250m]:[1000m]])/86400</f>
        <v>7.2850694444444449E-4</v>
      </c>
      <c r="O199" s="29">
        <f>SUM(Table1[[#This Row],[250m]:[2000m]])/86400</f>
        <v>1.3818171296296295E-3</v>
      </c>
      <c r="P199" s="29">
        <f>SUM(Table1[[#This Row],[250m]:[3000m]])/86400</f>
        <v>2.0386342592592591E-3</v>
      </c>
      <c r="Q199" s="29">
        <f>IF(Table1[[#This Row],[Time(s)]]&gt;1,Table1[[#This Row],[Time(s)]]/86400," ")</f>
        <v>2.7017245370370372E-3</v>
      </c>
      <c r="R199" s="30">
        <f>SUM(Table1[[#This Row],[250m]:[4000m]])</f>
        <v>233.429</v>
      </c>
      <c r="S199" s="31">
        <f t="shared" si="10"/>
        <v>61.688993227062618</v>
      </c>
      <c r="T199" s="34">
        <f t="shared" si="9"/>
        <v>14.5893125</v>
      </c>
      <c r="U199" s="34">
        <f>IFERROR(AVERAGE(Table1[[#This Row],[500m]:[4000m]])," ")</f>
        <v>14.183999999999999</v>
      </c>
      <c r="V199" s="34">
        <f t="shared" si="11"/>
        <v>0.13796531655248923</v>
      </c>
      <c r="W199" s="26"/>
      <c r="X199" s="26"/>
      <c r="Y199" s="26"/>
      <c r="Z199" s="26"/>
      <c r="AA199" s="26">
        <v>20.669</v>
      </c>
      <c r="AB199" s="26">
        <v>14.214</v>
      </c>
      <c r="AC199" s="26">
        <v>13.938000000000001</v>
      </c>
      <c r="AD199" s="26">
        <v>14.122</v>
      </c>
      <c r="AE199" s="26">
        <v>13.986000000000001</v>
      </c>
      <c r="AF199" s="26">
        <v>14.083</v>
      </c>
      <c r="AG199" s="26">
        <v>14.19</v>
      </c>
      <c r="AH199" s="26">
        <v>14.186999999999999</v>
      </c>
      <c r="AI199" s="26">
        <v>14.206</v>
      </c>
      <c r="AJ199" s="26">
        <v>14.106999999999999</v>
      </c>
      <c r="AK199" s="26">
        <v>14.048</v>
      </c>
      <c r="AL199" s="26">
        <v>14.388</v>
      </c>
      <c r="AM199" s="26">
        <v>14.358000000000001</v>
      </c>
      <c r="AN199" s="26">
        <v>14.339</v>
      </c>
      <c r="AO199" s="26">
        <v>14.244999999999999</v>
      </c>
      <c r="AP199" s="26">
        <v>14.349</v>
      </c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</row>
    <row r="200" spans="1:76" x14ac:dyDescent="0.25">
      <c r="A200" s="26" t="s">
        <v>205</v>
      </c>
      <c r="B200" s="27" t="s">
        <v>100</v>
      </c>
      <c r="C200" s="28">
        <v>42594</v>
      </c>
      <c r="D200" s="27" t="s">
        <v>88</v>
      </c>
      <c r="E200" s="27">
        <v>2</v>
      </c>
      <c r="F200" s="26" t="s">
        <v>136</v>
      </c>
      <c r="G200" s="26" t="s">
        <v>89</v>
      </c>
      <c r="H200" s="26" t="s">
        <v>115</v>
      </c>
      <c r="I200" s="26" t="s">
        <v>167</v>
      </c>
      <c r="J200" s="35">
        <v>111.90318302387269</v>
      </c>
      <c r="K200" s="35">
        <v>114.67110627888012</v>
      </c>
      <c r="L200" s="35">
        <v>114.67110627888012</v>
      </c>
      <c r="M200" s="35">
        <v>114.67110627888012</v>
      </c>
      <c r="N200" s="29">
        <f>SUM(Table1[[#This Row],[250m]:[1000m]])/86400</f>
        <v>7.0946759259259259E-4</v>
      </c>
      <c r="O200" s="29">
        <f>SUM(Table1[[#This Row],[250m]:[2000m]])/86400</f>
        <v>1.3504050925925925E-3</v>
      </c>
      <c r="P200" s="29">
        <f>SUM(Table1[[#This Row],[250m]:[3000m]])/86400</f>
        <v>2.0041782407407404E-3</v>
      </c>
      <c r="Q200" s="29">
        <f>IF(Table1[[#This Row],[Time(s)]]&gt;1,Table1[[#This Row],[Time(s)]]/86400," ")</f>
        <v>2.6737037037037033E-3</v>
      </c>
      <c r="R200" s="30">
        <f>SUM(Table1[[#This Row],[250m]:[4000m]])</f>
        <v>231.00799999999995</v>
      </c>
      <c r="S200" s="31">
        <f t="shared" si="10"/>
        <v>62.335503532345214</v>
      </c>
      <c r="T200" s="34">
        <f t="shared" si="9"/>
        <v>14.437999999999997</v>
      </c>
      <c r="U200" s="34">
        <f>IFERROR(AVERAGE(Table1[[#This Row],[500m]:[4000m]])," ")</f>
        <v>14.060599999999997</v>
      </c>
      <c r="V200" s="34">
        <f t="shared" si="11"/>
        <v>0.33682907916542582</v>
      </c>
      <c r="W200" s="26"/>
      <c r="X200" s="26"/>
      <c r="Y200" s="26"/>
      <c r="Z200" s="26"/>
      <c r="AA200" s="26">
        <v>20.099</v>
      </c>
      <c r="AB200" s="26">
        <v>14.016</v>
      </c>
      <c r="AC200" s="26">
        <v>13.510999999999999</v>
      </c>
      <c r="AD200" s="26">
        <v>13.672000000000001</v>
      </c>
      <c r="AE200" s="26">
        <v>13.664999999999999</v>
      </c>
      <c r="AF200" s="26">
        <v>13.869</v>
      </c>
      <c r="AG200" s="26">
        <v>13.877000000000001</v>
      </c>
      <c r="AH200" s="26">
        <v>13.965999999999999</v>
      </c>
      <c r="AI200" s="26">
        <v>14.071</v>
      </c>
      <c r="AJ200" s="26">
        <v>13.9</v>
      </c>
      <c r="AK200" s="26">
        <v>14.188000000000001</v>
      </c>
      <c r="AL200" s="26">
        <v>14.327</v>
      </c>
      <c r="AM200" s="26">
        <v>14.215999999999999</v>
      </c>
      <c r="AN200" s="26">
        <v>14.401999999999999</v>
      </c>
      <c r="AO200" s="26">
        <v>14.737</v>
      </c>
      <c r="AP200" s="26">
        <v>14.492000000000001</v>
      </c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</row>
    <row r="201" spans="1:76" x14ac:dyDescent="0.25">
      <c r="A201" s="26" t="s">
        <v>205</v>
      </c>
      <c r="B201" s="27" t="s">
        <v>77</v>
      </c>
      <c r="C201" s="28">
        <v>42594</v>
      </c>
      <c r="D201" s="28" t="s">
        <v>189</v>
      </c>
      <c r="E201" s="27"/>
      <c r="F201" s="26" t="s">
        <v>190</v>
      </c>
      <c r="G201" s="26" t="s">
        <v>204</v>
      </c>
      <c r="H201" s="26" t="s">
        <v>192</v>
      </c>
      <c r="I201" s="26" t="s">
        <v>193</v>
      </c>
      <c r="J201" s="26"/>
      <c r="K201" s="26"/>
      <c r="L201" s="26"/>
      <c r="M201" s="26"/>
      <c r="N201" s="29">
        <f>SUM(Table1[[#This Row],[250m]:[1000m]])/86400</f>
        <v>7.55625E-4</v>
      </c>
      <c r="O201" s="29">
        <f>SUM(Table1[[#This Row],[250m]:[2000m]])/86400</f>
        <v>1.4263657407407408E-3</v>
      </c>
      <c r="P201" s="29">
        <f>SUM(Table1[[#This Row],[250m]:[3000m]])/86400</f>
        <v>2.0979050925925926E-3</v>
      </c>
      <c r="Q201" s="29">
        <f>IF(Table1[[#This Row],[Time(s)]]&gt;1,Table1[[#This Row],[Time(s)]]/86400," ")</f>
        <v>2.7743981481481482E-3</v>
      </c>
      <c r="R201" s="30">
        <f>SUM(Table1[[#This Row],[250m]:[4000m]])</f>
        <v>239.708</v>
      </c>
      <c r="S201" s="31">
        <f t="shared" si="10"/>
        <v>60.073088924858581</v>
      </c>
      <c r="T201" s="33">
        <f t="shared" si="9"/>
        <v>14.98175</v>
      </c>
      <c r="U201" s="33">
        <f>IFERROR(AVERAGE(Table1[[#This Row],[500m]:[4000m]])," ")</f>
        <v>14.540199999999999</v>
      </c>
      <c r="V201" s="33">
        <f t="shared" si="11"/>
        <v>0.12694441978395798</v>
      </c>
      <c r="W201" s="26"/>
      <c r="X201" s="26"/>
      <c r="Y201" s="26"/>
      <c r="Z201" s="32"/>
      <c r="AA201" s="26">
        <v>21.605</v>
      </c>
      <c r="AB201" s="26">
        <v>14.73</v>
      </c>
      <c r="AC201" s="26">
        <v>14.599</v>
      </c>
      <c r="AD201" s="26">
        <v>14.352</v>
      </c>
      <c r="AE201" s="26">
        <v>14.292</v>
      </c>
      <c r="AF201" s="26">
        <v>14.579000000000001</v>
      </c>
      <c r="AG201" s="26">
        <v>14.647</v>
      </c>
      <c r="AH201" s="26">
        <v>14.433999999999999</v>
      </c>
      <c r="AI201" s="26">
        <v>14.457000000000001</v>
      </c>
      <c r="AJ201" s="26">
        <v>14.381</v>
      </c>
      <c r="AK201" s="26">
        <v>14.545</v>
      </c>
      <c r="AL201" s="26">
        <v>14.638</v>
      </c>
      <c r="AM201" s="26">
        <v>14.619</v>
      </c>
      <c r="AN201" s="26">
        <v>14.647</v>
      </c>
      <c r="AO201" s="26">
        <v>14.582000000000001</v>
      </c>
      <c r="AP201" s="26">
        <v>14.601000000000001</v>
      </c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</row>
    <row r="202" spans="1:76" x14ac:dyDescent="0.25">
      <c r="A202" s="26" t="s">
        <v>205</v>
      </c>
      <c r="B202" s="27" t="s">
        <v>201</v>
      </c>
      <c r="C202" s="28">
        <v>42594</v>
      </c>
      <c r="D202" s="28" t="s">
        <v>189</v>
      </c>
      <c r="E202" s="27">
        <v>6</v>
      </c>
      <c r="F202" s="26" t="s">
        <v>190</v>
      </c>
      <c r="G202" s="26" t="s">
        <v>204</v>
      </c>
      <c r="H202" s="26" t="s">
        <v>192</v>
      </c>
      <c r="I202" s="26" t="s">
        <v>193</v>
      </c>
      <c r="J202" s="26"/>
      <c r="K202" s="26"/>
      <c r="L202" s="26"/>
      <c r="M202" s="26"/>
      <c r="N202" s="29">
        <f>SUM(Table1[[#This Row],[250m]:[1000m]])/86400</f>
        <v>7.4123842592592579E-4</v>
      </c>
      <c r="O202" s="29">
        <f>SUM(Table1[[#This Row],[250m]:[2000m]])/86400</f>
        <v>1.3992824074074075E-3</v>
      </c>
      <c r="P202" s="29">
        <f>SUM(Table1[[#This Row],[250m]:[3000m]])/86400</f>
        <v>2.0660995370370369E-3</v>
      </c>
      <c r="Q202" s="29">
        <f>IF(Table1[[#This Row],[Time(s)]]&gt;1,Table1[[#This Row],[Time(s)]]/86400," ")</f>
        <v>2.7282870370370364E-3</v>
      </c>
      <c r="R202" s="30">
        <f>SUM(Table1[[#This Row],[250m]:[4000m]])</f>
        <v>235.72399999999993</v>
      </c>
      <c r="S202" s="31">
        <f t="shared" si="10"/>
        <v>61.088391508713606</v>
      </c>
      <c r="T202" s="33">
        <f t="shared" si="9"/>
        <v>14.732749999999996</v>
      </c>
      <c r="U202" s="33">
        <f>IFERROR(AVERAGE(Table1[[#This Row],[500m]:[4000m]])," ")</f>
        <v>14.288933333333329</v>
      </c>
      <c r="V202" s="33">
        <f t="shared" si="11"/>
        <v>0.15521297196647776</v>
      </c>
      <c r="W202" s="26"/>
      <c r="X202" s="26"/>
      <c r="Y202" s="26"/>
      <c r="Z202" s="32"/>
      <c r="AA202" s="26">
        <v>21.39</v>
      </c>
      <c r="AB202" s="26">
        <v>14.186999999999999</v>
      </c>
      <c r="AC202" s="26">
        <v>14.253</v>
      </c>
      <c r="AD202" s="26">
        <v>14.212999999999999</v>
      </c>
      <c r="AE202" s="26">
        <v>14.004</v>
      </c>
      <c r="AF202" s="26">
        <v>14.217000000000001</v>
      </c>
      <c r="AG202" s="26">
        <v>14.287000000000001</v>
      </c>
      <c r="AH202" s="26">
        <v>14.347</v>
      </c>
      <c r="AI202" s="26">
        <v>14.362</v>
      </c>
      <c r="AJ202" s="26">
        <v>14.236000000000001</v>
      </c>
      <c r="AK202" s="26">
        <v>14.462999999999999</v>
      </c>
      <c r="AL202" s="26">
        <v>14.552</v>
      </c>
      <c r="AM202" s="26">
        <v>14.182</v>
      </c>
      <c r="AN202" s="26">
        <v>14.227</v>
      </c>
      <c r="AO202" s="26">
        <v>14.2</v>
      </c>
      <c r="AP202" s="26">
        <v>14.603999999999999</v>
      </c>
      <c r="AQ202" s="32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</row>
    <row r="203" spans="1:76" x14ac:dyDescent="0.25">
      <c r="A203" s="1" t="s">
        <v>206</v>
      </c>
      <c r="B203" s="27" t="s">
        <v>77</v>
      </c>
      <c r="C203" s="28">
        <v>42677</v>
      </c>
      <c r="D203" s="27" t="s">
        <v>78</v>
      </c>
      <c r="E203" s="27">
        <v>1</v>
      </c>
      <c r="F203" s="26" t="s">
        <v>178</v>
      </c>
      <c r="G203" s="26" t="s">
        <v>197</v>
      </c>
      <c r="H203" s="26" t="s">
        <v>114</v>
      </c>
      <c r="I203" s="26" t="s">
        <v>152</v>
      </c>
      <c r="J203" s="35">
        <v>108.17307692307692</v>
      </c>
      <c r="K203" s="35">
        <v>108.17307692307692</v>
      </c>
      <c r="L203" s="35">
        <v>108.17307692307692</v>
      </c>
      <c r="M203" s="35">
        <v>108.17307692307692</v>
      </c>
      <c r="N203" s="29">
        <f>SUM(Table1[[#This Row],[250m]:[1000m]])/86400</f>
        <v>7.4030092592592594E-4</v>
      </c>
      <c r="O203" s="29">
        <f>SUM(Table1[[#This Row],[250m]:[2000m]])/86400</f>
        <v>1.4128587962962962E-3</v>
      </c>
      <c r="P203" s="29">
        <f>SUM(Table1[[#This Row],[250m]:[3000m]])/86400</f>
        <v>2.0832407407407405E-3</v>
      </c>
      <c r="Q203" s="29">
        <f>IF(Table1[[#This Row],[Time(s)]]&gt;1,Table1[[#This Row],[Time(s)]]/86400," ")</f>
        <v>2.7565856481481482E-3</v>
      </c>
      <c r="R203" s="30">
        <f>SUM(Table1[[#This Row],[250m]:[4000m]])</f>
        <v>238.16900000000001</v>
      </c>
      <c r="S203" s="31">
        <f t="shared" si="10"/>
        <v>60.461269098833185</v>
      </c>
      <c r="T203" s="34">
        <f t="shared" si="9"/>
        <v>14.885562500000001</v>
      </c>
      <c r="U203" s="34">
        <f>IFERROR(AVERAGE(Table1[[#This Row],[500m]:[4000m]])," ")</f>
        <v>14.473333333333333</v>
      </c>
      <c r="V203" s="34">
        <f t="shared" si="11"/>
        <v>0.15880791032235275</v>
      </c>
      <c r="W203" s="26"/>
      <c r="X203" s="26"/>
      <c r="Y203" s="26"/>
      <c r="Z203" s="32"/>
      <c r="AA203" s="26">
        <v>21.068999999999999</v>
      </c>
      <c r="AB203" s="26">
        <v>14.419</v>
      </c>
      <c r="AC203" s="26">
        <v>14.2</v>
      </c>
      <c r="AD203" s="26">
        <v>14.273999999999999</v>
      </c>
      <c r="AE203" s="26">
        <v>14.547000000000001</v>
      </c>
      <c r="AF203" s="26">
        <v>14.497999999999999</v>
      </c>
      <c r="AG203" s="26">
        <v>14.57</v>
      </c>
      <c r="AH203" s="26">
        <v>14.494</v>
      </c>
      <c r="AI203" s="26">
        <v>14.606</v>
      </c>
      <c r="AJ203" s="26">
        <v>14.493</v>
      </c>
      <c r="AK203" s="26">
        <v>14.529</v>
      </c>
      <c r="AL203" s="26">
        <v>14.292999999999999</v>
      </c>
      <c r="AM203" s="26">
        <v>14.628</v>
      </c>
      <c r="AN203" s="26">
        <v>14.24</v>
      </c>
      <c r="AO203" s="26">
        <v>14.76</v>
      </c>
      <c r="AP203" s="26">
        <v>14.548999999999999</v>
      </c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</row>
    <row r="204" spans="1:76" x14ac:dyDescent="0.25">
      <c r="A204" s="26" t="s">
        <v>206</v>
      </c>
      <c r="B204" s="27" t="s">
        <v>77</v>
      </c>
      <c r="C204" s="28">
        <v>42677</v>
      </c>
      <c r="D204" s="28" t="s">
        <v>189</v>
      </c>
      <c r="E204" s="27">
        <v>6</v>
      </c>
      <c r="F204" s="26" t="s">
        <v>190</v>
      </c>
      <c r="G204" s="26" t="s">
        <v>207</v>
      </c>
      <c r="H204" s="26" t="s">
        <v>208</v>
      </c>
      <c r="I204" s="26" t="s">
        <v>193</v>
      </c>
      <c r="J204" s="26"/>
      <c r="K204" s="26"/>
      <c r="L204" s="26"/>
      <c r="M204" s="26"/>
      <c r="N204" s="29">
        <f>SUM(Table1[[#This Row],[250m]:[1000m]])/86400</f>
        <v>7.8145833333333333E-4</v>
      </c>
      <c r="O204" s="29">
        <f>SUM(Table1[[#This Row],[250m]:[2000m]])/86400</f>
        <v>1.479837962962963E-3</v>
      </c>
      <c r="P204" s="29">
        <f>SUM(Table1[[#This Row],[250m]:[3000m]])/86400</f>
        <v>2.1659606481481482E-3</v>
      </c>
      <c r="Q204" s="29">
        <f>IF(Table1[[#This Row],[Time(s)]]&gt;1,Table1[[#This Row],[Time(s)]]/86400," ")</f>
        <v>2.8339583333333333E-3</v>
      </c>
      <c r="R204" s="30">
        <f>SUM(Table1[[#This Row],[250m]:[4000m]])</f>
        <v>244.85400000000001</v>
      </c>
      <c r="S204" s="31">
        <f t="shared" si="10"/>
        <v>58.810556494890825</v>
      </c>
      <c r="T204" s="33">
        <f t="shared" si="9"/>
        <v>15.303375000000001</v>
      </c>
      <c r="U204" s="33">
        <f>IFERROR(AVERAGE(Table1[[#This Row],[500m]:[4000m]])," ")</f>
        <v>14.802333333333335</v>
      </c>
      <c r="V204" s="33">
        <f t="shared" si="11"/>
        <v>0.35510856824089054</v>
      </c>
      <c r="W204" s="26"/>
      <c r="X204" s="26"/>
      <c r="Y204" s="26"/>
      <c r="Z204" s="32"/>
      <c r="AA204" s="26">
        <v>22.818999999999999</v>
      </c>
      <c r="AB204" s="26">
        <v>15.24</v>
      </c>
      <c r="AC204" s="26">
        <v>14.622999999999999</v>
      </c>
      <c r="AD204" s="26">
        <v>14.836</v>
      </c>
      <c r="AE204" s="26">
        <v>14.837</v>
      </c>
      <c r="AF204" s="26">
        <v>15.065</v>
      </c>
      <c r="AG204" s="26">
        <v>15.673</v>
      </c>
      <c r="AH204" s="26">
        <v>14.765000000000001</v>
      </c>
      <c r="AI204" s="26">
        <v>14.875999999999999</v>
      </c>
      <c r="AJ204" s="26">
        <v>14.773</v>
      </c>
      <c r="AK204" s="26">
        <v>14.856</v>
      </c>
      <c r="AL204" s="26">
        <v>14.776</v>
      </c>
      <c r="AM204" s="26">
        <v>14.41</v>
      </c>
      <c r="AN204" s="26">
        <v>14.584</v>
      </c>
      <c r="AO204" s="26">
        <v>14.593999999999999</v>
      </c>
      <c r="AP204" s="26">
        <v>14.127000000000001</v>
      </c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</row>
    <row r="205" spans="1:76" x14ac:dyDescent="0.25">
      <c r="A205" s="26" t="s">
        <v>206</v>
      </c>
      <c r="B205" s="27" t="s">
        <v>201</v>
      </c>
      <c r="C205" s="28">
        <v>42677</v>
      </c>
      <c r="D205" s="28" t="s">
        <v>189</v>
      </c>
      <c r="E205" s="27"/>
      <c r="F205" s="26" t="s">
        <v>190</v>
      </c>
      <c r="G205" s="26" t="s">
        <v>207</v>
      </c>
      <c r="H205" s="26" t="s">
        <v>208</v>
      </c>
      <c r="I205" s="26" t="s">
        <v>193</v>
      </c>
      <c r="J205" s="26"/>
      <c r="K205" s="26"/>
      <c r="L205" s="26"/>
      <c r="M205" s="26"/>
      <c r="N205" s="29">
        <f>SUM(Table1[[#This Row],[250m]:[1000m]])/86400</f>
        <v>7.750578703703704E-4</v>
      </c>
      <c r="O205" s="29">
        <f>SUM(Table1[[#This Row],[250m]:[2000m]])/86400</f>
        <v>1.4595833333333333E-3</v>
      </c>
      <c r="P205" s="29">
        <f>SUM(Table1[[#This Row],[250m]:[3000m]])/86400</f>
        <v>2.1510069444444445E-3</v>
      </c>
      <c r="Q205" s="29">
        <f>IF(Table1[[#This Row],[Time(s)]]&gt;1,Table1[[#This Row],[Time(s)]]/86400," ")</f>
        <v>2.8443287037037035E-3</v>
      </c>
      <c r="R205" s="30">
        <f>SUM(Table1[[#This Row],[250m]:[4000m]])</f>
        <v>245.75</v>
      </c>
      <c r="S205" s="31">
        <f t="shared" si="10"/>
        <v>58.596134282807732</v>
      </c>
      <c r="T205" s="33">
        <f t="shared" si="9"/>
        <v>15.359375</v>
      </c>
      <c r="U205" s="33">
        <f>IFERROR(AVERAGE(Table1[[#This Row],[500m]:[4000m]])," ")</f>
        <v>14.888933333333334</v>
      </c>
      <c r="V205" s="33">
        <f t="shared" si="11"/>
        <v>0.19083667911394328</v>
      </c>
      <c r="W205" s="26"/>
      <c r="X205" s="26"/>
      <c r="Y205" s="26"/>
      <c r="Z205" s="32"/>
      <c r="AA205" s="26">
        <v>22.416</v>
      </c>
      <c r="AB205" s="26">
        <v>15.081</v>
      </c>
      <c r="AC205" s="26">
        <v>14.645</v>
      </c>
      <c r="AD205" s="26">
        <v>14.823</v>
      </c>
      <c r="AE205" s="26">
        <v>14.724</v>
      </c>
      <c r="AF205" s="26">
        <v>14.941000000000001</v>
      </c>
      <c r="AG205" s="26">
        <v>14.632999999999999</v>
      </c>
      <c r="AH205" s="26">
        <v>14.845000000000001</v>
      </c>
      <c r="AI205" s="26">
        <v>15.029</v>
      </c>
      <c r="AJ205" s="26">
        <v>14.996</v>
      </c>
      <c r="AK205" s="26">
        <v>15.143000000000001</v>
      </c>
      <c r="AL205" s="26">
        <v>14.571</v>
      </c>
      <c r="AM205" s="26">
        <v>14.742000000000001</v>
      </c>
      <c r="AN205" s="26">
        <v>15.048</v>
      </c>
      <c r="AO205" s="26">
        <v>14.978999999999999</v>
      </c>
      <c r="AP205" s="26">
        <v>15.134</v>
      </c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</row>
    <row r="206" spans="1:76" x14ac:dyDescent="0.25">
      <c r="A206" s="26" t="s">
        <v>206</v>
      </c>
      <c r="B206" s="27" t="s">
        <v>100</v>
      </c>
      <c r="C206" s="28">
        <v>42677</v>
      </c>
      <c r="D206" s="28" t="s">
        <v>189</v>
      </c>
      <c r="E206" s="27">
        <v>7</v>
      </c>
      <c r="F206" s="26" t="s">
        <v>190</v>
      </c>
      <c r="G206" s="26" t="s">
        <v>207</v>
      </c>
      <c r="H206" s="26" t="s">
        <v>208</v>
      </c>
      <c r="I206" s="26" t="s">
        <v>193</v>
      </c>
      <c r="J206" s="26"/>
      <c r="K206" s="26"/>
      <c r="L206" s="26"/>
      <c r="M206" s="26"/>
      <c r="N206" s="29">
        <f>SUM(Table1[[#This Row],[250m]:[1000m]])/86400</f>
        <v>7.6886574074074086E-4</v>
      </c>
      <c r="O206" s="29">
        <f>SUM(Table1[[#This Row],[250m]:[2000m]])/86400</f>
        <v>1.4503356481481485E-3</v>
      </c>
      <c r="P206" s="29">
        <f>SUM(Table1[[#This Row],[250m]:[3000m]])/86400</f>
        <v>2.133055555555556E-3</v>
      </c>
      <c r="Q206" s="29">
        <f>IF(Table1[[#This Row],[Time(s)]]&gt;1,Table1[[#This Row],[Time(s)]]/86400," ")</f>
        <v>2.8210995370370373E-3</v>
      </c>
      <c r="R206" s="30">
        <f>SUM(Table1[[#This Row],[250m]:[4000m]])</f>
        <v>243.74300000000002</v>
      </c>
      <c r="S206" s="31">
        <f t="shared" si="10"/>
        <v>59.07861969369376</v>
      </c>
      <c r="T206" s="33">
        <f t="shared" ref="T206:T237" si="12">IFERROR(AVERAGE(AA206:AP206)," ")</f>
        <v>15.233937500000001</v>
      </c>
      <c r="U206" s="33">
        <f>IFERROR(AVERAGE(Table1[[#This Row],[500m]:[4000m]])," ")</f>
        <v>14.796933333333335</v>
      </c>
      <c r="V206" s="33">
        <f t="shared" si="11"/>
        <v>0.16317101750121216</v>
      </c>
      <c r="W206" s="26"/>
      <c r="X206" s="26"/>
      <c r="Y206" s="26"/>
      <c r="Z206" s="32"/>
      <c r="AA206" s="26">
        <v>21.789000000000001</v>
      </c>
      <c r="AB206" s="26">
        <v>15.039</v>
      </c>
      <c r="AC206" s="26">
        <v>14.625</v>
      </c>
      <c r="AD206" s="26">
        <v>14.977</v>
      </c>
      <c r="AE206" s="26">
        <v>14.635</v>
      </c>
      <c r="AF206" s="26">
        <v>14.864000000000001</v>
      </c>
      <c r="AG206" s="26">
        <v>14.59</v>
      </c>
      <c r="AH206" s="26">
        <v>14.79</v>
      </c>
      <c r="AI206" s="26">
        <v>14.901999999999999</v>
      </c>
      <c r="AJ206" s="26">
        <v>14.743</v>
      </c>
      <c r="AK206" s="26">
        <v>14.776</v>
      </c>
      <c r="AL206" s="26">
        <v>14.566000000000001</v>
      </c>
      <c r="AM206" s="26">
        <v>15.090999999999999</v>
      </c>
      <c r="AN206" s="26">
        <v>14.659000000000001</v>
      </c>
      <c r="AO206" s="26">
        <v>14.843999999999999</v>
      </c>
      <c r="AP206" s="26">
        <v>14.853</v>
      </c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</row>
    <row r="207" spans="1:76" x14ac:dyDescent="0.25">
      <c r="A207" s="1" t="s">
        <v>206</v>
      </c>
      <c r="B207" s="27" t="s">
        <v>98</v>
      </c>
      <c r="C207" s="28">
        <v>42678</v>
      </c>
      <c r="D207" s="27" t="s">
        <v>78</v>
      </c>
      <c r="E207" s="27"/>
      <c r="F207" s="26" t="s">
        <v>178</v>
      </c>
      <c r="G207" s="26" t="s">
        <v>209</v>
      </c>
      <c r="H207" s="26" t="s">
        <v>197</v>
      </c>
      <c r="I207" s="26" t="s">
        <v>152</v>
      </c>
      <c r="J207" s="35">
        <v>108.17307692307692</v>
      </c>
      <c r="K207" s="35">
        <v>108.17307692307692</v>
      </c>
      <c r="L207" s="35">
        <v>108.17307692307692</v>
      </c>
      <c r="M207" s="35">
        <v>108.17307692307692</v>
      </c>
      <c r="N207" s="29">
        <f>SUM(Table1[[#This Row],[250m]:[1000m]])/86400</f>
        <v>7.5116898148148146E-4</v>
      </c>
      <c r="O207" s="29">
        <f>SUM(Table1[[#This Row],[250m]:[2000m]])/86400</f>
        <v>1.4224074074074072E-3</v>
      </c>
      <c r="P207" s="29">
        <f>SUM(Table1[[#This Row],[250m]:[3000m]])/86400</f>
        <v>2.0874884259259258E-3</v>
      </c>
      <c r="Q207" s="29">
        <f>IF(Table1[[#This Row],[Time(s)]]&gt;1,Table1[[#This Row],[Time(s)]]/86400," ")</f>
        <v>2.7843865740740737E-3</v>
      </c>
      <c r="R207" s="30">
        <f>SUM(Table1[[#This Row],[250m]:[4000m]])</f>
        <v>240.57099999999997</v>
      </c>
      <c r="S207" s="31">
        <f t="shared" ref="S207:S270" si="13">IFERROR(4/(R207/3600)," ")</f>
        <v>59.85758881993258</v>
      </c>
      <c r="T207" s="34">
        <f t="shared" si="12"/>
        <v>15.035687499999998</v>
      </c>
      <c r="U207" s="34">
        <f>IFERROR(AVERAGE(Table1[[#This Row],[500m]:[4000m]])," ")</f>
        <v>14.602399999999998</v>
      </c>
      <c r="V207" s="34">
        <f t="shared" si="11"/>
        <v>0.33087865708486808</v>
      </c>
      <c r="W207" s="26"/>
      <c r="X207" s="26"/>
      <c r="Y207" s="26"/>
      <c r="Z207" s="32"/>
      <c r="AA207" s="26">
        <v>21.535</v>
      </c>
      <c r="AB207" s="26">
        <v>14.628</v>
      </c>
      <c r="AC207" s="26">
        <v>14.43</v>
      </c>
      <c r="AD207" s="26">
        <v>14.308</v>
      </c>
      <c r="AE207" s="26">
        <v>14.548999999999999</v>
      </c>
      <c r="AF207" s="26">
        <v>14.255000000000001</v>
      </c>
      <c r="AG207" s="26">
        <v>14.481</v>
      </c>
      <c r="AH207" s="26">
        <v>14.71</v>
      </c>
      <c r="AI207" s="26">
        <v>14.366</v>
      </c>
      <c r="AJ207" s="26">
        <v>14.260999999999999</v>
      </c>
      <c r="AK207" s="26">
        <v>14.474</v>
      </c>
      <c r="AL207" s="26">
        <v>14.362</v>
      </c>
      <c r="AM207" s="26">
        <v>14.686</v>
      </c>
      <c r="AN207" s="26">
        <v>15.048</v>
      </c>
      <c r="AO207" s="26">
        <v>15.2</v>
      </c>
      <c r="AP207" s="26">
        <v>15.278</v>
      </c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</row>
    <row r="208" spans="1:76" x14ac:dyDescent="0.25">
      <c r="A208" s="1" t="s">
        <v>206</v>
      </c>
      <c r="B208" s="27" t="s">
        <v>100</v>
      </c>
      <c r="C208" s="28">
        <v>42678</v>
      </c>
      <c r="D208" s="27" t="s">
        <v>78</v>
      </c>
      <c r="E208" s="27">
        <v>1</v>
      </c>
      <c r="F208" s="26" t="s">
        <v>178</v>
      </c>
      <c r="G208" s="26" t="s">
        <v>197</v>
      </c>
      <c r="H208" s="26" t="s">
        <v>114</v>
      </c>
      <c r="I208" s="26" t="s">
        <v>152</v>
      </c>
      <c r="J208" s="35">
        <v>108.17307692307692</v>
      </c>
      <c r="K208" s="35">
        <v>108.17307692307692</v>
      </c>
      <c r="L208" s="35">
        <v>108.17307692307692</v>
      </c>
      <c r="M208" s="35">
        <v>108.17307692307692</v>
      </c>
      <c r="N208" s="29">
        <f>SUM(Table1[[#This Row],[250m]:[1000m]])/86400</f>
        <v>7.2991898148148146E-4</v>
      </c>
      <c r="O208" s="29">
        <f>SUM(Table1[[#This Row],[250m]:[2000m]])/86400</f>
        <v>1.3992592592592592E-3</v>
      </c>
      <c r="P208" s="29">
        <f>SUM(Table1[[#This Row],[250m]:[3000m]])/86400</f>
        <v>2.0737384259259259E-3</v>
      </c>
      <c r="Q208" s="29">
        <f>IF(Table1[[#This Row],[Time(s)]]&gt;1,Table1[[#This Row],[Time(s)]]/86400," ")</f>
        <v>2.7649421296296293E-3</v>
      </c>
      <c r="R208" s="30">
        <f>SUM(Table1[[#This Row],[250m]:[4000m]])</f>
        <v>238.89099999999999</v>
      </c>
      <c r="S208" s="31">
        <f t="shared" si="13"/>
        <v>60.278537073393309</v>
      </c>
      <c r="T208" s="34">
        <f t="shared" si="12"/>
        <v>14.930687499999999</v>
      </c>
      <c r="U208" s="34">
        <f>IFERROR(AVERAGE(Table1[[#This Row],[500m]:[4000m]])," ")</f>
        <v>14.547599999999999</v>
      </c>
      <c r="V208" s="34">
        <f t="shared" si="11"/>
        <v>0.3614069332879094</v>
      </c>
      <c r="W208" s="26"/>
      <c r="X208" s="26"/>
      <c r="Y208" s="26"/>
      <c r="Z208" s="32"/>
      <c r="AA208" s="26">
        <v>20.677</v>
      </c>
      <c r="AB208" s="26">
        <v>14.239000000000001</v>
      </c>
      <c r="AC208" s="26">
        <v>13.878</v>
      </c>
      <c r="AD208" s="26">
        <v>14.271000000000001</v>
      </c>
      <c r="AE208" s="26">
        <v>14.63</v>
      </c>
      <c r="AF208" s="26">
        <v>14.361000000000001</v>
      </c>
      <c r="AG208" s="26">
        <v>14.394</v>
      </c>
      <c r="AH208" s="26">
        <v>14.446</v>
      </c>
      <c r="AI208" s="26">
        <v>14.276</v>
      </c>
      <c r="AJ208" s="26">
        <v>14.315</v>
      </c>
      <c r="AK208" s="26">
        <v>14.781000000000001</v>
      </c>
      <c r="AL208" s="26">
        <v>14.903</v>
      </c>
      <c r="AM208" s="26">
        <v>14.523999999999999</v>
      </c>
      <c r="AN208" s="26">
        <v>14.959</v>
      </c>
      <c r="AO208" s="26">
        <v>15.082000000000001</v>
      </c>
      <c r="AP208" s="26">
        <v>15.154999999999999</v>
      </c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</row>
    <row r="209" spans="1:76" x14ac:dyDescent="0.25">
      <c r="A209" s="1" t="s">
        <v>210</v>
      </c>
      <c r="B209" s="27" t="s">
        <v>77</v>
      </c>
      <c r="C209" s="28">
        <v>42685</v>
      </c>
      <c r="D209" s="27" t="s">
        <v>78</v>
      </c>
      <c r="E209" s="27">
        <v>5</v>
      </c>
      <c r="F209" s="26" t="s">
        <v>209</v>
      </c>
      <c r="G209" s="26" t="s">
        <v>211</v>
      </c>
      <c r="H209" s="26" t="s">
        <v>194</v>
      </c>
      <c r="I209" s="26" t="s">
        <v>212</v>
      </c>
      <c r="J209" s="26"/>
      <c r="K209" s="26"/>
      <c r="L209" s="26"/>
      <c r="M209" s="26"/>
      <c r="N209" s="29">
        <f>SUM(Table1[[#This Row],[250m]:[1000m]])/86400</f>
        <v>7.59988425925926E-4</v>
      </c>
      <c r="O209" s="29">
        <f>SUM(Table1[[#This Row],[250m]:[2000m]])/86400</f>
        <v>1.4491782407407409E-3</v>
      </c>
      <c r="P209" s="29">
        <f>SUM(Table1[[#This Row],[250m]:[3000m]])/86400</f>
        <v>2.1374421296296302E-3</v>
      </c>
      <c r="Q209" s="29">
        <f>IF(Table1[[#This Row],[Time(s)]]&gt;1,Table1[[#This Row],[Time(s)]]/86400," ")</f>
        <v>2.8242592592592594E-3</v>
      </c>
      <c r="R209" s="30">
        <f>SUM(Table1[[#This Row],[250m]:[4000m]])</f>
        <v>244.01600000000002</v>
      </c>
      <c r="S209" s="31">
        <f t="shared" si="13"/>
        <v>59.012523768933178</v>
      </c>
      <c r="T209" s="34">
        <f t="shared" si="12"/>
        <v>15.251000000000001</v>
      </c>
      <c r="U209" s="34">
        <f>IFERROR(AVERAGE(Table1[[#This Row],[500m]:[4000m]])," ")</f>
        <v>14.805933333333334</v>
      </c>
      <c r="V209" s="34">
        <f t="shared" si="11"/>
        <v>0.1545086528629506</v>
      </c>
      <c r="W209" s="26"/>
      <c r="X209" s="26"/>
      <c r="Y209" s="26"/>
      <c r="Z209" s="32"/>
      <c r="AA209" s="26">
        <v>21.927</v>
      </c>
      <c r="AB209" s="26">
        <v>14.669</v>
      </c>
      <c r="AC209" s="26">
        <v>14.486000000000001</v>
      </c>
      <c r="AD209" s="26">
        <v>14.581</v>
      </c>
      <c r="AE209" s="26">
        <v>14.851000000000001</v>
      </c>
      <c r="AF209" s="26">
        <v>14.805</v>
      </c>
      <c r="AG209" s="26">
        <v>14.946</v>
      </c>
      <c r="AH209" s="26">
        <v>14.944000000000001</v>
      </c>
      <c r="AI209" s="26">
        <v>14.711</v>
      </c>
      <c r="AJ209" s="26">
        <v>14.930999999999999</v>
      </c>
      <c r="AK209" s="26">
        <v>14.981999999999999</v>
      </c>
      <c r="AL209" s="26">
        <v>14.842000000000001</v>
      </c>
      <c r="AM209" s="26">
        <v>14.725</v>
      </c>
      <c r="AN209" s="26">
        <v>14.773</v>
      </c>
      <c r="AO209" s="26">
        <v>15.045</v>
      </c>
      <c r="AP209" s="26">
        <v>14.798</v>
      </c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</row>
    <row r="210" spans="1:76" x14ac:dyDescent="0.25">
      <c r="A210" s="1" t="s">
        <v>210</v>
      </c>
      <c r="B210" s="27" t="s">
        <v>98</v>
      </c>
      <c r="C210" s="28">
        <v>42685</v>
      </c>
      <c r="D210" s="27" t="s">
        <v>78</v>
      </c>
      <c r="E210" s="27"/>
      <c r="F210" s="26" t="s">
        <v>209</v>
      </c>
      <c r="G210" s="26" t="s">
        <v>211</v>
      </c>
      <c r="H210" s="26" t="s">
        <v>194</v>
      </c>
      <c r="I210" s="26" t="s">
        <v>212</v>
      </c>
      <c r="J210" s="26"/>
      <c r="K210" s="26"/>
      <c r="L210" s="26"/>
      <c r="M210" s="26"/>
      <c r="N210" s="29">
        <f>SUM(Table1[[#This Row],[250m]:[1000m]])/86400</f>
        <v>7.6237268518518516E-4</v>
      </c>
      <c r="O210" s="29">
        <f>SUM(Table1[[#This Row],[250m]:[2000m]])/86400</f>
        <v>1.4511458333333336E-3</v>
      </c>
      <c r="P210" s="29">
        <f>SUM(Table1[[#This Row],[250m]:[3000m]])/86400</f>
        <v>2.1440046296296303E-3</v>
      </c>
      <c r="Q210" s="29">
        <f>IF(Table1[[#This Row],[Time(s)]]&gt;1,Table1[[#This Row],[Time(s)]]/86400," ")</f>
        <v>2.8379861111111119E-3</v>
      </c>
      <c r="R210" s="30">
        <f>SUM(Table1[[#This Row],[250m]:[4000m]])</f>
        <v>245.20200000000006</v>
      </c>
      <c r="S210" s="31">
        <f t="shared" si="13"/>
        <v>58.727090317370973</v>
      </c>
      <c r="T210" s="34">
        <f t="shared" si="12"/>
        <v>15.325125000000003</v>
      </c>
      <c r="U210" s="34">
        <f>IFERROR(AVERAGE(Table1[[#This Row],[500m]:[4000m]])," ")</f>
        <v>14.894000000000004</v>
      </c>
      <c r="V210" s="34">
        <f t="shared" si="11"/>
        <v>0.15025359515546655</v>
      </c>
      <c r="W210" s="26"/>
      <c r="X210" s="26"/>
      <c r="Y210" s="26"/>
      <c r="Z210" s="32"/>
      <c r="AA210" s="26">
        <v>21.792000000000002</v>
      </c>
      <c r="AB210" s="26">
        <v>14.8</v>
      </c>
      <c r="AC210" s="26">
        <v>14.622999999999999</v>
      </c>
      <c r="AD210" s="26">
        <v>14.654</v>
      </c>
      <c r="AE210" s="26">
        <v>14.946</v>
      </c>
      <c r="AF210" s="26">
        <v>14.835000000000001</v>
      </c>
      <c r="AG210" s="26">
        <v>14.805</v>
      </c>
      <c r="AH210" s="26">
        <v>14.923999999999999</v>
      </c>
      <c r="AI210" s="26">
        <v>14.901</v>
      </c>
      <c r="AJ210" s="26">
        <v>15.087999999999999</v>
      </c>
      <c r="AK210" s="26">
        <v>14.973000000000001</v>
      </c>
      <c r="AL210" s="26">
        <v>14.901</v>
      </c>
      <c r="AM210" s="26">
        <v>14.891999999999999</v>
      </c>
      <c r="AN210" s="26">
        <v>15.042</v>
      </c>
      <c r="AO210" s="26">
        <v>15.196</v>
      </c>
      <c r="AP210" s="26">
        <v>14.83</v>
      </c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</row>
    <row r="211" spans="1:76" x14ac:dyDescent="0.25">
      <c r="A211" s="26" t="s">
        <v>210</v>
      </c>
      <c r="B211" s="27" t="s">
        <v>77</v>
      </c>
      <c r="C211" s="28">
        <v>42685</v>
      </c>
      <c r="D211" s="28" t="s">
        <v>189</v>
      </c>
      <c r="E211" s="27">
        <v>6</v>
      </c>
      <c r="F211" s="26" t="s">
        <v>190</v>
      </c>
      <c r="G211" s="26" t="s">
        <v>207</v>
      </c>
      <c r="H211" s="26" t="s">
        <v>208</v>
      </c>
      <c r="I211" s="26" t="s">
        <v>193</v>
      </c>
      <c r="J211" s="26"/>
      <c r="K211" s="26"/>
      <c r="L211" s="26"/>
      <c r="M211" s="26"/>
      <c r="N211" s="29">
        <f>SUM(Table1[[#This Row],[250m]:[1000m]])/86400</f>
        <v>7.6651620370370361E-4</v>
      </c>
      <c r="O211" s="29">
        <f>SUM(Table1[[#This Row],[250m]:[2000m]])/86400</f>
        <v>1.4535879629629627E-3</v>
      </c>
      <c r="P211" s="29">
        <f>SUM(Table1[[#This Row],[250m]:[3000m]])/86400</f>
        <v>2.1396180555555556E-3</v>
      </c>
      <c r="Q211" s="29">
        <f>IF(Table1[[#This Row],[Time(s)]]&gt;1,Table1[[#This Row],[Time(s)]]/86400," ")</f>
        <v>2.8249884259259261E-3</v>
      </c>
      <c r="R211" s="30">
        <f>SUM(Table1[[#This Row],[250m]:[4000m]])</f>
        <v>244.07900000000001</v>
      </c>
      <c r="S211" s="31">
        <f t="shared" si="13"/>
        <v>58.997291860422244</v>
      </c>
      <c r="T211" s="33">
        <f t="shared" si="12"/>
        <v>15.2549375</v>
      </c>
      <c r="U211" s="33">
        <f>IFERROR(AVERAGE(Table1[[#This Row],[500m]:[4000m]])," ")</f>
        <v>14.808266666666668</v>
      </c>
      <c r="V211" s="33">
        <f t="shared" si="11"/>
        <v>0.13868539250850492</v>
      </c>
      <c r="W211" s="26"/>
      <c r="X211" s="26"/>
      <c r="Y211" s="26"/>
      <c r="Z211" s="32"/>
      <c r="AA211" s="26">
        <v>21.954999999999998</v>
      </c>
      <c r="AB211" s="26">
        <v>14.91</v>
      </c>
      <c r="AC211" s="26">
        <v>14.705</v>
      </c>
      <c r="AD211" s="26">
        <v>14.657</v>
      </c>
      <c r="AE211" s="26">
        <v>14.587999999999999</v>
      </c>
      <c r="AF211" s="26">
        <v>14.811999999999999</v>
      </c>
      <c r="AG211" s="26">
        <v>14.965999999999999</v>
      </c>
      <c r="AH211" s="26">
        <v>14.997</v>
      </c>
      <c r="AI211" s="26">
        <v>14.645</v>
      </c>
      <c r="AJ211" s="26">
        <v>14.888999999999999</v>
      </c>
      <c r="AK211" s="26">
        <v>14.912000000000001</v>
      </c>
      <c r="AL211" s="26">
        <v>14.827</v>
      </c>
      <c r="AM211" s="26">
        <v>14.952999999999999</v>
      </c>
      <c r="AN211" s="26">
        <v>14.885999999999999</v>
      </c>
      <c r="AO211" s="26">
        <v>14.598000000000001</v>
      </c>
      <c r="AP211" s="26">
        <v>14.779</v>
      </c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</row>
    <row r="212" spans="1:76" x14ac:dyDescent="0.25">
      <c r="A212" s="26" t="s">
        <v>210</v>
      </c>
      <c r="B212" s="27" t="s">
        <v>201</v>
      </c>
      <c r="C212" s="28">
        <v>42685</v>
      </c>
      <c r="D212" s="28" t="s">
        <v>189</v>
      </c>
      <c r="E212" s="27">
        <v>7</v>
      </c>
      <c r="F212" s="26" t="s">
        <v>190</v>
      </c>
      <c r="G212" s="26" t="s">
        <v>207</v>
      </c>
      <c r="H212" s="26" t="s">
        <v>208</v>
      </c>
      <c r="I212" s="26" t="s">
        <v>193</v>
      </c>
      <c r="J212" s="26"/>
      <c r="K212" s="26"/>
      <c r="L212" s="26"/>
      <c r="M212" s="26"/>
      <c r="N212" s="29">
        <f>SUM(Table1[[#This Row],[250m]:[1000m]])/86400</f>
        <v>7.6936342592592594E-4</v>
      </c>
      <c r="O212" s="29">
        <f>SUM(Table1[[#This Row],[250m]:[2000m]])/86400</f>
        <v>1.4589699074074073E-3</v>
      </c>
      <c r="P212" s="29">
        <f>SUM(Table1[[#This Row],[250m]:[3000m]])/86400</f>
        <v>2.151608796296296E-3</v>
      </c>
      <c r="Q212" s="29">
        <f>IF(Table1[[#This Row],[Time(s)]]&gt;1,Table1[[#This Row],[Time(s)]]/86400," ")</f>
        <v>2.8823495370370366E-3</v>
      </c>
      <c r="R212" s="30">
        <f>SUM(Table1[[#This Row],[250m]:[4000m]])</f>
        <v>249.03499999999997</v>
      </c>
      <c r="S212" s="31">
        <f t="shared" si="13"/>
        <v>57.823197542514109</v>
      </c>
      <c r="T212" s="33">
        <f t="shared" si="12"/>
        <v>15.564687499999998</v>
      </c>
      <c r="U212" s="33">
        <f>IFERROR(AVERAGE(Table1[[#This Row],[500m]:[4000m]])," ")</f>
        <v>15.155666666666665</v>
      </c>
      <c r="V212" s="33">
        <f t="shared" si="11"/>
        <v>0.45125391437426349</v>
      </c>
      <c r="W212" s="26"/>
      <c r="X212" s="26"/>
      <c r="Y212" s="26"/>
      <c r="Z212" s="32"/>
      <c r="AA212" s="26">
        <v>21.7</v>
      </c>
      <c r="AB212" s="26">
        <v>15.035</v>
      </c>
      <c r="AC212" s="26">
        <v>14.893000000000001</v>
      </c>
      <c r="AD212" s="26">
        <v>14.845000000000001</v>
      </c>
      <c r="AE212" s="26">
        <v>14.680999999999999</v>
      </c>
      <c r="AF212" s="26">
        <v>14.871</v>
      </c>
      <c r="AG212" s="26">
        <v>14.983000000000001</v>
      </c>
      <c r="AH212" s="26">
        <v>15.047000000000001</v>
      </c>
      <c r="AI212" s="26">
        <v>14.795</v>
      </c>
      <c r="AJ212" s="26">
        <v>15.012</v>
      </c>
      <c r="AK212" s="26">
        <v>14.688000000000001</v>
      </c>
      <c r="AL212" s="26">
        <v>15.349</v>
      </c>
      <c r="AM212" s="26">
        <v>15.407999999999999</v>
      </c>
      <c r="AN212" s="26">
        <v>15.625999999999999</v>
      </c>
      <c r="AO212" s="26">
        <v>16.169</v>
      </c>
      <c r="AP212" s="26">
        <v>15.933</v>
      </c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</row>
    <row r="213" spans="1:76" x14ac:dyDescent="0.25">
      <c r="A213" s="1" t="s">
        <v>213</v>
      </c>
      <c r="B213" s="27" t="s">
        <v>77</v>
      </c>
      <c r="C213" s="28">
        <v>42783</v>
      </c>
      <c r="D213" s="27" t="s">
        <v>88</v>
      </c>
      <c r="E213" s="27">
        <v>1</v>
      </c>
      <c r="F213" s="26" t="s">
        <v>168</v>
      </c>
      <c r="G213" s="26" t="s">
        <v>214</v>
      </c>
      <c r="H213" s="26" t="s">
        <v>109</v>
      </c>
      <c r="I213" s="26" t="s">
        <v>196</v>
      </c>
      <c r="J213" s="35">
        <v>109.26573426573424</v>
      </c>
      <c r="K213" s="35">
        <v>110.75741664478865</v>
      </c>
      <c r="L213" s="35">
        <v>111.90318302387269</v>
      </c>
      <c r="M213" s="35">
        <v>110.00651890482399</v>
      </c>
      <c r="N213" s="29">
        <f>SUM(Table1[[#This Row],[250m]:[1000m]])/86400</f>
        <v>7.3818287037037038E-4</v>
      </c>
      <c r="O213" s="29">
        <f>SUM(Table1[[#This Row],[250m]:[2000m]])/86400</f>
        <v>1.4105439814814814E-3</v>
      </c>
      <c r="P213" s="29">
        <f>SUM(Table1[[#This Row],[250m]:[3000m]])/86400</f>
        <v>2.0859837962962963E-3</v>
      </c>
      <c r="Q213" s="29">
        <f>IF(Table1[[#This Row],[Time(s)]]&gt;1,Table1[[#This Row],[Time(s)]]/86400," ")</f>
        <v>2.7721296296296292E-3</v>
      </c>
      <c r="R213" s="30">
        <f>SUM(Table1[[#This Row],[250m]:[4000m]])</f>
        <v>239.51199999999997</v>
      </c>
      <c r="S213" s="31">
        <f t="shared" si="13"/>
        <v>60.122248572096609</v>
      </c>
      <c r="T213" s="34">
        <f t="shared" si="12"/>
        <v>14.969499999999998</v>
      </c>
      <c r="U213" s="34">
        <f>IFERROR(AVERAGE(Table1[[#This Row],[500m]:[4000m]])," ")</f>
        <v>14.563999999999998</v>
      </c>
      <c r="V213" s="34">
        <f t="shared" si="11"/>
        <v>0.2612027127402341</v>
      </c>
      <c r="W213" s="26"/>
      <c r="X213" s="26"/>
      <c r="Y213" s="26"/>
      <c r="Z213" s="32"/>
      <c r="AA213" s="26">
        <v>21.052</v>
      </c>
      <c r="AB213" s="26">
        <v>14.574999999999999</v>
      </c>
      <c r="AC213" s="26">
        <v>14.141</v>
      </c>
      <c r="AD213" s="26">
        <v>14.010999999999999</v>
      </c>
      <c r="AE213" s="26">
        <v>14.387</v>
      </c>
      <c r="AF213" s="26">
        <v>14.645</v>
      </c>
      <c r="AG213" s="26">
        <v>14.459</v>
      </c>
      <c r="AH213" s="26">
        <v>14.601000000000001</v>
      </c>
      <c r="AI213" s="26">
        <v>14.651</v>
      </c>
      <c r="AJ213" s="26">
        <v>14.411</v>
      </c>
      <c r="AK213" s="26">
        <v>14.733000000000001</v>
      </c>
      <c r="AL213" s="26">
        <v>14.563000000000001</v>
      </c>
      <c r="AM213" s="26">
        <v>14.965</v>
      </c>
      <c r="AN213" s="26">
        <v>14.566000000000001</v>
      </c>
      <c r="AO213" s="26">
        <v>14.826000000000001</v>
      </c>
      <c r="AP213" s="26">
        <v>14.926</v>
      </c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</row>
    <row r="214" spans="1:76" x14ac:dyDescent="0.25">
      <c r="A214" s="1" t="s">
        <v>213</v>
      </c>
      <c r="B214" s="27" t="s">
        <v>98</v>
      </c>
      <c r="C214" s="28">
        <v>42783</v>
      </c>
      <c r="D214" s="27" t="s">
        <v>88</v>
      </c>
      <c r="E214" s="27"/>
      <c r="F214" s="26" t="s">
        <v>214</v>
      </c>
      <c r="G214" s="26" t="s">
        <v>168</v>
      </c>
      <c r="H214" s="26" t="s">
        <v>215</v>
      </c>
      <c r="I214" s="26" t="s">
        <v>216</v>
      </c>
      <c r="J214" s="35">
        <v>109.26573426573424</v>
      </c>
      <c r="K214" s="35">
        <v>110.00651890482399</v>
      </c>
      <c r="L214" s="35">
        <v>110.00651890482399</v>
      </c>
      <c r="M214" s="35">
        <v>110.00651890482399</v>
      </c>
      <c r="N214" s="29">
        <f>SUM(Table1[[#This Row],[250m]:[1000m]])/86400</f>
        <v>7.4509259259259266E-4</v>
      </c>
      <c r="O214" s="29">
        <f>SUM(Table1[[#This Row],[250m]:[2000m]])/86400</f>
        <v>1.4183333333333335E-3</v>
      </c>
      <c r="P214" s="29">
        <f>SUM(Table1[[#This Row],[250m]:[3000m]])/86400</f>
        <v>2.1102777777777778E-3</v>
      </c>
      <c r="Q214" s="29">
        <f>IF(Table1[[#This Row],[Time(s)]]&gt;1,Table1[[#This Row],[Time(s)]]/86400," ")</f>
        <v>2.8157523148148148E-3</v>
      </c>
      <c r="R214" s="30">
        <f>SUM(Table1[[#This Row],[250m]:[4000m]])</f>
        <v>243.28100000000001</v>
      </c>
      <c r="S214" s="31">
        <f t="shared" si="13"/>
        <v>59.190812270584217</v>
      </c>
      <c r="T214" s="34">
        <f t="shared" si="12"/>
        <v>15.2050625</v>
      </c>
      <c r="U214" s="34">
        <f>IFERROR(AVERAGE(Table1[[#This Row],[500m]:[4000m]])," ")</f>
        <v>14.797333333333336</v>
      </c>
      <c r="V214" s="34">
        <f t="shared" si="11"/>
        <v>0.39969214343518122</v>
      </c>
      <c r="W214" s="26"/>
      <c r="X214" s="26"/>
      <c r="Y214" s="26"/>
      <c r="Z214" s="32"/>
      <c r="AA214" s="26">
        <v>21.321000000000002</v>
      </c>
      <c r="AB214" s="26">
        <v>14.317</v>
      </c>
      <c r="AC214" s="26">
        <v>14.167</v>
      </c>
      <c r="AD214" s="26">
        <v>14.571</v>
      </c>
      <c r="AE214" s="26">
        <v>14.568</v>
      </c>
      <c r="AF214" s="26">
        <v>14.37</v>
      </c>
      <c r="AG214" s="26">
        <v>14.707000000000001</v>
      </c>
      <c r="AH214" s="26">
        <v>14.523</v>
      </c>
      <c r="AI214" s="26">
        <v>14.909000000000001</v>
      </c>
      <c r="AJ214" s="26">
        <v>15.214</v>
      </c>
      <c r="AK214" s="26">
        <v>14.647</v>
      </c>
      <c r="AL214" s="26">
        <v>15.013999999999999</v>
      </c>
      <c r="AM214" s="26">
        <v>15.125999999999999</v>
      </c>
      <c r="AN214" s="26">
        <v>14.936999999999999</v>
      </c>
      <c r="AO214" s="26">
        <v>15.536</v>
      </c>
      <c r="AP214" s="26">
        <v>15.353999999999999</v>
      </c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</row>
    <row r="215" spans="1:76" x14ac:dyDescent="0.25">
      <c r="A215" s="1" t="s">
        <v>213</v>
      </c>
      <c r="B215" s="27" t="s">
        <v>77</v>
      </c>
      <c r="C215" s="28">
        <v>42783</v>
      </c>
      <c r="D215" s="27" t="s">
        <v>83</v>
      </c>
      <c r="E215" s="27">
        <v>10</v>
      </c>
      <c r="F215" s="26" t="s">
        <v>174</v>
      </c>
      <c r="G215" s="26" t="s">
        <v>199</v>
      </c>
      <c r="H215" s="26" t="s">
        <v>217</v>
      </c>
      <c r="I215" s="26" t="s">
        <v>218</v>
      </c>
      <c r="J215" s="35">
        <v>104.68362282878412</v>
      </c>
      <c r="K215" s="35">
        <v>104.68362282878412</v>
      </c>
      <c r="L215" s="35">
        <v>103.68026542147946</v>
      </c>
      <c r="M215" s="35">
        <v>104.68362282878412</v>
      </c>
      <c r="N215" s="29">
        <f>SUM(Table1[[#This Row],[250m]:[1000m]])/86400</f>
        <v>7.5771990740740737E-4</v>
      </c>
      <c r="O215" s="29">
        <f>SUM(Table1[[#This Row],[250m]:[2000m]])/86400</f>
        <v>1.4335416666666667E-3</v>
      </c>
      <c r="P215" s="29">
        <f>SUM(Table1[[#This Row],[250m]:[3000m]])/86400</f>
        <v>2.1219212962962958E-3</v>
      </c>
      <c r="Q215" s="29">
        <f>IF(Table1[[#This Row],[Time(s)]]&gt;1,Table1[[#This Row],[Time(s)]]/86400," ")</f>
        <v>2.8548379629629627E-3</v>
      </c>
      <c r="R215" s="30">
        <f>SUM(Table1[[#This Row],[250m]:[4000m]])</f>
        <v>246.65799999999999</v>
      </c>
      <c r="S215" s="31">
        <f t="shared" si="13"/>
        <v>58.380429582661016</v>
      </c>
      <c r="T215" s="34">
        <f t="shared" si="12"/>
        <v>15.416124999999999</v>
      </c>
      <c r="U215" s="34">
        <f>IFERROR(AVERAGE(Table1[[#This Row],[500m]:[4000m]])," ")</f>
        <v>14.998733333333332</v>
      </c>
      <c r="V215" s="34">
        <f t="shared" si="11"/>
        <v>0.5903590271626078</v>
      </c>
      <c r="W215" s="26"/>
      <c r="X215" s="26"/>
      <c r="Y215" s="26"/>
      <c r="Z215" s="32"/>
      <c r="AA215" s="26">
        <v>21.677</v>
      </c>
      <c r="AB215" s="26">
        <v>14.882999999999999</v>
      </c>
      <c r="AC215" s="26">
        <v>14.603999999999999</v>
      </c>
      <c r="AD215" s="26">
        <v>14.303000000000001</v>
      </c>
      <c r="AE215" s="26">
        <v>14.608000000000001</v>
      </c>
      <c r="AF215" s="26">
        <v>14.786</v>
      </c>
      <c r="AG215" s="26">
        <v>14.746</v>
      </c>
      <c r="AH215" s="26">
        <v>14.250999999999999</v>
      </c>
      <c r="AI215" s="26">
        <v>14.397</v>
      </c>
      <c r="AJ215" s="26">
        <v>15.032999999999999</v>
      </c>
      <c r="AK215" s="26">
        <v>15.244999999999999</v>
      </c>
      <c r="AL215" s="26">
        <v>14.801</v>
      </c>
      <c r="AM215" s="26">
        <v>15.561999999999999</v>
      </c>
      <c r="AN215" s="26">
        <v>15.964</v>
      </c>
      <c r="AO215" s="26">
        <v>15.709</v>
      </c>
      <c r="AP215" s="26">
        <v>16.088999999999999</v>
      </c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</row>
    <row r="216" spans="1:76" s="12" customFormat="1" x14ac:dyDescent="0.25">
      <c r="A216" s="1" t="s">
        <v>213</v>
      </c>
      <c r="B216" s="27" t="s">
        <v>77</v>
      </c>
      <c r="C216" s="28">
        <v>42783</v>
      </c>
      <c r="D216" s="27" t="s">
        <v>93</v>
      </c>
      <c r="E216" s="27">
        <v>2</v>
      </c>
      <c r="F216" s="26" t="s">
        <v>162</v>
      </c>
      <c r="G216" s="26" t="s">
        <v>187</v>
      </c>
      <c r="H216" s="26" t="s">
        <v>219</v>
      </c>
      <c r="I216" s="26" t="s">
        <v>126</v>
      </c>
      <c r="J216" s="35">
        <v>107.10205635948209</v>
      </c>
      <c r="K216" s="35">
        <v>107.10205635948209</v>
      </c>
      <c r="L216" s="35">
        <v>107.10205635948209</v>
      </c>
      <c r="M216" s="35">
        <v>107.10205635948209</v>
      </c>
      <c r="N216" s="29">
        <f>SUM(Table1[[#This Row],[250m]:[1000m]])/86400</f>
        <v>7.3765046296296306E-4</v>
      </c>
      <c r="O216" s="29">
        <f>SUM(Table1[[#This Row],[250m]:[2000m]])/86400</f>
        <v>1.4028819444444444E-3</v>
      </c>
      <c r="P216" s="29">
        <f>SUM(Table1[[#This Row],[250m]:[3000m]])/86400</f>
        <v>2.0795023148148148E-3</v>
      </c>
      <c r="Q216" s="29">
        <f>IF(Table1[[#This Row],[Time(s)]]&gt;1,Table1[[#This Row],[Time(s)]]/86400," ")</f>
        <v>2.7734143518518516E-3</v>
      </c>
      <c r="R216" s="30">
        <f>SUM(Table1[[#This Row],[250m]:[4000m]])</f>
        <v>239.62299999999999</v>
      </c>
      <c r="S216" s="31">
        <f t="shared" si="13"/>
        <v>60.094398283971074</v>
      </c>
      <c r="T216" s="34">
        <f t="shared" si="12"/>
        <v>14.976437499999999</v>
      </c>
      <c r="U216" s="34">
        <f>IFERROR(AVERAGE(Table1[[#This Row],[500m]:[4000m]])," ")</f>
        <v>14.562400000000002</v>
      </c>
      <c r="V216" s="34">
        <f t="shared" si="11"/>
        <v>0.32314322344301571</v>
      </c>
      <c r="W216" s="26"/>
      <c r="X216" s="26"/>
      <c r="Y216" s="26"/>
      <c r="Z216" s="32"/>
      <c r="AA216" s="26">
        <v>21.187000000000001</v>
      </c>
      <c r="AB216" s="26">
        <v>14.334</v>
      </c>
      <c r="AC216" s="26">
        <v>14.154999999999999</v>
      </c>
      <c r="AD216" s="26">
        <v>14.057</v>
      </c>
      <c r="AE216" s="26">
        <v>14.355</v>
      </c>
      <c r="AF216" s="26">
        <v>14.404999999999999</v>
      </c>
      <c r="AG216" s="26">
        <v>14.315</v>
      </c>
      <c r="AH216" s="26">
        <v>14.401</v>
      </c>
      <c r="AI216" s="26">
        <v>14.754</v>
      </c>
      <c r="AJ216" s="26">
        <v>14.368</v>
      </c>
      <c r="AK216" s="26">
        <v>14.693</v>
      </c>
      <c r="AL216" s="26">
        <v>14.645</v>
      </c>
      <c r="AM216" s="26">
        <v>14.984999999999999</v>
      </c>
      <c r="AN216" s="26">
        <v>15.007</v>
      </c>
      <c r="AO216" s="26">
        <v>14.917</v>
      </c>
      <c r="AP216" s="26">
        <v>15.045</v>
      </c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38"/>
    </row>
    <row r="217" spans="1:76" x14ac:dyDescent="0.25">
      <c r="A217" s="1" t="s">
        <v>213</v>
      </c>
      <c r="B217" s="27" t="s">
        <v>98</v>
      </c>
      <c r="C217" s="28">
        <v>42783</v>
      </c>
      <c r="D217" s="27" t="s">
        <v>93</v>
      </c>
      <c r="E217" s="27"/>
      <c r="F217" s="26" t="s">
        <v>162</v>
      </c>
      <c r="G217" s="26" t="s">
        <v>187</v>
      </c>
      <c r="H217" s="26" t="s">
        <v>219</v>
      </c>
      <c r="I217" s="26" t="s">
        <v>126</v>
      </c>
      <c r="J217" s="35">
        <v>108.17307692307692</v>
      </c>
      <c r="K217" s="35">
        <v>107.10205635948209</v>
      </c>
      <c r="L217" s="35">
        <v>107.10205635948209</v>
      </c>
      <c r="M217" s="35">
        <v>107.10205635948209</v>
      </c>
      <c r="N217" s="29">
        <f>SUM(Table1[[#This Row],[250m]:[1000m]])/86400</f>
        <v>7.2758101851851846E-4</v>
      </c>
      <c r="O217" s="29">
        <f>SUM(Table1[[#This Row],[250m]:[2000m]])/86400</f>
        <v>1.3865856481481481E-3</v>
      </c>
      <c r="P217" s="29">
        <f>SUM(Table1[[#This Row],[250m]:[3000m]])/86400</f>
        <v>2.0424999999999996E-3</v>
      </c>
      <c r="Q217" s="29">
        <f>IF(Table1[[#This Row],[Time(s)]]&gt;1,Table1[[#This Row],[Time(s)]]/86400," ")</f>
        <v>2.7354166666666664E-3</v>
      </c>
      <c r="R217" s="30">
        <f>SUM(Table1[[#This Row],[250m]:[4000m]])</f>
        <v>236.33999999999997</v>
      </c>
      <c r="S217" s="31">
        <f t="shared" si="13"/>
        <v>60.929169840060943</v>
      </c>
      <c r="T217" s="34">
        <f t="shared" si="12"/>
        <v>14.771249999999998</v>
      </c>
      <c r="U217" s="34">
        <f>IFERROR(AVERAGE(Table1[[#This Row],[500m]:[4000m]])," ")</f>
        <v>14.366399999999999</v>
      </c>
      <c r="V217" s="34">
        <f t="shared" si="11"/>
        <v>0.4406911454911317</v>
      </c>
      <c r="W217" s="26"/>
      <c r="X217" s="26"/>
      <c r="Y217" s="26"/>
      <c r="Z217" s="32"/>
      <c r="AA217" s="26">
        <v>20.844000000000001</v>
      </c>
      <c r="AB217" s="26">
        <v>14.209</v>
      </c>
      <c r="AC217" s="26">
        <v>13.894</v>
      </c>
      <c r="AD217" s="26">
        <v>13.916</v>
      </c>
      <c r="AE217" s="26">
        <v>14.249000000000001</v>
      </c>
      <c r="AF217" s="26">
        <v>14.266</v>
      </c>
      <c r="AG217" s="26">
        <v>14.27</v>
      </c>
      <c r="AH217" s="26">
        <v>14.153</v>
      </c>
      <c r="AI217" s="26">
        <v>14.489000000000001</v>
      </c>
      <c r="AJ217" s="26">
        <v>14.244</v>
      </c>
      <c r="AK217" s="26">
        <v>13.773999999999999</v>
      </c>
      <c r="AL217" s="26">
        <v>14.164</v>
      </c>
      <c r="AM217" s="26">
        <v>14.577</v>
      </c>
      <c r="AN217" s="26">
        <v>15.153</v>
      </c>
      <c r="AO217" s="26">
        <v>14.827</v>
      </c>
      <c r="AP217" s="26">
        <v>15.311</v>
      </c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</row>
    <row r="218" spans="1:76" x14ac:dyDescent="0.25">
      <c r="A218" s="1" t="s">
        <v>213</v>
      </c>
      <c r="B218" s="27" t="s">
        <v>77</v>
      </c>
      <c r="C218" s="28">
        <v>42783</v>
      </c>
      <c r="D218" s="28" t="s">
        <v>189</v>
      </c>
      <c r="E218" s="27">
        <v>5</v>
      </c>
      <c r="F218" s="26" t="s">
        <v>190</v>
      </c>
      <c r="G218" s="26" t="s">
        <v>204</v>
      </c>
      <c r="H218" s="26" t="s">
        <v>192</v>
      </c>
      <c r="I218" s="26" t="s">
        <v>191</v>
      </c>
      <c r="J218" s="35">
        <v>106.3997477931904</v>
      </c>
      <c r="K218" s="35">
        <v>104.68362282878412</v>
      </c>
      <c r="L218" s="35">
        <v>104.68362279999999</v>
      </c>
      <c r="M218" s="35">
        <v>104.68362279999999</v>
      </c>
      <c r="N218" s="29">
        <f>SUM(Table1[[#This Row],[250m]:[1000m]])/86400</f>
        <v>7.6100694444444447E-4</v>
      </c>
      <c r="O218" s="29">
        <f>SUM(Table1[[#This Row],[250m]:[2000m]])/86400</f>
        <v>1.4308333333333332E-3</v>
      </c>
      <c r="P218" s="29">
        <f>SUM(Table1[[#This Row],[250m]:[3000m]])/86400</f>
        <v>2.0967476851851854E-3</v>
      </c>
      <c r="Q218" s="29">
        <f>IF(Table1[[#This Row],[Time(s)]]&gt;1,Table1[[#This Row],[Time(s)]]/86400," ")</f>
        <v>2.8040393518518518E-3</v>
      </c>
      <c r="R218" s="30">
        <f>SUM(Table1[[#This Row],[250m]:[4000m]])</f>
        <v>242.26900000000001</v>
      </c>
      <c r="S218" s="31">
        <f t="shared" si="13"/>
        <v>59.438062649369087</v>
      </c>
      <c r="T218" s="33">
        <f t="shared" si="12"/>
        <v>15.1418125</v>
      </c>
      <c r="U218" s="33">
        <f>IFERROR(AVERAGE(Table1[[#This Row],[500m]:[4000m]])," ")</f>
        <v>14.7178</v>
      </c>
      <c r="V218" s="33">
        <f t="shared" si="11"/>
        <v>0.43384151154869555</v>
      </c>
      <c r="W218" s="26"/>
      <c r="X218" s="26"/>
      <c r="Y218" s="26"/>
      <c r="Z218" s="32"/>
      <c r="AA218" s="26">
        <v>21.501999999999999</v>
      </c>
      <c r="AB218" s="26">
        <v>14.821999999999999</v>
      </c>
      <c r="AC218" s="26">
        <v>14.734</v>
      </c>
      <c r="AD218" s="26">
        <v>14.693</v>
      </c>
      <c r="AE218" s="26">
        <v>14.592000000000001</v>
      </c>
      <c r="AF218" s="26">
        <v>14.510999999999999</v>
      </c>
      <c r="AG218" s="26">
        <v>14.377000000000001</v>
      </c>
      <c r="AH218" s="26">
        <v>14.393000000000001</v>
      </c>
      <c r="AI218" s="26">
        <v>14.429</v>
      </c>
      <c r="AJ218" s="26">
        <v>14.454000000000001</v>
      </c>
      <c r="AK218" s="26">
        <v>14.388</v>
      </c>
      <c r="AL218" s="26">
        <v>14.263999999999999</v>
      </c>
      <c r="AM218" s="26">
        <v>14.824999999999999</v>
      </c>
      <c r="AN218" s="26">
        <v>15.12</v>
      </c>
      <c r="AO218" s="26">
        <v>15.260999999999999</v>
      </c>
      <c r="AP218" s="26">
        <v>15.904</v>
      </c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</row>
    <row r="219" spans="1:76" x14ac:dyDescent="0.25">
      <c r="A219" s="1" t="s">
        <v>213</v>
      </c>
      <c r="B219" s="27" t="s">
        <v>201</v>
      </c>
      <c r="C219" s="28">
        <v>42783</v>
      </c>
      <c r="D219" s="28" t="s">
        <v>189</v>
      </c>
      <c r="E219" s="27">
        <v>8</v>
      </c>
      <c r="F219" s="26" t="s">
        <v>193</v>
      </c>
      <c r="G219" s="26" t="s">
        <v>204</v>
      </c>
      <c r="H219" s="26" t="s">
        <v>192</v>
      </c>
      <c r="I219" s="26" t="s">
        <v>191</v>
      </c>
      <c r="J219" s="26"/>
      <c r="K219" s="26"/>
      <c r="L219" s="26"/>
      <c r="M219" s="26"/>
      <c r="N219" s="29">
        <f>SUM(Table1[[#This Row],[250m]:[1000m]])/86400</f>
        <v>7.6686342592592594E-4</v>
      </c>
      <c r="O219" s="29">
        <f>SUM(Table1[[#This Row],[250m]:[2000m]])/86400</f>
        <v>1.4409143518518519E-3</v>
      </c>
      <c r="P219" s="29">
        <f>SUM(Table1[[#This Row],[250m]:[3000m]])/86400</f>
        <v>2.113483796296296E-3</v>
      </c>
      <c r="Q219" s="29">
        <f>IF(Table1[[#This Row],[Time(s)]]&gt;1,Table1[[#This Row],[Time(s)]]/86400," ")</f>
        <v>2.8559722222222224E-3</v>
      </c>
      <c r="R219" s="30">
        <f>SUM(Table1[[#This Row],[250m]:[4000m]])</f>
        <v>246.75600000000003</v>
      </c>
      <c r="S219" s="31">
        <f t="shared" si="13"/>
        <v>58.357243592860954</v>
      </c>
      <c r="T219" s="33">
        <f t="shared" si="12"/>
        <v>15.422250000000002</v>
      </c>
      <c r="U219" s="33">
        <f>IFERROR(AVERAGE(Table1[[#This Row],[500m]:[4000m]])," ")</f>
        <v>15.006666666666668</v>
      </c>
      <c r="V219" s="33">
        <f t="shared" si="11"/>
        <v>0.93645155977739902</v>
      </c>
      <c r="W219" s="26"/>
      <c r="X219" s="26"/>
      <c r="Y219" s="26"/>
      <c r="Z219" s="32"/>
      <c r="AA219" s="26">
        <v>21.655999999999999</v>
      </c>
      <c r="AB219" s="26">
        <v>14.972</v>
      </c>
      <c r="AC219" s="26">
        <v>14.874000000000001</v>
      </c>
      <c r="AD219" s="26">
        <v>14.755000000000001</v>
      </c>
      <c r="AE219" s="26">
        <v>14.659000000000001</v>
      </c>
      <c r="AF219" s="26">
        <v>14.55</v>
      </c>
      <c r="AG219" s="26">
        <v>14.565</v>
      </c>
      <c r="AH219" s="26">
        <v>14.464</v>
      </c>
      <c r="AI219" s="26">
        <v>14.596</v>
      </c>
      <c r="AJ219" s="26">
        <v>14.534000000000001</v>
      </c>
      <c r="AK219" s="26">
        <v>14.606999999999999</v>
      </c>
      <c r="AL219" s="26">
        <v>14.372999999999999</v>
      </c>
      <c r="AM219" s="26">
        <v>14.323</v>
      </c>
      <c r="AN219" s="26">
        <v>15.395</v>
      </c>
      <c r="AO219" s="26">
        <v>17.079000000000001</v>
      </c>
      <c r="AP219" s="26">
        <v>17.353999999999999</v>
      </c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</row>
    <row r="220" spans="1:76" x14ac:dyDescent="0.25">
      <c r="A220" s="1" t="s">
        <v>213</v>
      </c>
      <c r="B220" s="27" t="s">
        <v>100</v>
      </c>
      <c r="C220" s="28">
        <v>42784</v>
      </c>
      <c r="D220" s="27" t="s">
        <v>93</v>
      </c>
      <c r="E220" s="27">
        <v>1</v>
      </c>
      <c r="F220" s="26" t="s">
        <v>186</v>
      </c>
      <c r="G220" s="26" t="s">
        <v>187</v>
      </c>
      <c r="H220" s="26" t="s">
        <v>219</v>
      </c>
      <c r="I220" s="26" t="s">
        <v>162</v>
      </c>
      <c r="J220" s="35">
        <v>108.17307692307692</v>
      </c>
      <c r="K220" s="35">
        <v>107.10205635948209</v>
      </c>
      <c r="L220" s="35">
        <v>107.10205635948209</v>
      </c>
      <c r="M220" s="35">
        <v>107.10205635948209</v>
      </c>
      <c r="N220" s="29">
        <f>SUM(Table1[[#This Row],[250m]:[1000m]])/86400</f>
        <v>7.299537037037038E-4</v>
      </c>
      <c r="O220" s="29">
        <f>SUM(Table1[[#This Row],[250m]:[2000m]])/86400</f>
        <v>1.3923495370370372E-3</v>
      </c>
      <c r="P220" s="29">
        <f>SUM(Table1[[#This Row],[250m]:[3000m]])/86400</f>
        <v>2.0828009259259259E-3</v>
      </c>
      <c r="Q220" s="29">
        <f>IF(Table1[[#This Row],[Time(s)]]&gt;1,Table1[[#This Row],[Time(s)]]/86400," ")</f>
        <v>2.7717013888888891E-3</v>
      </c>
      <c r="R220" s="30">
        <f>SUM(Table1[[#This Row],[250m]:[4000m]])</f>
        <v>239.47500000000002</v>
      </c>
      <c r="S220" s="31">
        <f t="shared" si="13"/>
        <v>60.13153773880363</v>
      </c>
      <c r="T220" s="34">
        <f t="shared" si="12"/>
        <v>14.967187500000001</v>
      </c>
      <c r="U220" s="34">
        <f>IFERROR(AVERAGE(Table1[[#This Row],[500m]:[4000m]])," ")</f>
        <v>14.568800000000001</v>
      </c>
      <c r="V220" s="34">
        <f t="shared" si="11"/>
        <v>0.44232150556548139</v>
      </c>
      <c r="W220" s="26"/>
      <c r="X220" s="26"/>
      <c r="Y220" s="26"/>
      <c r="Z220" s="32"/>
      <c r="AA220" s="26">
        <v>20.943000000000001</v>
      </c>
      <c r="AB220" s="26">
        <v>14.311</v>
      </c>
      <c r="AC220" s="26">
        <v>13.975</v>
      </c>
      <c r="AD220" s="26">
        <v>13.839</v>
      </c>
      <c r="AE220" s="26">
        <v>14.042999999999999</v>
      </c>
      <c r="AF220" s="26">
        <v>14.352</v>
      </c>
      <c r="AG220" s="26">
        <v>14.385999999999999</v>
      </c>
      <c r="AH220" s="26">
        <v>14.45</v>
      </c>
      <c r="AI220" s="26">
        <v>14.644</v>
      </c>
      <c r="AJ220" s="26">
        <v>14.66</v>
      </c>
      <c r="AK220" s="26">
        <v>15.132999999999999</v>
      </c>
      <c r="AL220" s="26">
        <v>15.218</v>
      </c>
      <c r="AM220" s="26">
        <v>14.763</v>
      </c>
      <c r="AN220" s="26">
        <v>15.183999999999999</v>
      </c>
      <c r="AO220" s="26">
        <v>15.061999999999999</v>
      </c>
      <c r="AP220" s="26">
        <v>14.512</v>
      </c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</row>
    <row r="221" spans="1:76" x14ac:dyDescent="0.25">
      <c r="A221" s="26" t="s">
        <v>220</v>
      </c>
      <c r="B221" s="27" t="s">
        <v>77</v>
      </c>
      <c r="C221" s="28">
        <v>42837</v>
      </c>
      <c r="D221" s="27" t="s">
        <v>88</v>
      </c>
      <c r="E221" s="27">
        <v>1</v>
      </c>
      <c r="F221" s="26" t="s">
        <v>168</v>
      </c>
      <c r="G221" s="26" t="s">
        <v>185</v>
      </c>
      <c r="H221" s="26" t="s">
        <v>110</v>
      </c>
      <c r="I221" s="26" t="s">
        <v>216</v>
      </c>
      <c r="J221" s="35">
        <v>111.13672286617491</v>
      </c>
      <c r="K221" s="35">
        <v>111.90318302387269</v>
      </c>
      <c r="L221" s="35">
        <v>111.90318302387269</v>
      </c>
      <c r="M221" s="35">
        <v>111.90318302387269</v>
      </c>
      <c r="N221" s="29">
        <f>SUM(Table1[[#This Row],[250m]:[1000m]])/86400</f>
        <v>7.235648148148149E-4</v>
      </c>
      <c r="O221" s="29">
        <f>SUM(Table1[[#This Row],[250m]:[2000m]])/86400</f>
        <v>1.371840277777778E-3</v>
      </c>
      <c r="P221" s="29">
        <f>SUM(Table1[[#This Row],[250m]:[3000m]])/86400</f>
        <v>2.0202083333333335E-3</v>
      </c>
      <c r="Q221" s="29">
        <f>IF(Table1[[#This Row],[Time(s)]]&gt;1,Table1[[#This Row],[Time(s)]]/86400," ")</f>
        <v>2.6687152777777777E-3</v>
      </c>
      <c r="R221" s="30">
        <f>SUM(Table1[[#This Row],[250m]:[4000m]])</f>
        <v>230.577</v>
      </c>
      <c r="S221" s="31">
        <f t="shared" si="13"/>
        <v>62.452022534771459</v>
      </c>
      <c r="T221" s="34">
        <f t="shared" si="12"/>
        <v>14.4110625</v>
      </c>
      <c r="U221" s="34">
        <f>IFERROR(AVERAGE(Table1[[#This Row],[500m]:[4000m]])," ")</f>
        <v>13.998266666666664</v>
      </c>
      <c r="V221" s="34">
        <f t="shared" si="11"/>
        <v>0.15350219480360455</v>
      </c>
      <c r="W221" s="26">
        <v>24.5</v>
      </c>
      <c r="X221" s="26">
        <v>1014</v>
      </c>
      <c r="Y221" s="26">
        <v>66</v>
      </c>
      <c r="Z221" s="32">
        <v>1.177</v>
      </c>
      <c r="AA221" s="26">
        <v>20.603000000000002</v>
      </c>
      <c r="AB221" s="26">
        <v>14.228</v>
      </c>
      <c r="AC221" s="26">
        <v>13.997</v>
      </c>
      <c r="AD221" s="26">
        <v>13.688000000000001</v>
      </c>
      <c r="AE221" s="26">
        <v>13.986000000000001</v>
      </c>
      <c r="AF221" s="26">
        <v>14.026999999999999</v>
      </c>
      <c r="AG221" s="26">
        <v>14.007</v>
      </c>
      <c r="AH221" s="26">
        <v>13.991</v>
      </c>
      <c r="AI221" s="26">
        <v>14.026</v>
      </c>
      <c r="AJ221" s="26">
        <v>13.991</v>
      </c>
      <c r="AK221" s="26">
        <v>13.901999999999999</v>
      </c>
      <c r="AL221" s="26">
        <v>14.1</v>
      </c>
      <c r="AM221" s="26">
        <v>14.177</v>
      </c>
      <c r="AN221" s="26">
        <v>13.917999999999999</v>
      </c>
      <c r="AO221" s="26">
        <v>14.212</v>
      </c>
      <c r="AP221" s="26">
        <v>13.724</v>
      </c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</row>
    <row r="222" spans="1:76" x14ac:dyDescent="0.25">
      <c r="A222" s="26" t="s">
        <v>220</v>
      </c>
      <c r="B222" s="27" t="s">
        <v>98</v>
      </c>
      <c r="C222" s="28">
        <v>42837</v>
      </c>
      <c r="D222" s="27" t="s">
        <v>88</v>
      </c>
      <c r="E222" s="27"/>
      <c r="F222" s="26" t="s">
        <v>168</v>
      </c>
      <c r="G222" s="26" t="s">
        <v>185</v>
      </c>
      <c r="H222" s="26" t="s">
        <v>196</v>
      </c>
      <c r="I222" s="26" t="s">
        <v>216</v>
      </c>
      <c r="J222" s="35">
        <v>111.13672286617491</v>
      </c>
      <c r="K222" s="35">
        <v>111.90318302387269</v>
      </c>
      <c r="L222" s="35">
        <v>111.90318302387269</v>
      </c>
      <c r="M222" s="35">
        <v>111.90318302387269</v>
      </c>
      <c r="N222" s="29">
        <f>SUM(Table1[[#This Row],[250m]:[1000m]])/86400</f>
        <v>7.2966435185185189E-4</v>
      </c>
      <c r="O222" s="29">
        <f>SUM(Table1[[#This Row],[250m]:[2000m]])/86400</f>
        <v>1.3847916666666668E-3</v>
      </c>
      <c r="P222" s="29">
        <f>SUM(Table1[[#This Row],[250m]:[3000m]])/86400</f>
        <v>2.0470601851851852E-3</v>
      </c>
      <c r="Q222" s="29">
        <f>IF(Table1[[#This Row],[Time(s)]]&gt;1,Table1[[#This Row],[Time(s)]]/86400," ")</f>
        <v>2.7097800925925931E-3</v>
      </c>
      <c r="R222" s="30">
        <f>SUM(Table1[[#This Row],[250m]:[4000m]])</f>
        <v>234.12500000000003</v>
      </c>
      <c r="S222" s="31">
        <f t="shared" si="13"/>
        <v>61.505605979711689</v>
      </c>
      <c r="T222" s="34">
        <f t="shared" si="12"/>
        <v>14.632812500000002</v>
      </c>
      <c r="U222" s="34">
        <f>IFERROR(AVERAGE(Table1[[#This Row],[500m]:[4000m]])," ")</f>
        <v>14.230600000000003</v>
      </c>
      <c r="V222" s="34">
        <f t="shared" si="11"/>
        <v>0.15764417437471556</v>
      </c>
      <c r="W222" s="26">
        <v>25</v>
      </c>
      <c r="X222" s="26">
        <v>1016</v>
      </c>
      <c r="Y222" s="26">
        <v>61</v>
      </c>
      <c r="Z222" s="32">
        <v>1.179</v>
      </c>
      <c r="AA222" s="26">
        <v>20.666</v>
      </c>
      <c r="AB222" s="26">
        <v>14.304</v>
      </c>
      <c r="AC222" s="26">
        <v>13.936</v>
      </c>
      <c r="AD222" s="26">
        <v>14.137</v>
      </c>
      <c r="AE222" s="26">
        <v>14.144</v>
      </c>
      <c r="AF222" s="26">
        <v>14.023999999999999</v>
      </c>
      <c r="AG222" s="26">
        <v>14.098000000000001</v>
      </c>
      <c r="AH222" s="26">
        <v>14.337</v>
      </c>
      <c r="AI222" s="26">
        <v>14.183</v>
      </c>
      <c r="AJ222" s="26">
        <v>14.385999999999999</v>
      </c>
      <c r="AK222" s="26">
        <v>14.388</v>
      </c>
      <c r="AL222" s="26">
        <v>14.263</v>
      </c>
      <c r="AM222" s="26">
        <v>14.358000000000001</v>
      </c>
      <c r="AN222" s="26">
        <v>14.538</v>
      </c>
      <c r="AO222" s="26">
        <v>14.173999999999999</v>
      </c>
      <c r="AP222" s="26">
        <v>14.189</v>
      </c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</row>
    <row r="223" spans="1:76" x14ac:dyDescent="0.25">
      <c r="A223" s="26" t="s">
        <v>220</v>
      </c>
      <c r="B223" s="27" t="s">
        <v>77</v>
      </c>
      <c r="C223" s="28">
        <v>42837</v>
      </c>
      <c r="D223" s="27" t="s">
        <v>83</v>
      </c>
      <c r="E223" s="27">
        <v>2</v>
      </c>
      <c r="F223" s="26" t="s">
        <v>174</v>
      </c>
      <c r="G223" s="26" t="s">
        <v>144</v>
      </c>
      <c r="H223" s="26" t="s">
        <v>146</v>
      </c>
      <c r="I223" s="26" t="s">
        <v>173</v>
      </c>
      <c r="J223" s="26">
        <v>111.9</v>
      </c>
      <c r="K223" s="26">
        <v>111.9</v>
      </c>
      <c r="L223" s="26">
        <v>111.9</v>
      </c>
      <c r="M223" s="26">
        <v>111.9</v>
      </c>
      <c r="N223" s="29">
        <f>SUM(Table1[[#This Row],[250m]:[1000m]])/86400</f>
        <v>7.3577546296296292E-4</v>
      </c>
      <c r="O223" s="29">
        <f>SUM(Table1[[#This Row],[250m]:[2000m]])/86400</f>
        <v>1.3893287037037036E-3</v>
      </c>
      <c r="P223" s="29">
        <f>SUM(Table1[[#This Row],[250m]:[3000m]])/86400</f>
        <v>2.0401620370370369E-3</v>
      </c>
      <c r="Q223" s="29">
        <f>IF(Table1[[#This Row],[Time(s)]]&gt;1,Table1[[#This Row],[Time(s)]]/86400," ")</f>
        <v>2.7016435185185186E-3</v>
      </c>
      <c r="R223" s="30">
        <f>SUM(Table1[[#This Row],[250m]:[4000m]])</f>
        <v>233.422</v>
      </c>
      <c r="S223" s="31">
        <f t="shared" si="13"/>
        <v>61.690843193872041</v>
      </c>
      <c r="T223" s="34">
        <f t="shared" si="12"/>
        <v>14.588875</v>
      </c>
      <c r="U223" s="34">
        <f>IFERROR(AVERAGE(Table1[[#This Row],[500m]:[4000m]])," ")</f>
        <v>14.140399999999998</v>
      </c>
      <c r="V223" s="34">
        <f t="shared" si="11"/>
        <v>0.14004988907018609</v>
      </c>
      <c r="W223" s="26">
        <v>24.5</v>
      </c>
      <c r="X223" s="26">
        <v>1014</v>
      </c>
      <c r="Y223" s="26">
        <v>66</v>
      </c>
      <c r="Z223" s="32">
        <v>1.177</v>
      </c>
      <c r="AA223" s="26">
        <v>21.315999999999999</v>
      </c>
      <c r="AB223" s="26">
        <v>14.215999999999999</v>
      </c>
      <c r="AC223" s="26">
        <v>13.981999999999999</v>
      </c>
      <c r="AD223" s="26">
        <v>14.057</v>
      </c>
      <c r="AE223" s="26">
        <v>14.218</v>
      </c>
      <c r="AF223" s="26">
        <v>13.972</v>
      </c>
      <c r="AG223" s="26">
        <v>14.288</v>
      </c>
      <c r="AH223" s="26">
        <v>13.989000000000001</v>
      </c>
      <c r="AI223" s="26">
        <v>14.135999999999999</v>
      </c>
      <c r="AJ223" s="26">
        <v>14.073</v>
      </c>
      <c r="AK223" s="26">
        <v>13.994</v>
      </c>
      <c r="AL223" s="26">
        <v>14.029</v>
      </c>
      <c r="AM223" s="26">
        <v>14.135999999999999</v>
      </c>
      <c r="AN223" s="26">
        <v>14.369</v>
      </c>
      <c r="AO223" s="26">
        <v>14.321</v>
      </c>
      <c r="AP223" s="26">
        <v>14.326000000000001</v>
      </c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</row>
    <row r="224" spans="1:76" x14ac:dyDescent="0.25">
      <c r="A224" s="26" t="s">
        <v>220</v>
      </c>
      <c r="B224" s="27" t="s">
        <v>98</v>
      </c>
      <c r="C224" s="28">
        <v>42837</v>
      </c>
      <c r="D224" s="27" t="s">
        <v>83</v>
      </c>
      <c r="E224" s="27"/>
      <c r="F224" s="26" t="s">
        <v>174</v>
      </c>
      <c r="G224" s="26" t="s">
        <v>144</v>
      </c>
      <c r="H224" s="26" t="s">
        <v>146</v>
      </c>
      <c r="I224" s="26" t="s">
        <v>173</v>
      </c>
      <c r="J224" s="26">
        <v>111.9</v>
      </c>
      <c r="K224" s="26">
        <v>111.9</v>
      </c>
      <c r="L224" s="26">
        <v>111.9</v>
      </c>
      <c r="M224" s="26">
        <v>111.9</v>
      </c>
      <c r="N224" s="29">
        <f>SUM(Table1[[#This Row],[250m]:[1000m]])/86400</f>
        <v>7.4098379629629633E-4</v>
      </c>
      <c r="O224" s="29">
        <f>SUM(Table1[[#This Row],[250m]:[2000m]])/86400</f>
        <v>1.3933564814814815E-3</v>
      </c>
      <c r="P224" s="29">
        <f>SUM(Table1[[#This Row],[250m]:[3000m]])/86400</f>
        <v>2.0473495370370372E-3</v>
      </c>
      <c r="Q224" s="29">
        <f>IF(Table1[[#This Row],[Time(s)]]&gt;1,Table1[[#This Row],[Time(s)]]/86400," ")</f>
        <v>2.7125347222222225E-3</v>
      </c>
      <c r="R224" s="30">
        <f>SUM(Table1[[#This Row],[250m]:[4000m]])</f>
        <v>234.36300000000003</v>
      </c>
      <c r="S224" s="31">
        <f t="shared" si="13"/>
        <v>61.443145889069513</v>
      </c>
      <c r="T224" s="34">
        <f t="shared" si="12"/>
        <v>14.647687500000002</v>
      </c>
      <c r="U224" s="34">
        <f>IFERROR(AVERAGE(Table1[[#This Row],[500m]:[4000m]])," ")</f>
        <v>14.201933333333335</v>
      </c>
      <c r="V224" s="34">
        <f t="shared" si="11"/>
        <v>0.1830263316991248</v>
      </c>
      <c r="W224" s="26">
        <v>25</v>
      </c>
      <c r="X224" s="26">
        <v>1016</v>
      </c>
      <c r="Y224" s="26">
        <v>61</v>
      </c>
      <c r="Z224" s="32">
        <v>1.179</v>
      </c>
      <c r="AA224" s="26">
        <v>21.334</v>
      </c>
      <c r="AB224" s="26">
        <v>14.351000000000001</v>
      </c>
      <c r="AC224" s="26">
        <v>14.189</v>
      </c>
      <c r="AD224" s="26">
        <v>14.147</v>
      </c>
      <c r="AE224" s="26">
        <v>14.351000000000001</v>
      </c>
      <c r="AF224" s="26">
        <v>13.974</v>
      </c>
      <c r="AG224" s="26">
        <v>14.189</v>
      </c>
      <c r="AH224" s="26">
        <v>13.851000000000001</v>
      </c>
      <c r="AI224" s="26">
        <v>14.015000000000001</v>
      </c>
      <c r="AJ224" s="26">
        <v>14.074</v>
      </c>
      <c r="AK224" s="26">
        <v>14.055999999999999</v>
      </c>
      <c r="AL224" s="26">
        <v>14.36</v>
      </c>
      <c r="AM224" s="26">
        <v>14.202</v>
      </c>
      <c r="AN224" s="26">
        <v>14.398999999999999</v>
      </c>
      <c r="AO224" s="26">
        <v>14.452</v>
      </c>
      <c r="AP224" s="26">
        <v>14.419</v>
      </c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</row>
    <row r="225" spans="1:76" x14ac:dyDescent="0.25">
      <c r="A225" s="26" t="s">
        <v>220</v>
      </c>
      <c r="B225" s="27" t="s">
        <v>77</v>
      </c>
      <c r="C225" s="28">
        <v>42837</v>
      </c>
      <c r="D225" s="27" t="s">
        <v>78</v>
      </c>
      <c r="E225" s="27">
        <v>5</v>
      </c>
      <c r="F225" s="26" t="s">
        <v>106</v>
      </c>
      <c r="G225" s="26" t="s">
        <v>197</v>
      </c>
      <c r="H225" s="26" t="s">
        <v>114</v>
      </c>
      <c r="I225" s="26" t="s">
        <v>152</v>
      </c>
      <c r="J225" s="26"/>
      <c r="K225" s="26"/>
      <c r="L225" s="26"/>
      <c r="M225" s="26"/>
      <c r="N225" s="29">
        <f>SUM(Table1[[#This Row],[250m]:[1000m]])/86400</f>
        <v>7.393171296296297E-4</v>
      </c>
      <c r="O225" s="29">
        <f>SUM(Table1[[#This Row],[250m]:[2000m]])/86400</f>
        <v>1.4073379629629631E-3</v>
      </c>
      <c r="P225" s="29">
        <f>SUM(Table1[[#This Row],[250m]:[3000m]])/86400</f>
        <v>2.0812152777777773E-3</v>
      </c>
      <c r="Q225" s="29">
        <f>IF(Table1[[#This Row],[Time(s)]]&gt;1,Table1[[#This Row],[Time(s)]]/86400," ")</f>
        <v>2.7654629629629626E-3</v>
      </c>
      <c r="R225" s="30">
        <f>SUM(Table1[[#This Row],[250m]:[4000m]])</f>
        <v>238.93599999999998</v>
      </c>
      <c r="S225" s="31">
        <f t="shared" si="13"/>
        <v>60.267184518029943</v>
      </c>
      <c r="T225" s="34">
        <f t="shared" si="12"/>
        <v>14.933499999999999</v>
      </c>
      <c r="U225" s="34">
        <f>IFERROR(AVERAGE(Table1[[#This Row],[500m]:[4000m]])," ")</f>
        <v>14.5328</v>
      </c>
      <c r="V225" s="34">
        <f t="shared" si="11"/>
        <v>0.25254481921885813</v>
      </c>
      <c r="W225" s="26">
        <v>24.5</v>
      </c>
      <c r="X225" s="26">
        <v>1014</v>
      </c>
      <c r="Y225" s="26">
        <v>66</v>
      </c>
      <c r="Z225" s="32">
        <v>1.177</v>
      </c>
      <c r="AA225" s="26">
        <v>20.943999999999999</v>
      </c>
      <c r="AB225" s="26">
        <v>14.522</v>
      </c>
      <c r="AC225" s="26">
        <v>14.259</v>
      </c>
      <c r="AD225" s="26">
        <v>14.151999999999999</v>
      </c>
      <c r="AE225" s="26">
        <v>14.39</v>
      </c>
      <c r="AF225" s="26">
        <v>14.513</v>
      </c>
      <c r="AG225" s="26">
        <v>14.551</v>
      </c>
      <c r="AH225" s="26">
        <v>14.263</v>
      </c>
      <c r="AI225" s="26">
        <v>14.353999999999999</v>
      </c>
      <c r="AJ225" s="26">
        <v>14.664999999999999</v>
      </c>
      <c r="AK225" s="26">
        <v>14.420999999999999</v>
      </c>
      <c r="AL225" s="26">
        <v>14.782999999999999</v>
      </c>
      <c r="AM225" s="26">
        <v>15.073</v>
      </c>
      <c r="AN225" s="26">
        <v>14.927</v>
      </c>
      <c r="AO225" s="26">
        <v>14.613</v>
      </c>
      <c r="AP225" s="26">
        <v>14.506</v>
      </c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</row>
    <row r="226" spans="1:76" x14ac:dyDescent="0.25">
      <c r="A226" s="26" t="s">
        <v>220</v>
      </c>
      <c r="B226" s="27" t="s">
        <v>98</v>
      </c>
      <c r="C226" s="28">
        <v>42837</v>
      </c>
      <c r="D226" s="27" t="s">
        <v>78</v>
      </c>
      <c r="E226" s="27"/>
      <c r="F226" s="26" t="s">
        <v>114</v>
      </c>
      <c r="G226" s="26" t="s">
        <v>152</v>
      </c>
      <c r="H226" s="26" t="s">
        <v>178</v>
      </c>
      <c r="I226" s="26" t="s">
        <v>151</v>
      </c>
      <c r="J226" s="35">
        <v>108.17307692307701</v>
      </c>
      <c r="K226" s="35">
        <v>108.17307692307692</v>
      </c>
      <c r="L226" s="35">
        <v>108.17307692307692</v>
      </c>
      <c r="M226" s="35">
        <v>108.17307692307692</v>
      </c>
      <c r="N226" s="29">
        <f>SUM(Table1[[#This Row],[250m]:[1000m]])/86400</f>
        <v>7.3638888888888897E-4</v>
      </c>
      <c r="O226" s="29">
        <f>SUM(Table1[[#This Row],[250m]:[2000m]])/86400</f>
        <v>1.3999189814814816E-3</v>
      </c>
      <c r="P226" s="29">
        <f>SUM(Table1[[#This Row],[250m]:[3000m]])/86400</f>
        <v>2.0647685185185183E-3</v>
      </c>
      <c r="Q226" s="29">
        <f>IF(Table1[[#This Row],[Time(s)]]&gt;1,Table1[[#This Row],[Time(s)]]/86400," ")</f>
        <v>2.7406944444444445E-3</v>
      </c>
      <c r="R226" s="30">
        <f>SUM(Table1[[#This Row],[250m]:[4000m]])</f>
        <v>236.79600000000002</v>
      </c>
      <c r="S226" s="31">
        <f t="shared" si="13"/>
        <v>60.811838037804684</v>
      </c>
      <c r="T226" s="34">
        <f t="shared" si="12"/>
        <v>14.799750000000001</v>
      </c>
      <c r="U226" s="34">
        <f>IFERROR(AVERAGE(Table1[[#This Row],[500m]:[4000m]])," ")</f>
        <v>14.400533333333334</v>
      </c>
      <c r="V226" s="34">
        <f t="shared" si="11"/>
        <v>0.18532437456935824</v>
      </c>
      <c r="W226" s="26">
        <v>25</v>
      </c>
      <c r="X226" s="26">
        <v>1016</v>
      </c>
      <c r="Y226" s="26">
        <v>61</v>
      </c>
      <c r="Z226" s="32">
        <v>1.179</v>
      </c>
      <c r="AA226" s="26">
        <v>20.788</v>
      </c>
      <c r="AB226" s="26">
        <v>14.43</v>
      </c>
      <c r="AC226" s="26">
        <v>14.289</v>
      </c>
      <c r="AD226" s="26">
        <v>14.117000000000001</v>
      </c>
      <c r="AE226" s="26">
        <v>14.3</v>
      </c>
      <c r="AF226" s="26">
        <v>14.444000000000001</v>
      </c>
      <c r="AG226" s="26">
        <v>14.326000000000001</v>
      </c>
      <c r="AH226" s="26">
        <v>14.259</v>
      </c>
      <c r="AI226" s="26">
        <v>14.461</v>
      </c>
      <c r="AJ226" s="26">
        <v>14.081</v>
      </c>
      <c r="AK226" s="26">
        <v>14.295</v>
      </c>
      <c r="AL226" s="26">
        <v>14.606</v>
      </c>
      <c r="AM226" s="26">
        <v>14.609</v>
      </c>
      <c r="AN226" s="26">
        <v>14.586</v>
      </c>
      <c r="AO226" s="26">
        <v>14.727</v>
      </c>
      <c r="AP226" s="26">
        <v>14.478</v>
      </c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</row>
    <row r="227" spans="1:76" x14ac:dyDescent="0.25">
      <c r="A227" s="26" t="s">
        <v>220</v>
      </c>
      <c r="B227" s="27" t="s">
        <v>77</v>
      </c>
      <c r="C227" s="28">
        <v>42837</v>
      </c>
      <c r="D227" s="27" t="s">
        <v>93</v>
      </c>
      <c r="E227" s="27">
        <v>10</v>
      </c>
      <c r="F227" s="26" t="s">
        <v>186</v>
      </c>
      <c r="G227" s="26" t="s">
        <v>219</v>
      </c>
      <c r="H227" s="26" t="s">
        <v>187</v>
      </c>
      <c r="I227" s="26" t="s">
        <v>126</v>
      </c>
      <c r="J227" s="26"/>
      <c r="K227" s="26"/>
      <c r="L227" s="26"/>
      <c r="M227" s="26"/>
      <c r="N227" s="29">
        <f>SUM(Table1[[#This Row],[250m]:[1000m]])/86400</f>
        <v>7.4414351851851844E-4</v>
      </c>
      <c r="O227" s="29">
        <f>SUM(Table1[[#This Row],[250m]:[2000m]])/86400</f>
        <v>1.4074421296296296E-3</v>
      </c>
      <c r="P227" s="29">
        <f>SUM(Table1[[#This Row],[250m]:[3000m]])/86400</f>
        <v>2.0986226851851851E-3</v>
      </c>
      <c r="Q227" s="29">
        <f>IF(Table1[[#This Row],[Time(s)]]&gt;1,Table1[[#This Row],[Time(s)]]/86400," ")</f>
        <v>2.8060532407407409E-3</v>
      </c>
      <c r="R227" s="30">
        <f>SUM(Table1[[#This Row],[250m]:[4000m]])</f>
        <v>242.44300000000001</v>
      </c>
      <c r="S227" s="31">
        <f t="shared" si="13"/>
        <v>59.395404280593787</v>
      </c>
      <c r="T227" s="34">
        <f t="shared" si="12"/>
        <v>15.152687500000001</v>
      </c>
      <c r="U227" s="34">
        <f>IFERROR(AVERAGE(Table1[[#This Row],[500m]:[4000m]])," ")</f>
        <v>14.723000000000001</v>
      </c>
      <c r="V227" s="34">
        <f t="shared" si="11"/>
        <v>0.50208166666390031</v>
      </c>
      <c r="W227" s="26">
        <v>24.5</v>
      </c>
      <c r="X227" s="26">
        <v>1014</v>
      </c>
      <c r="Y227" s="26">
        <v>66</v>
      </c>
      <c r="Z227" s="32">
        <v>1.177</v>
      </c>
      <c r="AA227" s="26">
        <v>21.597999999999999</v>
      </c>
      <c r="AB227" s="26">
        <v>14.731</v>
      </c>
      <c r="AC227" s="26">
        <v>13.978</v>
      </c>
      <c r="AD227" s="26">
        <v>13.987</v>
      </c>
      <c r="AE227" s="26">
        <v>14.192</v>
      </c>
      <c r="AF227" s="26">
        <v>14.077999999999999</v>
      </c>
      <c r="AG227" s="26">
        <v>14.327</v>
      </c>
      <c r="AH227" s="26">
        <v>14.712</v>
      </c>
      <c r="AI227" s="26">
        <v>14.801</v>
      </c>
      <c r="AJ227" s="26">
        <v>15.071999999999999</v>
      </c>
      <c r="AK227" s="26">
        <v>15.019</v>
      </c>
      <c r="AL227" s="26">
        <v>14.826000000000001</v>
      </c>
      <c r="AM227" s="26">
        <v>15.356999999999999</v>
      </c>
      <c r="AN227" s="26">
        <v>15.03</v>
      </c>
      <c r="AO227" s="26">
        <v>15.257</v>
      </c>
      <c r="AP227" s="26">
        <v>15.478</v>
      </c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</row>
    <row r="228" spans="1:76" x14ac:dyDescent="0.25">
      <c r="A228" s="26" t="s">
        <v>220</v>
      </c>
      <c r="B228" s="27" t="s">
        <v>77</v>
      </c>
      <c r="C228" s="28">
        <v>42837</v>
      </c>
      <c r="D228" s="28" t="s">
        <v>189</v>
      </c>
      <c r="E228" s="27">
        <v>3</v>
      </c>
      <c r="F228" s="26" t="s">
        <v>190</v>
      </c>
      <c r="G228" s="26" t="s">
        <v>204</v>
      </c>
      <c r="H228" s="26" t="s">
        <v>192</v>
      </c>
      <c r="I228" s="26" t="s">
        <v>193</v>
      </c>
      <c r="J228" s="35">
        <v>110.75741664478865</v>
      </c>
      <c r="K228" s="35">
        <v>111.90318302387269</v>
      </c>
      <c r="L228" s="35">
        <v>111.90318302387269</v>
      </c>
      <c r="M228" s="35">
        <v>111.90318302387269</v>
      </c>
      <c r="N228" s="29">
        <f>SUM(Table1[[#This Row],[250m]:[1000m]])/86400</f>
        <v>7.3993055555555552E-4</v>
      </c>
      <c r="O228" s="29">
        <f>SUM(Table1[[#This Row],[250m]:[2000m]])/86400</f>
        <v>1.407488425925926E-3</v>
      </c>
      <c r="P228" s="29">
        <f>SUM(Table1[[#This Row],[250m]:[3000m]])/86400</f>
        <v>2.0668518518518518E-3</v>
      </c>
      <c r="Q228" s="29">
        <f>IF(Table1[[#This Row],[Time(s)]]&gt;1,Table1[[#This Row],[Time(s)]]/86400," ")</f>
        <v>2.7286458333333334E-3</v>
      </c>
      <c r="R228" s="30">
        <f>SUM(Table1[[#This Row],[250m]:[4000m]])</f>
        <v>235.755</v>
      </c>
      <c r="S228" s="31">
        <f t="shared" si="13"/>
        <v>61.080358847108222</v>
      </c>
      <c r="T228" s="33">
        <f t="shared" si="12"/>
        <v>14.7346875</v>
      </c>
      <c r="U228" s="33">
        <f>IFERROR(AVERAGE(Table1[[#This Row],[500m]:[4000m]])," ")</f>
        <v>14.302066666666667</v>
      </c>
      <c r="V228" s="33">
        <f t="shared" si="11"/>
        <v>0.19291355083362635</v>
      </c>
      <c r="W228" s="26"/>
      <c r="X228" s="26"/>
      <c r="Y228" s="26"/>
      <c r="Z228" s="32"/>
      <c r="AA228" s="26">
        <v>21.224</v>
      </c>
      <c r="AB228" s="26">
        <v>14.55</v>
      </c>
      <c r="AC228" s="26">
        <v>14.284000000000001</v>
      </c>
      <c r="AD228" s="26">
        <v>13.872</v>
      </c>
      <c r="AE228" s="26">
        <v>14.147</v>
      </c>
      <c r="AF228" s="26">
        <v>14.488</v>
      </c>
      <c r="AG228" s="26">
        <v>14.592000000000001</v>
      </c>
      <c r="AH228" s="26">
        <v>14.45</v>
      </c>
      <c r="AI228" s="26">
        <v>14.167999999999999</v>
      </c>
      <c r="AJ228" s="26">
        <v>14.122999999999999</v>
      </c>
      <c r="AK228" s="26">
        <v>14.297000000000001</v>
      </c>
      <c r="AL228" s="26">
        <v>14.381</v>
      </c>
      <c r="AM228" s="26">
        <v>14.393000000000001</v>
      </c>
      <c r="AN228" s="26">
        <v>14.311</v>
      </c>
      <c r="AO228" s="26">
        <v>14.102</v>
      </c>
      <c r="AP228" s="26">
        <v>14.372999999999999</v>
      </c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</row>
    <row r="229" spans="1:76" x14ac:dyDescent="0.25">
      <c r="A229" s="26" t="s">
        <v>220</v>
      </c>
      <c r="B229" s="27" t="s">
        <v>201</v>
      </c>
      <c r="C229" s="28">
        <v>42837</v>
      </c>
      <c r="D229" s="28" t="s">
        <v>189</v>
      </c>
      <c r="E229" s="27"/>
      <c r="F229" s="26" t="s">
        <v>190</v>
      </c>
      <c r="G229" s="26" t="s">
        <v>204</v>
      </c>
      <c r="H229" s="26" t="s">
        <v>192</v>
      </c>
      <c r="I229" s="26" t="s">
        <v>191</v>
      </c>
      <c r="J229" s="26"/>
      <c r="K229" s="26"/>
      <c r="L229" s="26"/>
      <c r="M229" s="26"/>
      <c r="N229" s="29">
        <f>SUM(Table1[[#This Row],[250m]:[1000m]])/86400</f>
        <v>7.3988425925925925E-4</v>
      </c>
      <c r="O229" s="29">
        <f>SUM(Table1[[#This Row],[250m]:[2000m]])/86400</f>
        <v>1.4035532407407406E-3</v>
      </c>
      <c r="P229" s="29">
        <f>SUM(Table1[[#This Row],[250m]:[3000m]])/86400</f>
        <v>2.0663078703703703E-3</v>
      </c>
      <c r="Q229" s="29">
        <f>IF(Table1[[#This Row],[Time(s)]]&gt;1,Table1[[#This Row],[Time(s)]]/86400," ")</f>
        <v>2.7308449074074075E-3</v>
      </c>
      <c r="R229" s="30">
        <f>SUM(Table1[[#This Row],[250m]:[4000m]])</f>
        <v>235.94499999999999</v>
      </c>
      <c r="S229" s="31">
        <f t="shared" si="13"/>
        <v>61.031172519019258</v>
      </c>
      <c r="T229" s="33">
        <f t="shared" si="12"/>
        <v>14.7465625</v>
      </c>
      <c r="U229" s="33">
        <f>IFERROR(AVERAGE(Table1[[#This Row],[500m]:[4000m]])," ")</f>
        <v>14.328799999999999</v>
      </c>
      <c r="V229" s="33">
        <f t="shared" si="11"/>
        <v>0.11030295942150803</v>
      </c>
      <c r="W229" s="26"/>
      <c r="X229" s="26"/>
      <c r="Y229" s="26"/>
      <c r="Z229" s="32"/>
      <c r="AA229" s="26">
        <v>21.013000000000002</v>
      </c>
      <c r="AB229" s="26">
        <v>14.523</v>
      </c>
      <c r="AC229" s="26">
        <v>14.25</v>
      </c>
      <c r="AD229" s="26">
        <v>14.14</v>
      </c>
      <c r="AE229" s="26">
        <v>14.227</v>
      </c>
      <c r="AF229" s="26">
        <v>14.404</v>
      </c>
      <c r="AG229" s="26">
        <v>14.351000000000001</v>
      </c>
      <c r="AH229" s="26">
        <v>14.359</v>
      </c>
      <c r="AI229" s="26">
        <v>14.326000000000001</v>
      </c>
      <c r="AJ229" s="26">
        <v>14.423</v>
      </c>
      <c r="AK229" s="26">
        <v>14.358000000000001</v>
      </c>
      <c r="AL229" s="26">
        <v>14.154999999999999</v>
      </c>
      <c r="AM229" s="26">
        <v>14.332000000000001</v>
      </c>
      <c r="AN229" s="26">
        <v>14.223000000000001</v>
      </c>
      <c r="AO229" s="26">
        <v>14.403</v>
      </c>
      <c r="AP229" s="26">
        <v>14.458</v>
      </c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</row>
    <row r="230" spans="1:76" x14ac:dyDescent="0.25">
      <c r="A230" s="26" t="s">
        <v>220</v>
      </c>
      <c r="B230" s="27" t="s">
        <v>100</v>
      </c>
      <c r="C230" s="28">
        <v>42838</v>
      </c>
      <c r="D230" s="27" t="s">
        <v>88</v>
      </c>
      <c r="E230" s="27">
        <v>1</v>
      </c>
      <c r="F230" s="26" t="s">
        <v>168</v>
      </c>
      <c r="G230" s="26" t="s">
        <v>185</v>
      </c>
      <c r="H230" s="26" t="s">
        <v>110</v>
      </c>
      <c r="I230" s="26" t="s">
        <v>214</v>
      </c>
      <c r="J230" s="35">
        <v>108.17307692307692</v>
      </c>
      <c r="K230" s="35">
        <v>108.17307692307692</v>
      </c>
      <c r="L230" s="35">
        <v>108.17307692307692</v>
      </c>
      <c r="M230" s="35">
        <v>111.90318302387269</v>
      </c>
      <c r="N230" s="29">
        <f>SUM(Table1[[#This Row],[250m]:[1000m]])/86400</f>
        <v>7.2318287037037034E-4</v>
      </c>
      <c r="O230" s="29">
        <f>SUM(Table1[[#This Row],[250m]:[2000m]])/86400</f>
        <v>1.3701157407407408E-3</v>
      </c>
      <c r="P230" s="29">
        <f>SUM(Table1[[#This Row],[250m]:[3000m]])/86400</f>
        <v>2.0354166666666667E-3</v>
      </c>
      <c r="Q230" s="29">
        <f>IF(Table1[[#This Row],[Time(s)]]&gt;1,Table1[[#This Row],[Time(s)]]/86400," ")</f>
        <v>2.6794328703703706E-3</v>
      </c>
      <c r="R230" s="30">
        <f>SUM(Table1[[#This Row],[250m]:[4000m]])</f>
        <v>231.50300000000001</v>
      </c>
      <c r="S230" s="31">
        <f t="shared" si="13"/>
        <v>62.202217681844289</v>
      </c>
      <c r="T230" s="34">
        <f t="shared" si="12"/>
        <v>14.468937500000001</v>
      </c>
      <c r="U230" s="34">
        <f>IFERROR(AVERAGE(Table1[[#This Row],[500m]:[4000m]])," ")</f>
        <v>14.067066666666667</v>
      </c>
      <c r="V230" s="34">
        <f t="shared" si="11"/>
        <v>0.2541561574720399</v>
      </c>
      <c r="W230" s="26">
        <v>25.1</v>
      </c>
      <c r="X230" s="26">
        <v>1017</v>
      </c>
      <c r="Y230" s="26">
        <v>63</v>
      </c>
      <c r="Z230" s="32">
        <v>1.179</v>
      </c>
      <c r="AA230" s="26">
        <v>20.497</v>
      </c>
      <c r="AB230" s="26">
        <v>14.285</v>
      </c>
      <c r="AC230" s="26">
        <v>13.749000000000001</v>
      </c>
      <c r="AD230" s="26">
        <v>13.952</v>
      </c>
      <c r="AE230" s="26">
        <v>13.927</v>
      </c>
      <c r="AF230" s="26">
        <v>14.042</v>
      </c>
      <c r="AG230" s="26">
        <v>13.824999999999999</v>
      </c>
      <c r="AH230" s="26">
        <v>14.101000000000001</v>
      </c>
      <c r="AI230" s="26">
        <v>14.301</v>
      </c>
      <c r="AJ230" s="26">
        <v>14.417999999999999</v>
      </c>
      <c r="AK230" s="26">
        <v>14.568</v>
      </c>
      <c r="AL230" s="26">
        <v>14.195</v>
      </c>
      <c r="AM230" s="26">
        <v>14.029</v>
      </c>
      <c r="AN230" s="26">
        <v>14.13</v>
      </c>
      <c r="AO230" s="26">
        <v>13.757999999999999</v>
      </c>
      <c r="AP230" s="26">
        <v>13.726000000000001</v>
      </c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</row>
    <row r="231" spans="1:76" x14ac:dyDescent="0.25">
      <c r="A231" s="26" t="s">
        <v>220</v>
      </c>
      <c r="B231" s="27" t="s">
        <v>100</v>
      </c>
      <c r="C231" s="28">
        <v>42838</v>
      </c>
      <c r="D231" s="27" t="s">
        <v>83</v>
      </c>
      <c r="E231" s="27">
        <v>2</v>
      </c>
      <c r="F231" s="26" t="s">
        <v>174</v>
      </c>
      <c r="G231" s="26" t="s">
        <v>144</v>
      </c>
      <c r="H231" s="26" t="s">
        <v>146</v>
      </c>
      <c r="I231" s="26" t="s">
        <v>173</v>
      </c>
      <c r="J231" s="26">
        <v>111.9</v>
      </c>
      <c r="K231" s="26">
        <v>111.9</v>
      </c>
      <c r="L231" s="26">
        <v>113.8</v>
      </c>
      <c r="M231" s="26">
        <v>111.9</v>
      </c>
      <c r="N231" s="29">
        <f>SUM(Table1[[#This Row],[250m]:[1000m]])/86400</f>
        <v>7.2949074074074073E-4</v>
      </c>
      <c r="O231" s="29">
        <f>SUM(Table1[[#This Row],[250m]:[2000m]])/86400</f>
        <v>1.3811226851851851E-3</v>
      </c>
      <c r="P231" s="29">
        <f>SUM(Table1[[#This Row],[250m]:[3000m]])/86400</f>
        <v>2.0351388888888888E-3</v>
      </c>
      <c r="Q231" s="29">
        <f>IF(Table1[[#This Row],[Time(s)]]&gt;1,Table1[[#This Row],[Time(s)]]/86400," ")</f>
        <v>2.7080902777777784E-3</v>
      </c>
      <c r="R231" s="30">
        <f>SUM(Table1[[#This Row],[250m]:[4000m]])</f>
        <v>233.97900000000004</v>
      </c>
      <c r="S231" s="31">
        <f t="shared" si="13"/>
        <v>61.543984716577121</v>
      </c>
      <c r="T231" s="34">
        <f t="shared" si="12"/>
        <v>14.623687500000003</v>
      </c>
      <c r="U231" s="34">
        <f>IFERROR(AVERAGE(Table1[[#This Row],[500m]:[4000m]])," ")</f>
        <v>14.197066666666668</v>
      </c>
      <c r="V231" s="34">
        <f t="shared" si="11"/>
        <v>0.24277575386901126</v>
      </c>
      <c r="W231" s="26">
        <v>25.1</v>
      </c>
      <c r="X231" s="26">
        <v>1017</v>
      </c>
      <c r="Y231" s="26">
        <v>63</v>
      </c>
      <c r="Z231" s="32">
        <v>1.179</v>
      </c>
      <c r="AA231" s="26">
        <v>21.023</v>
      </c>
      <c r="AB231" s="26">
        <v>14.169</v>
      </c>
      <c r="AC231" s="26">
        <v>13.945</v>
      </c>
      <c r="AD231" s="26">
        <v>13.891</v>
      </c>
      <c r="AE231" s="26">
        <v>14.106</v>
      </c>
      <c r="AF231" s="26">
        <v>14.010999999999999</v>
      </c>
      <c r="AG231" s="26">
        <v>14.18</v>
      </c>
      <c r="AH231" s="26">
        <v>14.004</v>
      </c>
      <c r="AI231" s="26">
        <v>14.147</v>
      </c>
      <c r="AJ231" s="26">
        <v>14.134</v>
      </c>
      <c r="AK231" s="26">
        <v>14.103</v>
      </c>
      <c r="AL231" s="26">
        <v>14.122999999999999</v>
      </c>
      <c r="AM231" s="26">
        <v>14.663</v>
      </c>
      <c r="AN231" s="26">
        <v>14.705</v>
      </c>
      <c r="AO231" s="26">
        <v>14.292</v>
      </c>
      <c r="AP231" s="26">
        <v>14.483000000000001</v>
      </c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</row>
    <row r="232" spans="1:76" x14ac:dyDescent="0.25">
      <c r="A232" s="26" t="s">
        <v>220</v>
      </c>
      <c r="B232" s="27" t="s">
        <v>100</v>
      </c>
      <c r="C232" s="28">
        <v>42838</v>
      </c>
      <c r="D232" s="27" t="s">
        <v>78</v>
      </c>
      <c r="E232" s="27">
        <v>4</v>
      </c>
      <c r="F232" s="26" t="s">
        <v>106</v>
      </c>
      <c r="G232" s="26" t="s">
        <v>197</v>
      </c>
      <c r="H232" s="26" t="s">
        <v>152</v>
      </c>
      <c r="I232" s="26" t="s">
        <v>178</v>
      </c>
      <c r="J232" s="35">
        <v>108.17307692307701</v>
      </c>
      <c r="K232" s="35">
        <v>108.17307692307692</v>
      </c>
      <c r="L232" s="35">
        <v>108.17307692307692</v>
      </c>
      <c r="M232" s="35">
        <v>108.17307692307692</v>
      </c>
      <c r="N232" s="29">
        <f>SUM(Table1[[#This Row],[250m]:[1000m]])/86400</f>
        <v>7.318750000000001E-4</v>
      </c>
      <c r="O232" s="29">
        <f>SUM(Table1[[#This Row],[250m]:[2000m]])/86400</f>
        <v>1.3967592592592593E-3</v>
      </c>
      <c r="P232" s="29">
        <f>SUM(Table1[[#This Row],[250m]:[3000m]])/86400</f>
        <v>2.0684953703703707E-3</v>
      </c>
      <c r="Q232" s="29">
        <f>IF(Table1[[#This Row],[Time(s)]]&gt;1,Table1[[#This Row],[Time(s)]]/86400," ")</f>
        <v>2.7611805555555558E-3</v>
      </c>
      <c r="R232" s="30">
        <f>SUM(Table1[[#This Row],[250m]:[4000m]])</f>
        <v>238.566</v>
      </c>
      <c r="S232" s="31">
        <f t="shared" si="13"/>
        <v>60.360654913105812</v>
      </c>
      <c r="T232" s="34">
        <f t="shared" si="12"/>
        <v>14.910375</v>
      </c>
      <c r="U232" s="34">
        <f>IFERROR(AVERAGE(Table1[[#This Row],[500m]:[4000m]])," ")</f>
        <v>14.526999999999999</v>
      </c>
      <c r="V232" s="34">
        <f t="shared" si="11"/>
        <v>0.32897134047990068</v>
      </c>
      <c r="W232" s="26">
        <v>25.1</v>
      </c>
      <c r="X232" s="26">
        <v>1017</v>
      </c>
      <c r="Y232" s="26">
        <v>63</v>
      </c>
      <c r="Z232" s="32">
        <v>1.179</v>
      </c>
      <c r="AA232" s="26">
        <v>20.661000000000001</v>
      </c>
      <c r="AB232" s="26">
        <v>14.238</v>
      </c>
      <c r="AC232" s="26">
        <v>14.102</v>
      </c>
      <c r="AD232" s="26">
        <v>14.233000000000001</v>
      </c>
      <c r="AE232" s="26">
        <v>14.42</v>
      </c>
      <c r="AF232" s="26">
        <v>14.186</v>
      </c>
      <c r="AG232" s="26">
        <v>14.407999999999999</v>
      </c>
      <c r="AH232" s="26">
        <v>14.432</v>
      </c>
      <c r="AI232" s="26">
        <v>14.237</v>
      </c>
      <c r="AJ232" s="26">
        <v>14.366</v>
      </c>
      <c r="AK232" s="26">
        <v>14.744999999999999</v>
      </c>
      <c r="AL232" s="26">
        <v>14.69</v>
      </c>
      <c r="AM232" s="26">
        <v>15.167999999999999</v>
      </c>
      <c r="AN232" s="26">
        <v>14.914999999999999</v>
      </c>
      <c r="AO232" s="26">
        <v>14.97</v>
      </c>
      <c r="AP232" s="26">
        <v>14.795</v>
      </c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</row>
    <row r="233" spans="1:76" x14ac:dyDescent="0.25">
      <c r="A233" s="26" t="s">
        <v>220</v>
      </c>
      <c r="B233" s="27" t="s">
        <v>100</v>
      </c>
      <c r="C233" s="28">
        <v>42838</v>
      </c>
      <c r="D233" s="28" t="s">
        <v>189</v>
      </c>
      <c r="E233" s="27">
        <v>3</v>
      </c>
      <c r="F233" s="26" t="s">
        <v>190</v>
      </c>
      <c r="G233" s="26" t="s">
        <v>204</v>
      </c>
      <c r="H233" s="26" t="s">
        <v>192</v>
      </c>
      <c r="I233" s="26" t="s">
        <v>193</v>
      </c>
      <c r="J233" s="26"/>
      <c r="K233" s="26"/>
      <c r="L233" s="26"/>
      <c r="M233" s="26"/>
      <c r="N233" s="29">
        <f>SUM(Table1[[#This Row],[250m]:[1000m]])/86400</f>
        <v>7.395833333333333E-4</v>
      </c>
      <c r="O233" s="29">
        <f>SUM(Table1[[#This Row],[250m]:[2000m]])/86400</f>
        <v>1.403923611111111E-3</v>
      </c>
      <c r="P233" s="29">
        <f>SUM(Table1[[#This Row],[250m]:[3000m]])/86400</f>
        <v>2.0721064814814812E-3</v>
      </c>
      <c r="Q233" s="29">
        <f>IF(Table1[[#This Row],[Time(s)]]&gt;1,Table1[[#This Row],[Time(s)]]/86400," ")</f>
        <v>2.7423032407407405E-3</v>
      </c>
      <c r="R233" s="30">
        <f>SUM(Table1[[#This Row],[250m]:[4000m]])</f>
        <v>236.93499999999997</v>
      </c>
      <c r="S233" s="31">
        <f t="shared" si="13"/>
        <v>60.776162238588654</v>
      </c>
      <c r="T233" s="33">
        <f t="shared" si="12"/>
        <v>14.808437499999998</v>
      </c>
      <c r="U233" s="33">
        <f>IFERROR(AVERAGE(Table1[[#This Row],[500m]:[4000m]])," ")</f>
        <v>14.392466666666667</v>
      </c>
      <c r="V233" s="33">
        <f t="shared" si="11"/>
        <v>0.14974209574496816</v>
      </c>
      <c r="W233" s="26"/>
      <c r="X233" s="26"/>
      <c r="Y233" s="26"/>
      <c r="Z233" s="32"/>
      <c r="AA233" s="26">
        <v>21.047999999999998</v>
      </c>
      <c r="AB233" s="26">
        <v>14.436</v>
      </c>
      <c r="AC233" s="26">
        <v>14.231</v>
      </c>
      <c r="AD233" s="26">
        <v>14.185</v>
      </c>
      <c r="AE233" s="26">
        <v>14.134</v>
      </c>
      <c r="AF233" s="26">
        <v>14.512</v>
      </c>
      <c r="AG233" s="26">
        <v>14.429</v>
      </c>
      <c r="AH233" s="26">
        <v>14.324</v>
      </c>
      <c r="AI233" s="26">
        <v>14.305999999999999</v>
      </c>
      <c r="AJ233" s="26">
        <v>14.41</v>
      </c>
      <c r="AK233" s="26">
        <v>14.45</v>
      </c>
      <c r="AL233" s="26">
        <v>14.565</v>
      </c>
      <c r="AM233" s="26">
        <v>14.504</v>
      </c>
      <c r="AN233" s="26">
        <v>14.27</v>
      </c>
      <c r="AO233" s="26">
        <v>14.448</v>
      </c>
      <c r="AP233" s="26">
        <v>14.683</v>
      </c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</row>
    <row r="234" spans="1:76" x14ac:dyDescent="0.25">
      <c r="A234" s="26" t="s">
        <v>221</v>
      </c>
      <c r="B234" s="27" t="s">
        <v>77</v>
      </c>
      <c r="C234" s="28">
        <v>43042</v>
      </c>
      <c r="D234" s="27" t="s">
        <v>189</v>
      </c>
      <c r="E234" s="27">
        <v>1</v>
      </c>
      <c r="F234" s="38" t="s">
        <v>193</v>
      </c>
      <c r="G234" s="38" t="s">
        <v>204</v>
      </c>
      <c r="H234" s="38" t="s">
        <v>190</v>
      </c>
      <c r="I234" s="38" t="s">
        <v>222</v>
      </c>
      <c r="J234" s="35"/>
      <c r="K234" s="35"/>
      <c r="L234" s="35"/>
      <c r="M234" s="35"/>
      <c r="N234" s="29">
        <f>SUM(Table1[[#This Row],[250m]:[1000m]])/86400</f>
        <v>7.5743055555555546E-4</v>
      </c>
      <c r="O234" s="29">
        <f>SUM(Table1[[#This Row],[250m]:[2000m]])/86400</f>
        <v>1.4258680555555554E-3</v>
      </c>
      <c r="P234" s="29">
        <f>SUM(Table1[[#This Row],[250m]:[3000m]])/86400</f>
        <v>2.0976273148148148E-3</v>
      </c>
      <c r="Q234" s="29">
        <f>IF(Table1[[#This Row],[Time(s)]]&gt;1,Table1[[#This Row],[Time(s)]]/86400," ")</f>
        <v>2.7637037037037035E-3</v>
      </c>
      <c r="R234" s="30">
        <f>SUM(Table1[[#This Row],[250m]:[4000m]])</f>
        <v>238.78399999999999</v>
      </c>
      <c r="S234" s="31">
        <f t="shared" si="13"/>
        <v>60.305548110426166</v>
      </c>
      <c r="T234" s="33">
        <f t="shared" si="12"/>
        <v>14.923999999999999</v>
      </c>
      <c r="U234" s="33">
        <f>IFERROR(AVERAGE(Table1[[#This Row],[500m]:[4000m]])," ")</f>
        <v>14.486133333333335</v>
      </c>
      <c r="V234" s="33">
        <f t="shared" si="11"/>
        <v>0.19091990342499512</v>
      </c>
      <c r="W234" s="38"/>
      <c r="X234" s="38"/>
      <c r="Y234" s="38"/>
      <c r="Z234" s="39"/>
      <c r="AA234" s="38">
        <v>21.492000000000001</v>
      </c>
      <c r="AB234" s="38">
        <v>14.545999999999999</v>
      </c>
      <c r="AC234" s="38">
        <v>14.532</v>
      </c>
      <c r="AD234" s="38">
        <v>14.872</v>
      </c>
      <c r="AE234" s="38">
        <v>14.538</v>
      </c>
      <c r="AF234" s="38">
        <v>14.401999999999999</v>
      </c>
      <c r="AG234" s="38">
        <v>14.284000000000001</v>
      </c>
      <c r="AH234" s="38">
        <v>14.529</v>
      </c>
      <c r="AI234" s="38">
        <v>14.595000000000001</v>
      </c>
      <c r="AJ234" s="38">
        <v>14.497</v>
      </c>
      <c r="AK234" s="38">
        <v>14.673999999999999</v>
      </c>
      <c r="AL234" s="38">
        <v>14.273999999999999</v>
      </c>
      <c r="AM234" s="38">
        <v>14.313000000000001</v>
      </c>
      <c r="AN234" s="38">
        <v>14.621</v>
      </c>
      <c r="AO234" s="38">
        <v>14.53</v>
      </c>
      <c r="AP234" s="38">
        <v>14.085000000000001</v>
      </c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26"/>
    </row>
    <row r="235" spans="1:76" x14ac:dyDescent="0.25">
      <c r="A235" s="26" t="s">
        <v>221</v>
      </c>
      <c r="B235" s="27" t="s">
        <v>77</v>
      </c>
      <c r="C235" s="28">
        <v>43042</v>
      </c>
      <c r="D235" s="27" t="s">
        <v>223</v>
      </c>
      <c r="E235" s="27">
        <v>2</v>
      </c>
      <c r="F235" s="26" t="s">
        <v>224</v>
      </c>
      <c r="G235" s="26" t="s">
        <v>225</v>
      </c>
      <c r="H235" s="26" t="s">
        <v>226</v>
      </c>
      <c r="I235" s="26" t="s">
        <v>227</v>
      </c>
      <c r="J235" s="26"/>
      <c r="K235" s="26"/>
      <c r="L235" s="26"/>
      <c r="M235" s="26"/>
      <c r="N235" s="29">
        <f>SUM(Table1[[#This Row],[250m]:[1000m]])/86400</f>
        <v>7.3405092592592586E-4</v>
      </c>
      <c r="O235" s="29">
        <f>SUM(Table1[[#This Row],[250m]:[2000m]])/86400</f>
        <v>1.403923611111111E-3</v>
      </c>
      <c r="P235" s="29">
        <f>SUM(Table1[[#This Row],[250m]:[3000m]])/86400</f>
        <v>2.0995949074074077E-3</v>
      </c>
      <c r="Q235" s="29">
        <f>IF(Table1[[#This Row],[Time(s)]]&gt;1,Table1[[#This Row],[Time(s)]]/86400," ")</f>
        <v>2.7746412037037041E-3</v>
      </c>
      <c r="R235" s="30">
        <f>SUM(Table1[[#This Row],[250m]:[4000m]])</f>
        <v>239.72900000000004</v>
      </c>
      <c r="S235" s="31">
        <f t="shared" si="13"/>
        <v>60.067826587521736</v>
      </c>
      <c r="T235" s="33">
        <f t="shared" si="12"/>
        <v>14.983062500000003</v>
      </c>
      <c r="U235" s="33">
        <f>IFERROR(AVERAGE(Table1[[#This Row],[500m]:[4000m]])," ")</f>
        <v>14.585000000000003</v>
      </c>
      <c r="V235" s="33">
        <f t="shared" si="11"/>
        <v>0.36168652567816639</v>
      </c>
      <c r="W235" s="26"/>
      <c r="X235" s="26"/>
      <c r="Y235" s="26"/>
      <c r="Z235" s="32"/>
      <c r="AA235" s="26">
        <v>20.954000000000001</v>
      </c>
      <c r="AB235" s="26">
        <v>14.186999999999999</v>
      </c>
      <c r="AC235" s="26">
        <v>13.98</v>
      </c>
      <c r="AD235" s="26">
        <v>14.301</v>
      </c>
      <c r="AE235" s="26">
        <v>14.1</v>
      </c>
      <c r="AF235" s="26">
        <v>14.42</v>
      </c>
      <c r="AG235" s="26">
        <v>14.667</v>
      </c>
      <c r="AH235" s="26">
        <v>14.69</v>
      </c>
      <c r="AI235" s="26">
        <v>14.927</v>
      </c>
      <c r="AJ235" s="26">
        <v>14.872</v>
      </c>
      <c r="AK235" s="26">
        <v>14.997</v>
      </c>
      <c r="AL235" s="26">
        <v>15.31</v>
      </c>
      <c r="AM235" s="26">
        <v>14.597</v>
      </c>
      <c r="AN235" s="26">
        <v>14.603</v>
      </c>
      <c r="AO235" s="26">
        <v>14.404</v>
      </c>
      <c r="AP235" s="26">
        <v>14.72</v>
      </c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</row>
    <row r="236" spans="1:76" x14ac:dyDescent="0.25">
      <c r="A236" s="26" t="s">
        <v>221</v>
      </c>
      <c r="B236" s="27" t="s">
        <v>77</v>
      </c>
      <c r="C236" s="28">
        <v>43042</v>
      </c>
      <c r="D236" s="27" t="s">
        <v>228</v>
      </c>
      <c r="E236" s="27">
        <v>3</v>
      </c>
      <c r="F236" s="26" t="s">
        <v>229</v>
      </c>
      <c r="G236" s="26" t="s">
        <v>230</v>
      </c>
      <c r="H236" s="26" t="s">
        <v>231</v>
      </c>
      <c r="I236" s="26" t="s">
        <v>232</v>
      </c>
      <c r="J236" s="26"/>
      <c r="K236" s="26"/>
      <c r="L236" s="26"/>
      <c r="M236" s="26"/>
      <c r="N236" s="29">
        <f>SUM(Table1[[#This Row],[250m]:[1000m]])/86400</f>
        <v>7.6060185185185193E-4</v>
      </c>
      <c r="O236" s="29">
        <f>SUM(Table1[[#This Row],[250m]:[2000m]])/86400</f>
        <v>1.4304861111111111E-3</v>
      </c>
      <c r="P236" s="29">
        <f>SUM(Table1[[#This Row],[250m]:[3000m]])/86400</f>
        <v>2.1031134259259258E-3</v>
      </c>
      <c r="Q236" s="29">
        <f>IF(Table1[[#This Row],[Time(s)]]&gt;1,Table1[[#This Row],[Time(s)]]/86400," ")</f>
        <v>2.7793750000000002E-3</v>
      </c>
      <c r="R236" s="30">
        <f>SUM(Table1[[#This Row],[250m]:[4000m]])</f>
        <v>240.13800000000001</v>
      </c>
      <c r="S236" s="31">
        <f t="shared" si="13"/>
        <v>59.965519826099992</v>
      </c>
      <c r="T236" s="33">
        <f t="shared" si="12"/>
        <v>15.008625</v>
      </c>
      <c r="U236" s="33">
        <f>IFERROR(AVERAGE(Table1[[#This Row],[500m]:[4000m]])," ")</f>
        <v>14.560666666666666</v>
      </c>
      <c r="V236" s="33">
        <f t="shared" si="11"/>
        <v>0.14222852168588529</v>
      </c>
      <c r="W236" s="26"/>
      <c r="X236" s="26"/>
      <c r="Y236" s="26"/>
      <c r="Z236" s="32"/>
      <c r="AA236" s="26">
        <v>21.728000000000002</v>
      </c>
      <c r="AB236" s="26">
        <v>14.975</v>
      </c>
      <c r="AC236" s="26">
        <v>14.483000000000001</v>
      </c>
      <c r="AD236" s="26">
        <v>14.53</v>
      </c>
      <c r="AE236" s="26">
        <v>14.411</v>
      </c>
      <c r="AF236" s="26">
        <v>14.502000000000001</v>
      </c>
      <c r="AG236" s="26">
        <v>14.597</v>
      </c>
      <c r="AH236" s="26">
        <v>14.368</v>
      </c>
      <c r="AI236" s="26">
        <v>14.545999999999999</v>
      </c>
      <c r="AJ236" s="26">
        <v>14.564</v>
      </c>
      <c r="AK236" s="26">
        <v>14.428000000000001</v>
      </c>
      <c r="AL236" s="26">
        <v>14.577</v>
      </c>
      <c r="AM236" s="26">
        <v>14.628</v>
      </c>
      <c r="AN236" s="26">
        <v>14.590999999999999</v>
      </c>
      <c r="AO236" s="26">
        <v>14.685</v>
      </c>
      <c r="AP236" s="26">
        <v>14.525</v>
      </c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</row>
    <row r="237" spans="1:76" x14ac:dyDescent="0.25">
      <c r="A237" s="26" t="s">
        <v>221</v>
      </c>
      <c r="B237" s="27" t="s">
        <v>77</v>
      </c>
      <c r="C237" s="28">
        <v>43042</v>
      </c>
      <c r="D237" s="27" t="s">
        <v>93</v>
      </c>
      <c r="E237" s="27">
        <v>4</v>
      </c>
      <c r="F237" s="26" t="s">
        <v>233</v>
      </c>
      <c r="G237" s="26" t="s">
        <v>219</v>
      </c>
      <c r="H237" s="26" t="s">
        <v>162</v>
      </c>
      <c r="I237" s="26" t="s">
        <v>126</v>
      </c>
      <c r="J237" s="26"/>
      <c r="K237" s="26"/>
      <c r="L237" s="26"/>
      <c r="M237" s="26"/>
      <c r="N237" s="29">
        <f>SUM(Table1[[#This Row],[250m]:[1000m]])/86400</f>
        <v>7.3947916666666671E-4</v>
      </c>
      <c r="O237" s="29">
        <f>SUM(Table1[[#This Row],[250m]:[2000m]])/86400</f>
        <v>1.4119444444444444E-3</v>
      </c>
      <c r="P237" s="29">
        <f>SUM(Table1[[#This Row],[250m]:[3000m]])/86400</f>
        <v>2.0862037037037034E-3</v>
      </c>
      <c r="Q237" s="29">
        <f>IF(Table1[[#This Row],[Time(s)]]&gt;1,Table1[[#This Row],[Time(s)]]/86400," ")</f>
        <v>2.7799074074074076E-3</v>
      </c>
      <c r="R237" s="30">
        <f>SUM(Table1[[#This Row],[250m]:[4000m]])</f>
        <v>240.184</v>
      </c>
      <c r="S237" s="31">
        <f t="shared" si="13"/>
        <v>59.954035239649599</v>
      </c>
      <c r="T237" s="33">
        <f t="shared" si="12"/>
        <v>15.0115</v>
      </c>
      <c r="U237" s="33">
        <f>IFERROR(AVERAGE(Table1[[#This Row],[500m]:[4000m]])," ")</f>
        <v>14.5998</v>
      </c>
      <c r="V237" s="33">
        <f t="shared" si="11"/>
        <v>0.31504108575594664</v>
      </c>
      <c r="W237" s="26"/>
      <c r="X237" s="26"/>
      <c r="Y237" s="26"/>
      <c r="Z237" s="32"/>
      <c r="AA237" s="26">
        <v>21.187000000000001</v>
      </c>
      <c r="AB237" s="26">
        <v>14.417999999999999</v>
      </c>
      <c r="AC237" s="26">
        <v>13.988</v>
      </c>
      <c r="AD237" s="26">
        <v>14.298</v>
      </c>
      <c r="AE237" s="26">
        <v>14.397</v>
      </c>
      <c r="AF237" s="26">
        <v>14.343999999999999</v>
      </c>
      <c r="AG237" s="26">
        <v>14.574</v>
      </c>
      <c r="AH237" s="26">
        <v>14.786</v>
      </c>
      <c r="AI237" s="26">
        <v>14.519</v>
      </c>
      <c r="AJ237" s="26">
        <v>14.664</v>
      </c>
      <c r="AK237" s="26">
        <v>14.603</v>
      </c>
      <c r="AL237" s="26">
        <v>14.47</v>
      </c>
      <c r="AM237" s="26">
        <v>14.865</v>
      </c>
      <c r="AN237" s="26">
        <v>14.911</v>
      </c>
      <c r="AO237" s="26">
        <v>14.864000000000001</v>
      </c>
      <c r="AP237" s="26">
        <v>15.295999999999999</v>
      </c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</row>
    <row r="238" spans="1:76" x14ac:dyDescent="0.25">
      <c r="A238" s="26" t="s">
        <v>221</v>
      </c>
      <c r="B238" s="27" t="s">
        <v>77</v>
      </c>
      <c r="C238" s="28">
        <v>43042</v>
      </c>
      <c r="D238" s="27" t="s">
        <v>234</v>
      </c>
      <c r="E238" s="27">
        <v>5</v>
      </c>
      <c r="F238" s="26" t="s">
        <v>235</v>
      </c>
      <c r="G238" s="26" t="s">
        <v>236</v>
      </c>
      <c r="H238" s="26" t="s">
        <v>237</v>
      </c>
      <c r="I238" s="26" t="s">
        <v>238</v>
      </c>
      <c r="J238" s="26"/>
      <c r="K238" s="26"/>
      <c r="L238" s="26"/>
      <c r="M238" s="26"/>
      <c r="N238" s="29">
        <f>SUM(Table1[[#This Row],[250m]:[1000m]])/86400</f>
        <v>7.5556712962962969E-4</v>
      </c>
      <c r="O238" s="29">
        <f>SUM(Table1[[#This Row],[250m]:[2000m]])/86400</f>
        <v>1.4281597222222224E-3</v>
      </c>
      <c r="P238" s="29">
        <f>SUM(Table1[[#This Row],[250m]:[3000m]])/86400</f>
        <v>2.0968981481481485E-3</v>
      </c>
      <c r="Q238" s="29">
        <f>IF(Table1[[#This Row],[Time(s)]]&gt;1,Table1[[#This Row],[Time(s)]]/86400," ")</f>
        <v>2.7847453703703706E-3</v>
      </c>
      <c r="R238" s="30">
        <f>SUM(Table1[[#This Row],[250m]:[4000m]])</f>
        <v>240.602</v>
      </c>
      <c r="S238" s="31">
        <f t="shared" si="13"/>
        <v>59.8498765596296</v>
      </c>
      <c r="T238" s="33">
        <f>IFERROR(AVERAGE(AA238:AJ238)," ")</f>
        <v>15.250600000000002</v>
      </c>
      <c r="U238" s="33">
        <f>IFERROR(AVERAGE(Table1[[#This Row],[500m]:[4000m]])," ")</f>
        <v>14.623400000000002</v>
      </c>
      <c r="V238" s="33">
        <f>IFERROR(STDEV(AA238:AJ238)," ")</f>
        <v>2.1118531198925652</v>
      </c>
      <c r="W238" s="26"/>
      <c r="X238" s="26"/>
      <c r="Y238" s="26"/>
      <c r="Z238" s="32"/>
      <c r="AA238" s="26">
        <v>21.251000000000001</v>
      </c>
      <c r="AB238" s="26">
        <v>14.794</v>
      </c>
      <c r="AC238" s="26">
        <v>14.672000000000001</v>
      </c>
      <c r="AD238" s="26">
        <v>14.564</v>
      </c>
      <c r="AE238" s="26">
        <v>14.617000000000001</v>
      </c>
      <c r="AF238" s="26">
        <v>14.375999999999999</v>
      </c>
      <c r="AG238" s="26">
        <v>14.553000000000001</v>
      </c>
      <c r="AH238" s="26">
        <v>14.566000000000001</v>
      </c>
      <c r="AI238" s="26">
        <v>14.688000000000001</v>
      </c>
      <c r="AJ238" s="26">
        <v>14.425000000000001</v>
      </c>
      <c r="AK238" s="26">
        <v>14.430999999999999</v>
      </c>
      <c r="AL238" s="26">
        <v>14.234999999999999</v>
      </c>
      <c r="AM238" s="26">
        <v>14.718</v>
      </c>
      <c r="AN238" s="26">
        <v>14.795</v>
      </c>
      <c r="AO238" s="26">
        <v>14.842000000000001</v>
      </c>
      <c r="AP238" s="26">
        <v>15.074999999999999</v>
      </c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</row>
    <row r="239" spans="1:76" x14ac:dyDescent="0.25">
      <c r="A239" s="26" t="s">
        <v>221</v>
      </c>
      <c r="B239" s="27" t="s">
        <v>77</v>
      </c>
      <c r="C239" s="28">
        <v>43042</v>
      </c>
      <c r="D239" s="27" t="s">
        <v>239</v>
      </c>
      <c r="E239" s="27">
        <v>7</v>
      </c>
      <c r="F239" s="26" t="s">
        <v>240</v>
      </c>
      <c r="G239" s="26" t="s">
        <v>241</v>
      </c>
      <c r="H239" s="26" t="s">
        <v>242</v>
      </c>
      <c r="I239" s="26" t="s">
        <v>243</v>
      </c>
      <c r="J239" s="26"/>
      <c r="K239" s="26"/>
      <c r="L239" s="26"/>
      <c r="M239" s="26"/>
      <c r="N239" s="29">
        <f>SUM(Table1[[#This Row],[250m]:[1000m]])/86400</f>
        <v>7.4812500000000009E-4</v>
      </c>
      <c r="O239" s="29">
        <f>SUM(Table1[[#This Row],[250m]:[2000m]])/86400</f>
        <v>1.4231712962962961E-3</v>
      </c>
      <c r="P239" s="29">
        <f>SUM(Table1[[#This Row],[250m]:[3000m]])/86400</f>
        <v>2.1053819444444444E-3</v>
      </c>
      <c r="Q239" s="29">
        <f>IF(Table1[[#This Row],[Time(s)]]&gt;1,Table1[[#This Row],[Time(s)]]/86400," ")</f>
        <v>2.7906365740740734E-3</v>
      </c>
      <c r="R239" s="30">
        <f>SUM(Table1[[#This Row],[250m]:[4000m]])</f>
        <v>241.11099999999996</v>
      </c>
      <c r="S239" s="31">
        <f t="shared" si="13"/>
        <v>59.723529826511445</v>
      </c>
      <c r="T239" s="33">
        <f t="shared" ref="T239:T247" si="14">IFERROR(AVERAGE(AA239:AP239)," ")</f>
        <v>15.069437499999998</v>
      </c>
      <c r="U239" s="33">
        <f>IFERROR(AVERAGE(Table1[[#This Row],[500m]:[4000m]])," ")</f>
        <v>14.652799999999996</v>
      </c>
      <c r="V239" s="33">
        <f t="shared" ref="V239:V247" si="15">IFERROR(STDEV(AB239:AP239)," ")</f>
        <v>0.20572179549784514</v>
      </c>
      <c r="W239" s="26"/>
      <c r="X239" s="26"/>
      <c r="Y239" s="26"/>
      <c r="Z239" s="32"/>
      <c r="AA239" s="26">
        <v>21.318999999999999</v>
      </c>
      <c r="AB239" s="26">
        <v>14.436999999999999</v>
      </c>
      <c r="AC239" s="26">
        <v>14.488</v>
      </c>
      <c r="AD239" s="26">
        <v>14.394</v>
      </c>
      <c r="AE239" s="26">
        <v>14.535</v>
      </c>
      <c r="AF239" s="26">
        <v>14.646000000000001</v>
      </c>
      <c r="AG239" s="26">
        <v>14.561</v>
      </c>
      <c r="AH239" s="26">
        <v>14.582000000000001</v>
      </c>
      <c r="AI239" s="26">
        <v>14.58</v>
      </c>
      <c r="AJ239" s="26">
        <v>14.836</v>
      </c>
      <c r="AK239" s="26">
        <v>14.91</v>
      </c>
      <c r="AL239" s="26">
        <v>14.617000000000001</v>
      </c>
      <c r="AM239" s="26">
        <v>14.557</v>
      </c>
      <c r="AN239" s="26">
        <v>14.678000000000001</v>
      </c>
      <c r="AO239" s="26">
        <v>14.776999999999999</v>
      </c>
      <c r="AP239" s="26">
        <v>15.194000000000001</v>
      </c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</row>
    <row r="240" spans="1:76" x14ac:dyDescent="0.25">
      <c r="A240" s="26" t="s">
        <v>221</v>
      </c>
      <c r="B240" s="27" t="s">
        <v>98</v>
      </c>
      <c r="C240" s="28">
        <v>43042</v>
      </c>
      <c r="D240" s="27" t="s">
        <v>244</v>
      </c>
      <c r="E240" s="27"/>
      <c r="F240" s="26" t="s">
        <v>245</v>
      </c>
      <c r="G240" s="26" t="s">
        <v>246</v>
      </c>
      <c r="H240" s="26" t="s">
        <v>247</v>
      </c>
      <c r="I240" s="26" t="s">
        <v>248</v>
      </c>
      <c r="J240" s="26"/>
      <c r="K240" s="26"/>
      <c r="L240" s="26"/>
      <c r="M240" s="26"/>
      <c r="N240" s="29">
        <f>SUM(Table1[[#This Row],[250m]:[1000m]])/86400</f>
        <v>7.4119212962962951E-4</v>
      </c>
      <c r="O240" s="29">
        <f>SUM(Table1[[#This Row],[250m]:[2000m]])/86400</f>
        <v>1.4078935185185182E-3</v>
      </c>
      <c r="P240" s="29">
        <f>SUM(Table1[[#This Row],[250m]:[3000m]])/86400</f>
        <v>2.0734374999999998E-3</v>
      </c>
      <c r="Q240" s="29">
        <f>IF(Table1[[#This Row],[Time(s)]]&gt;1,Table1[[#This Row],[Time(s)]]/86400," ")</f>
        <v>2.7489583333333329E-3</v>
      </c>
      <c r="R240" s="30">
        <f>SUM(Table1[[#This Row],[250m]:[4000m]])</f>
        <v>237.50999999999996</v>
      </c>
      <c r="S240" s="31">
        <f t="shared" si="13"/>
        <v>60.629026146267535</v>
      </c>
      <c r="T240" s="33">
        <f t="shared" si="14"/>
        <v>14.844374999999998</v>
      </c>
      <c r="U240" s="33">
        <f>IFERROR(AVERAGE(Table1[[#This Row],[500m]:[4000m]])," ")</f>
        <v>14.429599999999999</v>
      </c>
      <c r="V240" s="33">
        <f t="shared" si="15"/>
        <v>0.21138820077897313</v>
      </c>
      <c r="W240" s="26"/>
      <c r="X240" s="26"/>
      <c r="Y240" s="26"/>
      <c r="Z240" s="32"/>
      <c r="AA240" s="26">
        <v>21.065999999999999</v>
      </c>
      <c r="AB240" s="26">
        <v>14.46</v>
      </c>
      <c r="AC240" s="26">
        <v>14.297000000000001</v>
      </c>
      <c r="AD240" s="26">
        <v>14.215999999999999</v>
      </c>
      <c r="AE240" s="26">
        <v>14.237</v>
      </c>
      <c r="AF240" s="26">
        <v>14.388999999999999</v>
      </c>
      <c r="AG240" s="26">
        <v>14.465999999999999</v>
      </c>
      <c r="AH240" s="26">
        <v>14.510999999999999</v>
      </c>
      <c r="AI240" s="26">
        <v>14.148999999999999</v>
      </c>
      <c r="AJ240" s="26">
        <v>14.195</v>
      </c>
      <c r="AK240" s="26">
        <v>14.465999999999999</v>
      </c>
      <c r="AL240" s="26">
        <v>14.693</v>
      </c>
      <c r="AM240" s="26">
        <v>14.968</v>
      </c>
      <c r="AN240" s="26">
        <v>14.423</v>
      </c>
      <c r="AO240" s="26">
        <v>14.404</v>
      </c>
      <c r="AP240" s="26">
        <v>14.57</v>
      </c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</row>
    <row r="241" spans="1:76" x14ac:dyDescent="0.25">
      <c r="A241" s="26" t="s">
        <v>221</v>
      </c>
      <c r="B241" s="27" t="s">
        <v>98</v>
      </c>
      <c r="C241" s="28">
        <v>43042</v>
      </c>
      <c r="D241" s="27" t="s">
        <v>239</v>
      </c>
      <c r="E241" s="27"/>
      <c r="F241" s="26" t="s">
        <v>249</v>
      </c>
      <c r="G241" s="26" t="s">
        <v>241</v>
      </c>
      <c r="H241" s="26" t="s">
        <v>242</v>
      </c>
      <c r="I241" s="26" t="s">
        <v>243</v>
      </c>
      <c r="J241" s="26"/>
      <c r="K241" s="26"/>
      <c r="L241" s="26"/>
      <c r="M241" s="26"/>
      <c r="N241" s="29">
        <f>SUM(Table1[[#This Row],[250m]:[1000m]])/86400</f>
        <v>7.4800925925925924E-4</v>
      </c>
      <c r="O241" s="29">
        <f>SUM(Table1[[#This Row],[250m]:[2000m]])/86400</f>
        <v>1.4254745370370369E-3</v>
      </c>
      <c r="P241" s="29">
        <f>SUM(Table1[[#This Row],[250m]:[3000m]])/86400</f>
        <v>2.1019791666666661E-3</v>
      </c>
      <c r="Q241" s="29">
        <f>IF(Table1[[#This Row],[Time(s)]]&gt;1,Table1[[#This Row],[Time(s)]]/86400," ")</f>
        <v>2.7785648148148144E-3</v>
      </c>
      <c r="R241" s="30">
        <f>SUM(Table1[[#This Row],[250m]:[4000m]])</f>
        <v>240.06799999999998</v>
      </c>
      <c r="S241" s="31">
        <f t="shared" si="13"/>
        <v>59.98300481530233</v>
      </c>
      <c r="T241" s="33">
        <f t="shared" si="14"/>
        <v>15.004249999999999</v>
      </c>
      <c r="U241" s="33">
        <f>IFERROR(AVERAGE(Table1[[#This Row],[500m]:[4000m]])," ")</f>
        <v>14.591466666666667</v>
      </c>
      <c r="V241" s="33">
        <f t="shared" si="15"/>
        <v>0.16768417024985086</v>
      </c>
      <c r="W241" s="26"/>
      <c r="X241" s="26"/>
      <c r="Y241" s="26"/>
      <c r="Z241" s="32"/>
      <c r="AA241" s="26">
        <v>21.196000000000002</v>
      </c>
      <c r="AB241" s="26">
        <v>14.504</v>
      </c>
      <c r="AC241" s="26">
        <v>14.558999999999999</v>
      </c>
      <c r="AD241" s="26">
        <v>14.369</v>
      </c>
      <c r="AE241" s="26">
        <v>14.555</v>
      </c>
      <c r="AF241" s="26">
        <v>14.746</v>
      </c>
      <c r="AG241" s="26">
        <v>14.803000000000001</v>
      </c>
      <c r="AH241" s="26">
        <v>14.429</v>
      </c>
      <c r="AI241" s="26">
        <v>14.608000000000001</v>
      </c>
      <c r="AJ241" s="26">
        <v>14.574999999999999</v>
      </c>
      <c r="AK241" s="26">
        <v>14.509</v>
      </c>
      <c r="AL241" s="26">
        <v>14.757999999999999</v>
      </c>
      <c r="AM241" s="26">
        <v>14.852</v>
      </c>
      <c r="AN241" s="26">
        <v>14.246</v>
      </c>
      <c r="AO241" s="26">
        <v>14.654</v>
      </c>
      <c r="AP241" s="26">
        <v>14.705</v>
      </c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</row>
    <row r="242" spans="1:76" x14ac:dyDescent="0.25">
      <c r="A242" s="26" t="s">
        <v>221</v>
      </c>
      <c r="B242" s="27" t="s">
        <v>98</v>
      </c>
      <c r="C242" s="28">
        <v>43042</v>
      </c>
      <c r="D242" s="27" t="s">
        <v>234</v>
      </c>
      <c r="E242" s="27"/>
      <c r="F242" s="26" t="s">
        <v>235</v>
      </c>
      <c r="G242" s="26" t="s">
        <v>236</v>
      </c>
      <c r="H242" s="26" t="s">
        <v>237</v>
      </c>
      <c r="I242" s="26" t="s">
        <v>238</v>
      </c>
      <c r="J242" s="35">
        <v>108.17307692307692</v>
      </c>
      <c r="K242" s="35">
        <v>108.17307692307692</v>
      </c>
      <c r="L242" s="35">
        <v>109.26573426573424</v>
      </c>
      <c r="M242" s="35">
        <v>108.17307692307692</v>
      </c>
      <c r="N242" s="29">
        <f>SUM(Table1[[#This Row],[250m]:[1000m]])/86400</f>
        <v>7.4810185185185179E-4</v>
      </c>
      <c r="O242" s="29">
        <f>SUM(Table1[[#This Row],[250m]:[2000m]])/86400</f>
        <v>1.4196412037037036E-3</v>
      </c>
      <c r="P242" s="29">
        <f>SUM(Table1[[#This Row],[250m]:[3000m]])/86400</f>
        <v>2.0919444444444445E-3</v>
      </c>
      <c r="Q242" s="29">
        <f>IF(Table1[[#This Row],[Time(s)]]&gt;1,Table1[[#This Row],[Time(s)]]/86400," ")</f>
        <v>2.7748032407407404E-3</v>
      </c>
      <c r="R242" s="30">
        <f>SUM(Table1[[#This Row],[250m]:[4000m]])</f>
        <v>239.74299999999997</v>
      </c>
      <c r="S242" s="31">
        <f t="shared" si="13"/>
        <v>60.064318874795106</v>
      </c>
      <c r="T242" s="33">
        <f t="shared" si="14"/>
        <v>14.983937499999998</v>
      </c>
      <c r="U242" s="33">
        <f>IFERROR(AVERAGE(Table1[[#This Row],[500m]:[4000m]])," ")</f>
        <v>14.573866666666666</v>
      </c>
      <c r="V242" s="33">
        <f t="shared" si="15"/>
        <v>0.15919972481431133</v>
      </c>
      <c r="W242" s="26"/>
      <c r="X242" s="26"/>
      <c r="Y242" s="26"/>
      <c r="Z242" s="32"/>
      <c r="AA242" s="26">
        <v>21.135000000000002</v>
      </c>
      <c r="AB242" s="26">
        <v>14.611000000000001</v>
      </c>
      <c r="AC242" s="26">
        <v>14.47</v>
      </c>
      <c r="AD242" s="26">
        <v>14.42</v>
      </c>
      <c r="AE242" s="26">
        <v>14.574</v>
      </c>
      <c r="AF242" s="26">
        <v>14.523</v>
      </c>
      <c r="AG242" s="26">
        <v>14.427</v>
      </c>
      <c r="AH242" s="26">
        <v>14.497</v>
      </c>
      <c r="AI242" s="26">
        <v>14.429</v>
      </c>
      <c r="AJ242" s="26">
        <v>14.430999999999999</v>
      </c>
      <c r="AK242" s="26">
        <v>14.542999999999999</v>
      </c>
      <c r="AL242" s="26">
        <v>14.683999999999999</v>
      </c>
      <c r="AM242" s="26">
        <v>14.617000000000001</v>
      </c>
      <c r="AN242" s="26">
        <v>14.694000000000001</v>
      </c>
      <c r="AO242" s="26">
        <v>14.654</v>
      </c>
      <c r="AP242" s="26">
        <v>15.034000000000001</v>
      </c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</row>
    <row r="243" spans="1:76" x14ac:dyDescent="0.25">
      <c r="A243" s="26" t="s">
        <v>221</v>
      </c>
      <c r="B243" s="27" t="s">
        <v>98</v>
      </c>
      <c r="C243" s="28">
        <v>43042</v>
      </c>
      <c r="D243" s="27" t="s">
        <v>189</v>
      </c>
      <c r="E243" s="27"/>
      <c r="F243" s="26" t="s">
        <v>193</v>
      </c>
      <c r="G243" s="26" t="s">
        <v>204</v>
      </c>
      <c r="H243" s="26" t="s">
        <v>190</v>
      </c>
      <c r="I243" s="26" t="s">
        <v>222</v>
      </c>
      <c r="J243" s="35">
        <v>110.00651890482399</v>
      </c>
      <c r="K243" s="35">
        <v>111.90318302387269</v>
      </c>
      <c r="L243" s="35">
        <v>110.75741664478865</v>
      </c>
      <c r="M243" s="35">
        <v>111.90318302387269</v>
      </c>
      <c r="N243" s="29">
        <f>SUM(Table1[[#This Row],[250m]:[1000m]])/86400</f>
        <v>7.4215277777777778E-4</v>
      </c>
      <c r="O243" s="29">
        <f>SUM(Table1[[#This Row],[250m]:[2000m]])/86400</f>
        <v>1.4014004629629628E-3</v>
      </c>
      <c r="P243" s="29">
        <f>SUM(Table1[[#This Row],[250m]:[3000m]])/86400</f>
        <v>2.0734374999999998E-3</v>
      </c>
      <c r="Q243" s="29">
        <f>IF(Table1[[#This Row],[Time(s)]]&gt;1,Table1[[#This Row],[Time(s)]]/86400," ")</f>
        <v>2.7545023148148147E-3</v>
      </c>
      <c r="R243" s="30">
        <f>SUM(Table1[[#This Row],[250m]:[4000m]])</f>
        <v>237.98899999999998</v>
      </c>
      <c r="S243" s="31">
        <f t="shared" si="13"/>
        <v>60.506998222606938</v>
      </c>
      <c r="T243" s="33">
        <f t="shared" si="14"/>
        <v>14.874312499999998</v>
      </c>
      <c r="U243" s="33">
        <f>IFERROR(AVERAGE(Table1[[#This Row],[500m]:[4000m]])," ")</f>
        <v>14.451666666666664</v>
      </c>
      <c r="V243" s="33">
        <f t="shared" si="15"/>
        <v>0.21800382259645518</v>
      </c>
      <c r="W243" s="26"/>
      <c r="X243" s="26"/>
      <c r="Y243" s="26"/>
      <c r="Z243" s="32"/>
      <c r="AA243" s="26">
        <v>21.213999999999999</v>
      </c>
      <c r="AB243" s="26">
        <v>14.237</v>
      </c>
      <c r="AC243" s="26">
        <v>14.22</v>
      </c>
      <c r="AD243" s="26">
        <v>14.451000000000001</v>
      </c>
      <c r="AE243" s="26">
        <v>14.212999999999999</v>
      </c>
      <c r="AF243" s="26">
        <v>14.065</v>
      </c>
      <c r="AG243" s="26">
        <v>14.347</v>
      </c>
      <c r="AH243" s="26">
        <v>14.334</v>
      </c>
      <c r="AI243" s="26">
        <v>14.595000000000001</v>
      </c>
      <c r="AJ243" s="26">
        <v>14.417999999999999</v>
      </c>
      <c r="AK243" s="26">
        <v>14.523</v>
      </c>
      <c r="AL243" s="26">
        <v>14.528</v>
      </c>
      <c r="AM243" s="26">
        <v>14.64</v>
      </c>
      <c r="AN243" s="26">
        <v>14.863</v>
      </c>
      <c r="AO243" s="26">
        <v>14.696</v>
      </c>
      <c r="AP243" s="26">
        <v>14.645</v>
      </c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</row>
    <row r="244" spans="1:76" x14ac:dyDescent="0.25">
      <c r="A244" s="26" t="s">
        <v>221</v>
      </c>
      <c r="B244" s="27" t="s">
        <v>98</v>
      </c>
      <c r="C244" s="28">
        <v>43042</v>
      </c>
      <c r="D244" s="27" t="s">
        <v>93</v>
      </c>
      <c r="E244" s="27"/>
      <c r="F244" s="26" t="s">
        <v>250</v>
      </c>
      <c r="G244" s="26" t="s">
        <v>219</v>
      </c>
      <c r="H244" s="26" t="s">
        <v>162</v>
      </c>
      <c r="I244" s="26" t="s">
        <v>126</v>
      </c>
      <c r="J244" s="26"/>
      <c r="K244" s="26"/>
      <c r="L244" s="26"/>
      <c r="M244" s="26"/>
      <c r="N244" s="29">
        <f>SUM(Table1[[#This Row],[250m]:[1000m]])/86400</f>
        <v>7.3899305555555556E-4</v>
      </c>
      <c r="O244" s="29">
        <f>SUM(Table1[[#This Row],[250m]:[2000m]])/86400</f>
        <v>1.4113657407407406E-3</v>
      </c>
      <c r="P244" s="29">
        <f>SUM(Table1[[#This Row],[250m]:[3000m]])/86400</f>
        <v>2.0955902777777774E-3</v>
      </c>
      <c r="Q244" s="29">
        <f>IF(Table1[[#This Row],[Time(s)]]&gt;1,Table1[[#This Row],[Time(s)]]/86400," ")</f>
        <v>2.7774884259259259E-3</v>
      </c>
      <c r="R244" s="30">
        <f>SUM(Table1[[#This Row],[250m]:[4000m]])</f>
        <v>239.97499999999999</v>
      </c>
      <c r="S244" s="31">
        <f t="shared" si="13"/>
        <v>60.006250651109497</v>
      </c>
      <c r="T244" s="33">
        <f t="shared" si="14"/>
        <v>14.9984375</v>
      </c>
      <c r="U244" s="33">
        <f>IFERROR(AVERAGE(Table1[[#This Row],[500m]:[4000m]])," ")</f>
        <v>14.5922</v>
      </c>
      <c r="V244" s="33">
        <f t="shared" si="15"/>
        <v>0.26722387617875787</v>
      </c>
      <c r="W244" s="26"/>
      <c r="X244" s="26"/>
      <c r="Y244" s="26"/>
      <c r="Z244" s="32"/>
      <c r="AA244" s="26">
        <v>21.091999999999999</v>
      </c>
      <c r="AB244" s="26">
        <v>14.38</v>
      </c>
      <c r="AC244" s="26">
        <v>14.077999999999999</v>
      </c>
      <c r="AD244" s="26">
        <v>14.298999999999999</v>
      </c>
      <c r="AE244" s="26">
        <v>14.334</v>
      </c>
      <c r="AF244" s="26">
        <v>14.427</v>
      </c>
      <c r="AG244" s="26">
        <v>14.419</v>
      </c>
      <c r="AH244" s="26">
        <v>14.913</v>
      </c>
      <c r="AI244" s="26">
        <v>14.657</v>
      </c>
      <c r="AJ244" s="26">
        <v>14.852</v>
      </c>
      <c r="AK244" s="26">
        <v>14.587</v>
      </c>
      <c r="AL244" s="26">
        <v>15.021000000000001</v>
      </c>
      <c r="AM244" s="26">
        <v>14.848000000000001</v>
      </c>
      <c r="AN244" s="26">
        <v>14.782999999999999</v>
      </c>
      <c r="AO244" s="26">
        <v>14.728999999999999</v>
      </c>
      <c r="AP244" s="26">
        <v>14.555999999999999</v>
      </c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</row>
    <row r="245" spans="1:76" x14ac:dyDescent="0.25">
      <c r="A245" s="26" t="s">
        <v>221</v>
      </c>
      <c r="B245" s="27" t="s">
        <v>100</v>
      </c>
      <c r="C245" s="28">
        <v>43042</v>
      </c>
      <c r="D245" s="27" t="s">
        <v>189</v>
      </c>
      <c r="E245" s="27">
        <v>1</v>
      </c>
      <c r="F245" s="26" t="s">
        <v>193</v>
      </c>
      <c r="G245" s="26" t="s">
        <v>204</v>
      </c>
      <c r="H245" s="26" t="s">
        <v>190</v>
      </c>
      <c r="I245" s="26" t="s">
        <v>222</v>
      </c>
      <c r="J245" s="36">
        <v>111.9</v>
      </c>
      <c r="K245" s="36">
        <v>111.9</v>
      </c>
      <c r="L245" s="36">
        <v>111.9</v>
      </c>
      <c r="M245" s="36">
        <v>111.9</v>
      </c>
      <c r="N245" s="29">
        <f>SUM(Table1[[#This Row],[250m]:[1000m]])/86400</f>
        <v>7.4700231481481482E-4</v>
      </c>
      <c r="O245" s="29">
        <f>SUM(Table1[[#This Row],[250m]:[2000m]])/86400</f>
        <v>1.4064467592592594E-3</v>
      </c>
      <c r="P245" s="29">
        <f>SUM(Table1[[#This Row],[250m]:[3000m]])/86400</f>
        <v>2.0722916666666667E-3</v>
      </c>
      <c r="Q245" s="29">
        <f>IF(Table1[[#This Row],[Time(s)]]&gt;1,Table1[[#This Row],[Time(s)]]/86400," ")</f>
        <v>2.7364930555555558E-3</v>
      </c>
      <c r="R245" s="30">
        <f>SUM(Table1[[#This Row],[250m]:[4000m]])</f>
        <v>236.43300000000002</v>
      </c>
      <c r="S245" s="31">
        <f t="shared" si="13"/>
        <v>60.905203588331574</v>
      </c>
      <c r="T245" s="33">
        <f t="shared" si="14"/>
        <v>14.777062500000001</v>
      </c>
      <c r="U245" s="33">
        <f>IFERROR(AVERAGE(Table1[[#This Row],[500m]:[4000m]])," ")</f>
        <v>14.335866666666668</v>
      </c>
      <c r="V245" s="33">
        <f t="shared" si="15"/>
        <v>0.14206430468863956</v>
      </c>
      <c r="W245" s="26"/>
      <c r="X245" s="26"/>
      <c r="Y245" s="26"/>
      <c r="Z245" s="32"/>
      <c r="AA245" s="26">
        <v>21.395</v>
      </c>
      <c r="AB245" s="26">
        <v>14.23</v>
      </c>
      <c r="AC245" s="26">
        <v>14.345000000000001</v>
      </c>
      <c r="AD245" s="26">
        <v>14.571</v>
      </c>
      <c r="AE245" s="26">
        <v>14.391</v>
      </c>
      <c r="AF245" s="26">
        <v>14.202</v>
      </c>
      <c r="AG245" s="26">
        <v>14.138</v>
      </c>
      <c r="AH245" s="26">
        <v>14.244999999999999</v>
      </c>
      <c r="AI245" s="26">
        <v>14.413</v>
      </c>
      <c r="AJ245" s="26">
        <v>14.497</v>
      </c>
      <c r="AK245" s="26">
        <v>14.385999999999999</v>
      </c>
      <c r="AL245" s="26">
        <v>14.233000000000001</v>
      </c>
      <c r="AM245" s="26">
        <v>14.462</v>
      </c>
      <c r="AN245" s="26">
        <v>14.382999999999999</v>
      </c>
      <c r="AO245" s="26">
        <v>14.465999999999999</v>
      </c>
      <c r="AP245" s="26">
        <v>14.076000000000001</v>
      </c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</row>
    <row r="246" spans="1:76" x14ac:dyDescent="0.25">
      <c r="A246" s="26" t="s">
        <v>221</v>
      </c>
      <c r="B246" s="27" t="s">
        <v>100</v>
      </c>
      <c r="C246" s="28">
        <v>43042</v>
      </c>
      <c r="D246" s="27" t="s">
        <v>228</v>
      </c>
      <c r="E246" s="27">
        <v>2</v>
      </c>
      <c r="F246" s="26" t="s">
        <v>230</v>
      </c>
      <c r="G246" s="26" t="s">
        <v>229</v>
      </c>
      <c r="H246" s="26" t="s">
        <v>231</v>
      </c>
      <c r="I246" s="26" t="s">
        <v>232</v>
      </c>
      <c r="J246" s="35">
        <v>111.90318302387269</v>
      </c>
      <c r="K246" s="35">
        <v>108.17307692307692</v>
      </c>
      <c r="L246" s="35">
        <v>110.75741664478865</v>
      </c>
      <c r="M246" s="35">
        <v>110.75741664478865</v>
      </c>
      <c r="N246" s="29">
        <f>SUM(Table1[[#This Row],[250m]:[1000m]])/86400</f>
        <v>7.4827546296296296E-4</v>
      </c>
      <c r="O246" s="29">
        <f>SUM(Table1[[#This Row],[250m]:[2000m]])/86400</f>
        <v>1.4086921296296295E-3</v>
      </c>
      <c r="P246" s="29">
        <f>SUM(Table1[[#This Row],[250m]:[3000m]])/86400</f>
        <v>2.073344907407407E-3</v>
      </c>
      <c r="Q246" s="29">
        <f>IF(Table1[[#This Row],[Time(s)]]&gt;1,Table1[[#This Row],[Time(s)]]/86400," ")</f>
        <v>2.7520601851851846E-3</v>
      </c>
      <c r="R246" s="30">
        <f>SUM(Table1[[#This Row],[250m]:[4000m]])</f>
        <v>237.77799999999996</v>
      </c>
      <c r="S246" s="31">
        <f t="shared" si="13"/>
        <v>60.560691064774709</v>
      </c>
      <c r="T246" s="33">
        <f t="shared" si="14"/>
        <v>14.861124999999998</v>
      </c>
      <c r="U246" s="33">
        <f>IFERROR(AVERAGE(Table1[[#This Row],[500m]:[4000m]])," ")</f>
        <v>14.42173333333333</v>
      </c>
      <c r="V246" s="33">
        <f t="shared" si="15"/>
        <v>0.19343565436845492</v>
      </c>
      <c r="W246" s="26"/>
      <c r="X246" s="26"/>
      <c r="Y246" s="26"/>
      <c r="Z246" s="32"/>
      <c r="AA246" s="26">
        <v>21.452000000000002</v>
      </c>
      <c r="AB246" s="26">
        <v>14.583</v>
      </c>
      <c r="AC246" s="26">
        <v>14.211</v>
      </c>
      <c r="AD246" s="26">
        <v>14.404999999999999</v>
      </c>
      <c r="AE246" s="26">
        <v>14.223000000000001</v>
      </c>
      <c r="AF246" s="26">
        <v>14.238</v>
      </c>
      <c r="AG246" s="26">
        <v>14.326000000000001</v>
      </c>
      <c r="AH246" s="26">
        <v>14.273</v>
      </c>
      <c r="AI246" s="26">
        <v>14.461</v>
      </c>
      <c r="AJ246" s="26">
        <v>14.407999999999999</v>
      </c>
      <c r="AK246" s="26">
        <v>14.237</v>
      </c>
      <c r="AL246" s="26">
        <v>14.32</v>
      </c>
      <c r="AM246" s="26">
        <v>14.47</v>
      </c>
      <c r="AN246" s="26">
        <v>14.733000000000001</v>
      </c>
      <c r="AO246" s="26">
        <v>14.603999999999999</v>
      </c>
      <c r="AP246" s="26">
        <v>14.834</v>
      </c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</row>
    <row r="247" spans="1:76" x14ac:dyDescent="0.25">
      <c r="A247" s="26" t="s">
        <v>221</v>
      </c>
      <c r="B247" s="27" t="s">
        <v>100</v>
      </c>
      <c r="C247" s="28">
        <v>43042</v>
      </c>
      <c r="D247" s="27" t="s">
        <v>244</v>
      </c>
      <c r="E247" s="27">
        <v>3</v>
      </c>
      <c r="F247" s="26" t="s">
        <v>245</v>
      </c>
      <c r="G247" s="26" t="s">
        <v>246</v>
      </c>
      <c r="H247" s="26" t="s">
        <v>247</v>
      </c>
      <c r="I247" s="26" t="s">
        <v>248</v>
      </c>
      <c r="J247" s="26"/>
      <c r="K247" s="26"/>
      <c r="L247" s="26"/>
      <c r="M247" s="26"/>
      <c r="N247" s="29">
        <f>SUM(Table1[[#This Row],[250m]:[1000m]])/86400</f>
        <v>7.4561342592592604E-4</v>
      </c>
      <c r="O247" s="29">
        <f>SUM(Table1[[#This Row],[250m]:[2000m]])/86400</f>
        <v>1.4112962962962963E-3</v>
      </c>
      <c r="P247" s="29">
        <f>SUM(Table1[[#This Row],[250m]:[3000m]])/86400</f>
        <v>2.0816435185185183E-3</v>
      </c>
      <c r="Q247" s="29">
        <f>IF(Table1[[#This Row],[Time(s)]]&gt;1,Table1[[#This Row],[Time(s)]]/86400," ")</f>
        <v>2.7978356481481478E-3</v>
      </c>
      <c r="R247" s="30">
        <f>SUM(Table1[[#This Row],[250m]:[4000m]])</f>
        <v>241.73299999999998</v>
      </c>
      <c r="S247" s="31">
        <f t="shared" si="13"/>
        <v>59.569855998146728</v>
      </c>
      <c r="T247" s="33">
        <f t="shared" si="14"/>
        <v>15.108312499999998</v>
      </c>
      <c r="U247" s="33">
        <f>IFERROR(AVERAGE(Table1[[#This Row],[500m]:[4000m]])," ")</f>
        <v>14.710599999999998</v>
      </c>
      <c r="V247" s="33">
        <f t="shared" si="15"/>
        <v>0.95704655805541328</v>
      </c>
      <c r="W247" s="26"/>
      <c r="X247" s="26"/>
      <c r="Y247" s="26"/>
      <c r="Z247" s="32"/>
      <c r="AA247" s="26">
        <v>21.074000000000002</v>
      </c>
      <c r="AB247" s="26">
        <v>14.432</v>
      </c>
      <c r="AC247" s="26">
        <v>14.478</v>
      </c>
      <c r="AD247" s="26">
        <v>14.436999999999999</v>
      </c>
      <c r="AE247" s="26">
        <v>14.301</v>
      </c>
      <c r="AF247" s="26">
        <v>14.332000000000001</v>
      </c>
      <c r="AG247" s="26">
        <v>14.379</v>
      </c>
      <c r="AH247" s="26">
        <v>14.503</v>
      </c>
      <c r="AI247" s="26">
        <v>14.252000000000001</v>
      </c>
      <c r="AJ247" s="26">
        <v>14.414</v>
      </c>
      <c r="AK247" s="26">
        <v>14.647</v>
      </c>
      <c r="AL247" s="26">
        <v>14.605</v>
      </c>
      <c r="AM247" s="26">
        <v>14.837999999999999</v>
      </c>
      <c r="AN247" s="26">
        <v>14.278</v>
      </c>
      <c r="AO247" s="26">
        <v>14.641999999999999</v>
      </c>
      <c r="AP247" s="26">
        <v>18.120999999999999</v>
      </c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</row>
    <row r="248" spans="1:76" x14ac:dyDescent="0.25">
      <c r="A248" s="26" t="s">
        <v>221</v>
      </c>
      <c r="B248" s="27" t="s">
        <v>100</v>
      </c>
      <c r="C248" s="28">
        <v>43042</v>
      </c>
      <c r="D248" s="27" t="s">
        <v>234</v>
      </c>
      <c r="E248" s="27">
        <v>4</v>
      </c>
      <c r="F248" s="26" t="s">
        <v>251</v>
      </c>
      <c r="G248" s="26" t="s">
        <v>236</v>
      </c>
      <c r="H248" s="26" t="s">
        <v>237</v>
      </c>
      <c r="I248" s="26" t="s">
        <v>238</v>
      </c>
      <c r="J248" s="26"/>
      <c r="K248" s="26"/>
      <c r="L248" s="26"/>
      <c r="M248" s="26"/>
      <c r="N248" s="29">
        <f>SUM(Table1[[#This Row],[250m]:[1000m]])/86400</f>
        <v>7.4998842592592587E-4</v>
      </c>
      <c r="O248" s="29">
        <f>SUM(Table1[[#This Row],[250m]:[2000m]])/86400</f>
        <v>1.4230902777777777E-3</v>
      </c>
      <c r="P248" s="29">
        <f>SUM(Table1[[#This Row],[250m]:[3000m]])/86400</f>
        <v>2.1060763888888891E-3</v>
      </c>
      <c r="Q248" s="29">
        <f>IF(Table1[[#This Row],[Time(s)]]&gt;1,Table1[[#This Row],[Time(s)]]/86400," ")</f>
        <v>2.4873611111111112E-3</v>
      </c>
      <c r="R248" s="30">
        <f>SUM(Table1[[#This Row],[250m]:[4000m]])</f>
        <v>214.90800000000002</v>
      </c>
      <c r="S248" s="31">
        <f t="shared" si="13"/>
        <v>67.005416271148576</v>
      </c>
      <c r="T248" s="33">
        <f>IFERROR(AVERAGE(AA248:AN248)," ")</f>
        <v>15.350571428571429</v>
      </c>
      <c r="U248" s="33">
        <f>IFERROR(AVERAGE(Table1[[#This Row],[500m]:[4000m]])," ")</f>
        <v>14.911076923076925</v>
      </c>
      <c r="V248" s="33">
        <f>IFERROR(STDEV(AB248:AN248)," ")</f>
        <v>0.78164052495786662</v>
      </c>
      <c r="W248" s="26"/>
      <c r="X248" s="26"/>
      <c r="Y248" s="26"/>
      <c r="Z248" s="32"/>
      <c r="AA248" s="26">
        <v>21.064</v>
      </c>
      <c r="AB248" s="26">
        <v>14.858000000000001</v>
      </c>
      <c r="AC248" s="26">
        <v>14.641</v>
      </c>
      <c r="AD248" s="26">
        <v>14.236000000000001</v>
      </c>
      <c r="AE248" s="26">
        <v>14.367000000000001</v>
      </c>
      <c r="AF248" s="26">
        <v>14.532</v>
      </c>
      <c r="AG248" s="26">
        <v>14.57</v>
      </c>
      <c r="AH248" s="26">
        <v>14.686999999999999</v>
      </c>
      <c r="AI248" s="26">
        <v>14.837</v>
      </c>
      <c r="AJ248" s="26">
        <v>14.755000000000001</v>
      </c>
      <c r="AK248" s="26">
        <v>14.584</v>
      </c>
      <c r="AL248" s="26">
        <v>14.834</v>
      </c>
      <c r="AM248" s="26">
        <v>15.702999999999999</v>
      </c>
      <c r="AN248" s="26">
        <v>17.239999999999998</v>
      </c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</row>
    <row r="249" spans="1:76" x14ac:dyDescent="0.25">
      <c r="A249" s="26" t="s">
        <v>252</v>
      </c>
      <c r="B249" s="27" t="s">
        <v>77</v>
      </c>
      <c r="C249" s="28">
        <v>43049</v>
      </c>
      <c r="D249" s="27" t="s">
        <v>78</v>
      </c>
      <c r="E249" s="27">
        <v>1</v>
      </c>
      <c r="F249" s="26" t="s">
        <v>106</v>
      </c>
      <c r="G249" s="26" t="s">
        <v>197</v>
      </c>
      <c r="H249" s="26" t="s">
        <v>79</v>
      </c>
      <c r="I249" s="26" t="s">
        <v>152</v>
      </c>
      <c r="J249" s="35">
        <v>110.00651890482399</v>
      </c>
      <c r="K249" s="35">
        <v>110.00651890482399</v>
      </c>
      <c r="L249" s="35">
        <v>111.90318302387269</v>
      </c>
      <c r="M249" s="35">
        <v>108.17307692307692</v>
      </c>
      <c r="N249" s="29">
        <f>SUM(Table1[[#This Row],[250m]:[1000m]])/86400</f>
        <v>7.3619212962962961E-4</v>
      </c>
      <c r="O249" s="29">
        <f>SUM(Table1[[#This Row],[250m]:[2000m]])/86400</f>
        <v>1.4131597222222223E-3</v>
      </c>
      <c r="P249" s="29">
        <f>SUM(Table1[[#This Row],[250m]:[3000m]])/86400</f>
        <v>2.084143518518519E-3</v>
      </c>
      <c r="Q249" s="29">
        <f>IF(Table1[[#This Row],[Time(s)]]&gt;1,Table1[[#This Row],[Time(s)]]/86400," ")</f>
        <v>2.7609722222222228E-3</v>
      </c>
      <c r="R249" s="30">
        <f>SUM(Table1[[#This Row],[250m]:[4000m]])</f>
        <v>238.54800000000006</v>
      </c>
      <c r="S249" s="31">
        <f t="shared" si="13"/>
        <v>60.365209517581349</v>
      </c>
      <c r="T249" s="33">
        <f>IFERROR(AVERAGE(AA249:AJ249)," ")</f>
        <v>15.111300000000004</v>
      </c>
      <c r="U249" s="33">
        <f>IFERROR(AVERAGE(Table1[[#This Row],[500m]:[4000m]])," ")</f>
        <v>14.528066666666669</v>
      </c>
      <c r="V249" s="33">
        <f>IFERROR(STDEV(AA249:AJ249)," ")</f>
        <v>1.94518202804316</v>
      </c>
      <c r="W249" s="26"/>
      <c r="X249" s="26"/>
      <c r="Y249" s="26"/>
      <c r="Z249" s="32"/>
      <c r="AA249" s="26">
        <v>20.626999999999999</v>
      </c>
      <c r="AB249" s="26">
        <v>14.294</v>
      </c>
      <c r="AC249" s="26">
        <v>14.238</v>
      </c>
      <c r="AD249" s="26">
        <v>14.448</v>
      </c>
      <c r="AE249" s="26">
        <v>14.662000000000001</v>
      </c>
      <c r="AF249" s="26">
        <v>14.765000000000001</v>
      </c>
      <c r="AG249" s="26">
        <v>14.666</v>
      </c>
      <c r="AH249" s="26">
        <v>14.397</v>
      </c>
      <c r="AI249" s="26">
        <v>14.538</v>
      </c>
      <c r="AJ249" s="26">
        <v>14.478</v>
      </c>
      <c r="AK249" s="26">
        <v>14.436999999999999</v>
      </c>
      <c r="AL249" s="26">
        <v>14.52</v>
      </c>
      <c r="AM249" s="26">
        <v>14.558</v>
      </c>
      <c r="AN249" s="26">
        <v>14.733000000000001</v>
      </c>
      <c r="AO249" s="26">
        <v>14.666</v>
      </c>
      <c r="AP249" s="26">
        <v>14.521000000000001</v>
      </c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</row>
    <row r="250" spans="1:76" x14ac:dyDescent="0.25">
      <c r="A250" s="26" t="s">
        <v>252</v>
      </c>
      <c r="B250" s="27" t="s">
        <v>77</v>
      </c>
      <c r="C250" s="28">
        <v>43049</v>
      </c>
      <c r="D250" s="27" t="s">
        <v>93</v>
      </c>
      <c r="E250" s="27">
        <v>2</v>
      </c>
      <c r="F250" s="26" t="s">
        <v>219</v>
      </c>
      <c r="G250" s="26" t="s">
        <v>126</v>
      </c>
      <c r="H250" s="26" t="s">
        <v>162</v>
      </c>
      <c r="I250" s="26" t="s">
        <v>233</v>
      </c>
      <c r="J250" s="35">
        <v>107.10205635948209</v>
      </c>
      <c r="K250" s="35">
        <v>107.10205635948209</v>
      </c>
      <c r="L250" s="35">
        <v>107.10205635948209</v>
      </c>
      <c r="M250" s="35">
        <v>107.10205635948209</v>
      </c>
      <c r="N250" s="29">
        <f>SUM(Table1[[#This Row],[250m]:[1000m]])/86400</f>
        <v>7.4611111111111113E-4</v>
      </c>
      <c r="O250" s="29">
        <f>SUM(Table1[[#This Row],[250m]:[2000m]])/86400</f>
        <v>1.4196064814814815E-3</v>
      </c>
      <c r="P250" s="29">
        <f>SUM(Table1[[#This Row],[250m]:[3000m]])/86400</f>
        <v>2.094027777777778E-3</v>
      </c>
      <c r="Q250" s="29">
        <f>IF(Table1[[#This Row],[Time(s)]]&gt;1,Table1[[#This Row],[Time(s)]]/86400," ")</f>
        <v>2.761840277777778E-3</v>
      </c>
      <c r="R250" s="30">
        <f>SUM(Table1[[#This Row],[250m]:[4000m]])</f>
        <v>238.62300000000002</v>
      </c>
      <c r="S250" s="31">
        <f t="shared" si="13"/>
        <v>60.346236532102935</v>
      </c>
      <c r="T250" s="33">
        <f>IFERROR(AVERAGE(AA250:AP250)," ")</f>
        <v>14.913937500000001</v>
      </c>
      <c r="U250" s="33">
        <f>IFERROR(AVERAGE(Table1[[#This Row],[500m]:[4000m]])," ")</f>
        <v>14.496533333333335</v>
      </c>
      <c r="V250" s="33">
        <f>IFERROR(STDEV(AB250:AP250)," ")</f>
        <v>0.1654033453913995</v>
      </c>
      <c r="W250" s="26"/>
      <c r="X250" s="26"/>
      <c r="Y250" s="26"/>
      <c r="Z250" s="32"/>
      <c r="AA250" s="26">
        <v>21.175000000000001</v>
      </c>
      <c r="AB250" s="26">
        <v>14.606</v>
      </c>
      <c r="AC250" s="26">
        <v>14.327999999999999</v>
      </c>
      <c r="AD250" s="26">
        <v>14.355</v>
      </c>
      <c r="AE250" s="26">
        <v>14.425000000000001</v>
      </c>
      <c r="AF250" s="26">
        <v>14.59</v>
      </c>
      <c r="AG250" s="26">
        <v>14.507</v>
      </c>
      <c r="AH250" s="26">
        <v>14.667999999999999</v>
      </c>
      <c r="AI250" s="26">
        <v>14.708</v>
      </c>
      <c r="AJ250" s="26">
        <v>14.744</v>
      </c>
      <c r="AK250" s="26">
        <v>14.481999999999999</v>
      </c>
      <c r="AL250" s="26">
        <v>14.336</v>
      </c>
      <c r="AM250" s="26">
        <v>14.192</v>
      </c>
      <c r="AN250" s="26">
        <v>14.69</v>
      </c>
      <c r="AO250" s="26">
        <v>14.436999999999999</v>
      </c>
      <c r="AP250" s="26">
        <v>14.38</v>
      </c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</row>
    <row r="251" spans="1:76" x14ac:dyDescent="0.25">
      <c r="A251" s="26" t="s">
        <v>252</v>
      </c>
      <c r="B251" s="27" t="s">
        <v>77</v>
      </c>
      <c r="C251" s="28">
        <v>43049</v>
      </c>
      <c r="D251" s="27" t="s">
        <v>234</v>
      </c>
      <c r="E251" s="27">
        <v>3</v>
      </c>
      <c r="F251" s="26" t="s">
        <v>253</v>
      </c>
      <c r="G251" s="26" t="s">
        <v>254</v>
      </c>
      <c r="H251" s="26" t="s">
        <v>235</v>
      </c>
      <c r="I251" s="26" t="s">
        <v>255</v>
      </c>
      <c r="J251" s="35">
        <v>110.00651890482399</v>
      </c>
      <c r="K251" s="35">
        <v>109.26573426573424</v>
      </c>
      <c r="L251" s="35">
        <v>111.90318302387269</v>
      </c>
      <c r="M251" s="35">
        <v>110.00651890482399</v>
      </c>
      <c r="N251" s="29">
        <f>SUM(Table1[[#This Row],[250m]:[1000m]])/86400</f>
        <v>0</v>
      </c>
      <c r="O251" s="29">
        <f>SUM(Table1[[#This Row],[250m]:[2000m]])/86400</f>
        <v>0</v>
      </c>
      <c r="P251" s="29">
        <f>SUM(Table1[[#This Row],[250m]:[3000m]])/86400</f>
        <v>0</v>
      </c>
      <c r="Q251" s="29" t="str">
        <f>IF(Table1[[#This Row],[Time(s)]]&gt;1,Table1[[#This Row],[Time(s)]]/86400," ")</f>
        <v xml:space="preserve"> </v>
      </c>
      <c r="R251" s="30">
        <f>SUM(Table1[[#This Row],[250m]:[4000m]])</f>
        <v>0</v>
      </c>
      <c r="S251" s="31" t="str">
        <f t="shared" si="13"/>
        <v xml:space="preserve"> </v>
      </c>
      <c r="T251" s="33" t="str">
        <f>IFERROR(AVERAGE(AA251:AP251)," ")</f>
        <v xml:space="preserve"> </v>
      </c>
      <c r="U251" s="33" t="str">
        <f>IFERROR(AVERAGE(Table1[[#This Row],[500m]:[4000m]])," ")</f>
        <v xml:space="preserve"> </v>
      </c>
      <c r="V251" s="33" t="str">
        <f>IFERROR(STDEV(AB251:AP251)," ")</f>
        <v xml:space="preserve"> </v>
      </c>
      <c r="W251" s="26"/>
      <c r="X251" s="26"/>
      <c r="Y251" s="26"/>
      <c r="Z251" s="32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32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</row>
    <row r="252" spans="1:76" x14ac:dyDescent="0.25">
      <c r="A252" s="26" t="s">
        <v>252</v>
      </c>
      <c r="B252" s="27" t="s">
        <v>77</v>
      </c>
      <c r="C252" s="28">
        <v>43049</v>
      </c>
      <c r="D252" s="27" t="s">
        <v>239</v>
      </c>
      <c r="E252" s="27">
        <v>4</v>
      </c>
      <c r="F252" s="26" t="s">
        <v>242</v>
      </c>
      <c r="G252" s="26" t="s">
        <v>243</v>
      </c>
      <c r="H252" s="26" t="s">
        <v>241</v>
      </c>
      <c r="I252" s="26" t="s">
        <v>240</v>
      </c>
      <c r="J252" s="35">
        <v>110.00651890482399</v>
      </c>
      <c r="K252" s="35">
        <v>110.00651890482399</v>
      </c>
      <c r="L252" s="35">
        <v>110.00651890482399</v>
      </c>
      <c r="M252" s="35">
        <v>108.17307692307692</v>
      </c>
      <c r="N252" s="29">
        <f>SUM(Table1[[#This Row],[250m]:[1000m]])/86400</f>
        <v>7.552314814814814E-4</v>
      </c>
      <c r="O252" s="29">
        <f>SUM(Table1[[#This Row],[250m]:[2000m]])/86400</f>
        <v>1.4268171296296294E-3</v>
      </c>
      <c r="P252" s="29">
        <f>SUM(Table1[[#This Row],[250m]:[3000m]])/86400</f>
        <v>1.9368634259259259E-3</v>
      </c>
      <c r="Q252" s="29">
        <f>IF(Table1[[#This Row],[Time(s)]]&gt;1,Table1[[#This Row],[Time(s)]]/86400," ")</f>
        <v>2.6126736111111108E-3</v>
      </c>
      <c r="R252" s="30">
        <f>SUM(Table1[[#This Row],[250m]:[4000m]])</f>
        <v>225.73499999999999</v>
      </c>
      <c r="S252" s="31">
        <f t="shared" si="13"/>
        <v>63.791614060734943</v>
      </c>
      <c r="T252" s="33">
        <f>IFERROR(AVERAGE(AA252:AP252)," ")</f>
        <v>15.048999999999999</v>
      </c>
      <c r="U252" s="33">
        <f>IFERROR(AVERAGE(Table1[[#This Row],[500m]:[4000m]])," ")</f>
        <v>14.578714285714286</v>
      </c>
      <c r="V252" s="33">
        <f>IFERROR(STDEV(AB252:AP252)," ")</f>
        <v>0.19359332020081083</v>
      </c>
      <c r="W252" s="26"/>
      <c r="X252" s="26"/>
      <c r="Y252" s="26"/>
      <c r="Z252" s="32"/>
      <c r="AA252" s="26">
        <v>21.632999999999999</v>
      </c>
      <c r="AB252" s="26">
        <v>14.542</v>
      </c>
      <c r="AC252" s="26">
        <v>14.561999999999999</v>
      </c>
      <c r="AD252" s="26">
        <v>14.515000000000001</v>
      </c>
      <c r="AE252" s="26">
        <v>14.657999999999999</v>
      </c>
      <c r="AF252" s="26">
        <v>14.548</v>
      </c>
      <c r="AG252" s="26">
        <v>14.385999999999999</v>
      </c>
      <c r="AH252" s="26">
        <v>14.433</v>
      </c>
      <c r="AI252" s="26">
        <v>14.625999999999999</v>
      </c>
      <c r="AJ252" s="26" t="s">
        <v>256</v>
      </c>
      <c r="AK252" s="26">
        <v>15.013</v>
      </c>
      <c r="AL252" s="26">
        <v>14.429</v>
      </c>
      <c r="AM252" s="26">
        <v>14.442</v>
      </c>
      <c r="AN252" s="26">
        <v>14.321</v>
      </c>
      <c r="AO252" s="26">
        <v>14.753</v>
      </c>
      <c r="AP252" s="26">
        <v>14.874000000000001</v>
      </c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</row>
    <row r="253" spans="1:76" x14ac:dyDescent="0.25">
      <c r="A253" s="26" t="s">
        <v>252</v>
      </c>
      <c r="B253" s="27" t="s">
        <v>77</v>
      </c>
      <c r="C253" s="28">
        <v>43049</v>
      </c>
      <c r="D253" s="27" t="s">
        <v>228</v>
      </c>
      <c r="E253" s="27">
        <v>6</v>
      </c>
      <c r="F253" s="26" t="s">
        <v>232</v>
      </c>
      <c r="G253" s="26" t="s">
        <v>257</v>
      </c>
      <c r="H253" s="26" t="s">
        <v>229</v>
      </c>
      <c r="I253" s="26" t="s">
        <v>258</v>
      </c>
      <c r="J253" s="26"/>
      <c r="K253" s="26"/>
      <c r="L253" s="26"/>
      <c r="M253" s="26"/>
      <c r="N253" s="29">
        <f>SUM(Table1[[#This Row],[250m]:[1000m]])/86400</f>
        <v>7.5484953703703695E-4</v>
      </c>
      <c r="O253" s="29">
        <f>SUM(Table1[[#This Row],[250m]:[2000m]])/86400</f>
        <v>1.4317592592592594E-3</v>
      </c>
      <c r="P253" s="29">
        <f>SUM(Table1[[#This Row],[250m]:[3000m]])/86400</f>
        <v>2.1074884259259258E-3</v>
      </c>
      <c r="Q253" s="29">
        <f>IF(Table1[[#This Row],[Time(s)]]&gt;1,Table1[[#This Row],[Time(s)]]/86400," ")</f>
        <v>2.7853587962962962E-3</v>
      </c>
      <c r="R253" s="30">
        <f>SUM(Table1[[#This Row],[250m]:[4000m]])</f>
        <v>240.65499999999997</v>
      </c>
      <c r="S253" s="31">
        <f t="shared" si="13"/>
        <v>59.836695684693858</v>
      </c>
      <c r="T253" s="33">
        <f>IFERROR(AVERAGE(AA253:AP253)," ")</f>
        <v>15.040937499999998</v>
      </c>
      <c r="U253" s="33">
        <f>IFERROR(AVERAGE(Table1[[#This Row],[500m]:[4000m]])," ")</f>
        <v>14.609799999999998</v>
      </c>
      <c r="V253" s="33">
        <f>IFERROR(STDEV(AB253:AP253)," ")</f>
        <v>0.12350083863220171</v>
      </c>
      <c r="W253" s="26"/>
      <c r="X253" s="26"/>
      <c r="Y253" s="26"/>
      <c r="Z253" s="32"/>
      <c r="AA253" s="26">
        <v>21.507999999999999</v>
      </c>
      <c r="AB253" s="26">
        <v>14.505000000000001</v>
      </c>
      <c r="AC253" s="26">
        <v>14.622999999999999</v>
      </c>
      <c r="AD253" s="26">
        <v>14.583</v>
      </c>
      <c r="AE253" s="26">
        <v>14.675000000000001</v>
      </c>
      <c r="AF253" s="26">
        <v>14.486000000000001</v>
      </c>
      <c r="AG253" s="26">
        <v>14.617000000000001</v>
      </c>
      <c r="AH253" s="26">
        <v>14.707000000000001</v>
      </c>
      <c r="AI253" s="26">
        <v>14.645</v>
      </c>
      <c r="AJ253" s="26">
        <v>14.742000000000001</v>
      </c>
      <c r="AK253" s="26">
        <v>14.574999999999999</v>
      </c>
      <c r="AL253" s="26">
        <v>14.420999999999999</v>
      </c>
      <c r="AM253" s="26">
        <v>14.486000000000001</v>
      </c>
      <c r="AN253" s="26">
        <v>14.62</v>
      </c>
      <c r="AO253" s="26">
        <v>14.920999999999999</v>
      </c>
      <c r="AP253" s="26">
        <v>14.541</v>
      </c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</row>
    <row r="254" spans="1:76" x14ac:dyDescent="0.25">
      <c r="A254" s="26" t="s">
        <v>252</v>
      </c>
      <c r="B254" s="27" t="s">
        <v>77</v>
      </c>
      <c r="C254" s="28">
        <v>43049</v>
      </c>
      <c r="D254" s="27" t="s">
        <v>189</v>
      </c>
      <c r="E254" s="27">
        <v>7</v>
      </c>
      <c r="F254" s="26" t="s">
        <v>193</v>
      </c>
      <c r="G254" s="26" t="s">
        <v>204</v>
      </c>
      <c r="H254" s="26" t="s">
        <v>191</v>
      </c>
      <c r="I254" s="26" t="s">
        <v>259</v>
      </c>
      <c r="J254" s="35">
        <v>110.3806907378336</v>
      </c>
      <c r="K254" s="35">
        <v>111.90318302387269</v>
      </c>
      <c r="L254" s="35">
        <v>111.90318302387269</v>
      </c>
      <c r="M254" s="35">
        <v>110.3806907378336</v>
      </c>
      <c r="N254" s="29">
        <f>SUM(Table1[[#This Row],[250m]:[1000m]])/86400</f>
        <v>7.6342592592592586E-4</v>
      </c>
      <c r="O254" s="29">
        <f>SUM(Table1[[#This Row],[250m]:[2000m]])/86400</f>
        <v>1.4464583333333332E-3</v>
      </c>
      <c r="P254" s="29">
        <f>SUM(Table1[[#This Row],[250m]:[3000m]])/86400</f>
        <v>2.1226273148148146E-3</v>
      </c>
      <c r="Q254" s="29">
        <f>IF(Table1[[#This Row],[Time(s)]]&gt;1,Table1[[#This Row],[Time(s)]]/86400," ")</f>
        <v>2.8067592592592593E-3</v>
      </c>
      <c r="R254" s="30">
        <f>SUM(Table1[[#This Row],[250m]:[4000m]])</f>
        <v>242.50399999999999</v>
      </c>
      <c r="S254" s="31">
        <f t="shared" si="13"/>
        <v>59.380463827400781</v>
      </c>
      <c r="T254" s="33">
        <f>IFERROR(AVERAGE(AA254:AP254)," ")</f>
        <v>15.156499999999999</v>
      </c>
      <c r="U254" s="33">
        <f>IFERROR(AVERAGE(Table1[[#This Row],[500m]:[4000m]])," ")</f>
        <v>14.721466666666664</v>
      </c>
      <c r="V254" s="33">
        <f>IFERROR(STDEV(AB254:AP254)," ")</f>
        <v>0.27795833877622417</v>
      </c>
      <c r="W254" s="26"/>
      <c r="X254" s="26"/>
      <c r="Y254" s="26"/>
      <c r="Z254" s="32"/>
      <c r="AA254" s="26">
        <v>21.681999999999999</v>
      </c>
      <c r="AB254" s="26">
        <v>14.657</v>
      </c>
      <c r="AC254" s="26">
        <v>14.784000000000001</v>
      </c>
      <c r="AD254" s="26">
        <v>14.837</v>
      </c>
      <c r="AE254" s="26">
        <v>14.643000000000001</v>
      </c>
      <c r="AF254" s="26">
        <v>14.733000000000001</v>
      </c>
      <c r="AG254" s="26">
        <v>14.815</v>
      </c>
      <c r="AH254" s="26">
        <v>14.823</v>
      </c>
      <c r="AI254" s="26">
        <v>14.602</v>
      </c>
      <c r="AJ254" s="26">
        <v>14.685</v>
      </c>
      <c r="AK254" s="26">
        <v>14.824999999999999</v>
      </c>
      <c r="AL254" s="26">
        <v>14.308999999999999</v>
      </c>
      <c r="AM254" s="26">
        <v>14.369</v>
      </c>
      <c r="AN254" s="26">
        <v>15.531000000000001</v>
      </c>
      <c r="AO254" s="26">
        <v>14.478999999999999</v>
      </c>
      <c r="AP254" s="26">
        <v>14.73</v>
      </c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</row>
    <row r="255" spans="1:76" x14ac:dyDescent="0.25">
      <c r="A255" s="26" t="s">
        <v>252</v>
      </c>
      <c r="B255" s="27" t="s">
        <v>77</v>
      </c>
      <c r="C255" s="28">
        <v>43049</v>
      </c>
      <c r="D255" s="27" t="s">
        <v>260</v>
      </c>
      <c r="E255" s="27">
        <v>5</v>
      </c>
      <c r="F255" s="26" t="s">
        <v>261</v>
      </c>
      <c r="G255" s="26" t="s">
        <v>262</v>
      </c>
      <c r="H255" s="26" t="s">
        <v>263</v>
      </c>
      <c r="I255" s="26" t="s">
        <v>264</v>
      </c>
      <c r="J255" s="26"/>
      <c r="K255" s="26"/>
      <c r="L255" s="26"/>
      <c r="M255" s="26"/>
      <c r="N255" s="29">
        <f>SUM(Table1[[#This Row],[250m]:[1000m]])/86400</f>
        <v>7.4067129629629635E-4</v>
      </c>
      <c r="O255" s="29">
        <f>SUM(Table1[[#This Row],[250m]:[2000m]])/86400</f>
        <v>1.4134953703703705E-3</v>
      </c>
      <c r="P255" s="29">
        <f>SUM(Table1[[#This Row],[250m]:[3000m]])/86400</f>
        <v>2.0827662037037039E-3</v>
      </c>
      <c r="Q255" s="29">
        <f>IF(Table1[[#This Row],[Time(s)]]&gt;1,Table1[[#This Row],[Time(s)]]/86400," ")</f>
        <v>2.7829629629629632E-3</v>
      </c>
      <c r="R255" s="30">
        <f>SUM(Table1[[#This Row],[250m]:[4000m]])</f>
        <v>240.44800000000004</v>
      </c>
      <c r="S255" s="31">
        <f t="shared" si="13"/>
        <v>59.888208677136006</v>
      </c>
      <c r="T255" s="33">
        <f>IFERROR(AVERAGE(AA255:AR255)," ")</f>
        <v>15.028000000000002</v>
      </c>
      <c r="U255" s="33">
        <f>IFERROR(AVERAGE(Table1[[#This Row],[500m]:[4000m]])," ")</f>
        <v>14.660666666666668</v>
      </c>
      <c r="V255" s="33">
        <f>IFERROR(STDEV(AB255:AR255)," ")</f>
        <v>0.32234401912656402</v>
      </c>
      <c r="W255" s="26"/>
      <c r="X255" s="26"/>
      <c r="Y255" s="26"/>
      <c r="Z255" s="32"/>
      <c r="AA255" s="26">
        <v>20.538</v>
      </c>
      <c r="AB255" s="26">
        <v>14.523</v>
      </c>
      <c r="AC255" s="26">
        <v>14.430999999999999</v>
      </c>
      <c r="AD255" s="26">
        <v>14.502000000000001</v>
      </c>
      <c r="AE255" s="26">
        <v>14.519</v>
      </c>
      <c r="AF255" s="26">
        <v>14.679</v>
      </c>
      <c r="AG255" s="26">
        <v>14.467000000000001</v>
      </c>
      <c r="AH255" s="26">
        <v>14.467000000000001</v>
      </c>
      <c r="AI255" s="26">
        <v>14.632</v>
      </c>
      <c r="AJ255" s="26">
        <v>14.456</v>
      </c>
      <c r="AK255" s="26">
        <v>14.263999999999999</v>
      </c>
      <c r="AL255" s="26">
        <v>14.473000000000001</v>
      </c>
      <c r="AM255" s="26">
        <v>14.891</v>
      </c>
      <c r="AN255" s="26">
        <v>15.019</v>
      </c>
      <c r="AO255" s="26">
        <v>15.443</v>
      </c>
      <c r="AP255" s="26">
        <v>15.144</v>
      </c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</row>
    <row r="256" spans="1:76" x14ac:dyDescent="0.25">
      <c r="A256" s="26" t="s">
        <v>252</v>
      </c>
      <c r="B256" s="27" t="s">
        <v>98</v>
      </c>
      <c r="C256" s="28">
        <v>43049</v>
      </c>
      <c r="D256" s="27" t="s">
        <v>228</v>
      </c>
      <c r="E256" s="27"/>
      <c r="F256" s="26" t="s">
        <v>232</v>
      </c>
      <c r="G256" s="26" t="s">
        <v>257</v>
      </c>
      <c r="H256" s="26" t="s">
        <v>229</v>
      </c>
      <c r="I256" s="26" t="s">
        <v>258</v>
      </c>
      <c r="J256" s="26"/>
      <c r="K256" s="26"/>
      <c r="L256" s="26"/>
      <c r="M256" s="26"/>
      <c r="N256" s="29">
        <f>SUM(Table1[[#This Row],[250m]:[1000m]])/86400</f>
        <v>7.5414351851851836E-4</v>
      </c>
      <c r="O256" s="29">
        <f>SUM(Table1[[#This Row],[250m]:[2000m]])/86400</f>
        <v>1.4155439814814814E-3</v>
      </c>
      <c r="P256" s="29">
        <f>SUM(Table1[[#This Row],[250m]:[3000m]])/86400</f>
        <v>2.0861342592592589E-3</v>
      </c>
      <c r="Q256" s="29">
        <f>IF(Table1[[#This Row],[Time(s)]]&gt;1,Table1[[#This Row],[Time(s)]]/86400," ")</f>
        <v>2.776921296296296E-3</v>
      </c>
      <c r="R256" s="30">
        <f>SUM(Table1[[#This Row],[250m]:[4000m]])</f>
        <v>239.92599999999999</v>
      </c>
      <c r="S256" s="31">
        <f t="shared" si="13"/>
        <v>60.018505705925989</v>
      </c>
      <c r="T256" s="33">
        <f>IFERROR(AVERAGE(AA256:AP256)," ")</f>
        <v>14.995374999999999</v>
      </c>
      <c r="U256" s="33">
        <f>IFERROR(AVERAGE(Table1[[#This Row],[500m]:[4000m]])," ")</f>
        <v>14.53</v>
      </c>
      <c r="V256" s="33">
        <f>IFERROR(STDEV(AB256:AP256)," ")</f>
        <v>0.32488811260845724</v>
      </c>
      <c r="W256" s="26"/>
      <c r="X256" s="26"/>
      <c r="Y256" s="26"/>
      <c r="Z256" s="32"/>
      <c r="AA256" s="26">
        <v>21.975999999999999</v>
      </c>
      <c r="AB256" s="26">
        <v>14.52</v>
      </c>
      <c r="AC256" s="26">
        <v>14.177</v>
      </c>
      <c r="AD256" s="26">
        <v>14.484999999999999</v>
      </c>
      <c r="AE256" s="26">
        <v>14.362</v>
      </c>
      <c r="AF256" s="26">
        <v>14.379</v>
      </c>
      <c r="AG256" s="26">
        <v>14.121</v>
      </c>
      <c r="AH256" s="26">
        <v>14.282999999999999</v>
      </c>
      <c r="AI256" s="26">
        <v>14.438000000000001</v>
      </c>
      <c r="AJ256" s="26">
        <v>14.519</v>
      </c>
      <c r="AK256" s="26">
        <v>14.57</v>
      </c>
      <c r="AL256" s="26">
        <v>14.412000000000001</v>
      </c>
      <c r="AM256" s="26">
        <v>14.393000000000001</v>
      </c>
      <c r="AN256" s="26">
        <v>14.891999999999999</v>
      </c>
      <c r="AO256" s="26">
        <v>15.173999999999999</v>
      </c>
      <c r="AP256" s="26">
        <v>15.225</v>
      </c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</row>
    <row r="257" spans="1:76" x14ac:dyDescent="0.25">
      <c r="A257" s="26" t="s">
        <v>252</v>
      </c>
      <c r="B257" s="27" t="s">
        <v>98</v>
      </c>
      <c r="C257" s="28">
        <v>43049</v>
      </c>
      <c r="D257" s="27" t="s">
        <v>189</v>
      </c>
      <c r="E257" s="27"/>
      <c r="F257" s="26" t="s">
        <v>204</v>
      </c>
      <c r="G257" s="26" t="s">
        <v>193</v>
      </c>
      <c r="H257" s="26" t="s">
        <v>191</v>
      </c>
      <c r="I257" s="26" t="s">
        <v>259</v>
      </c>
      <c r="J257" s="35">
        <v>111.90318302387269</v>
      </c>
      <c r="K257" s="35">
        <v>111.90318302387269</v>
      </c>
      <c r="L257" s="35">
        <v>111.90318302387269</v>
      </c>
      <c r="M257" s="35">
        <v>111.90318302387269</v>
      </c>
      <c r="N257" s="29">
        <f>SUM(Table1[[#This Row],[250m]:[1000m]])/86400</f>
        <v>7.5119212962962954E-4</v>
      </c>
      <c r="O257" s="29">
        <f>SUM(Table1[[#This Row],[250m]:[2000m]])/86400</f>
        <v>1.4207754629629627E-3</v>
      </c>
      <c r="P257" s="29">
        <f>SUM(Table1[[#This Row],[250m]:[3000m]])/86400</f>
        <v>2.0958796296296298E-3</v>
      </c>
      <c r="Q257" s="29">
        <f>IF(Table1[[#This Row],[Time(s)]]&gt;1,Table1[[#This Row],[Time(s)]]/86400," ")</f>
        <v>2.7882407407407409E-3</v>
      </c>
      <c r="R257" s="30">
        <f>SUM(Table1[[#This Row],[250m]:[4000m]])</f>
        <v>240.904</v>
      </c>
      <c r="S257" s="31">
        <f t="shared" si="13"/>
        <v>59.774848072261157</v>
      </c>
      <c r="T257" s="33">
        <f>IFERROR(AVERAGE(AA257:AP257)," ")</f>
        <v>15.0565</v>
      </c>
      <c r="U257" s="33">
        <f>IFERROR(AVERAGE(Table1[[#This Row],[500m]:[4000m]])," ")</f>
        <v>14.6302</v>
      </c>
      <c r="V257" s="33">
        <f>IFERROR(STDEV(AB257:AP257)," ")</f>
        <v>0.27828972569710747</v>
      </c>
      <c r="W257" s="26"/>
      <c r="X257" s="26"/>
      <c r="Y257" s="26"/>
      <c r="Z257" s="32"/>
      <c r="AA257" s="26">
        <v>21.451000000000001</v>
      </c>
      <c r="AB257" s="26">
        <v>14.486000000000001</v>
      </c>
      <c r="AC257" s="26">
        <v>14.484</v>
      </c>
      <c r="AD257" s="26">
        <v>14.481999999999999</v>
      </c>
      <c r="AE257" s="26">
        <v>14.388999999999999</v>
      </c>
      <c r="AF257" s="26">
        <v>14.472</v>
      </c>
      <c r="AG257" s="26">
        <v>14.492000000000001</v>
      </c>
      <c r="AH257" s="26">
        <v>14.499000000000001</v>
      </c>
      <c r="AI257" s="26">
        <v>14.332000000000001</v>
      </c>
      <c r="AJ257" s="26">
        <v>14.526</v>
      </c>
      <c r="AK257" s="26">
        <v>14.749000000000001</v>
      </c>
      <c r="AL257" s="26">
        <v>14.722</v>
      </c>
      <c r="AM257" s="26">
        <v>14.69</v>
      </c>
      <c r="AN257" s="26">
        <v>14.625</v>
      </c>
      <c r="AO257" s="26">
        <v>15.260999999999999</v>
      </c>
      <c r="AP257" s="26">
        <v>15.244</v>
      </c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</row>
    <row r="258" spans="1:76" x14ac:dyDescent="0.25">
      <c r="A258" s="26" t="s">
        <v>252</v>
      </c>
      <c r="B258" s="27" t="s">
        <v>98</v>
      </c>
      <c r="C258" s="28">
        <v>43049</v>
      </c>
      <c r="D258" s="27" t="s">
        <v>93</v>
      </c>
      <c r="E258" s="27"/>
      <c r="F258" s="26" t="s">
        <v>162</v>
      </c>
      <c r="G258" s="26" t="s">
        <v>126</v>
      </c>
      <c r="H258" s="26" t="s">
        <v>219</v>
      </c>
      <c r="I258" s="26" t="s">
        <v>233</v>
      </c>
      <c r="J258" s="35">
        <v>108.17307692307692</v>
      </c>
      <c r="K258" s="35">
        <v>107.10205635948209</v>
      </c>
      <c r="L258" s="35">
        <v>110.00651890482399</v>
      </c>
      <c r="M258" s="35">
        <v>110.00651890482399</v>
      </c>
      <c r="N258" s="29">
        <f>SUM(Table1[[#This Row],[250m]:[1000m]])/86400</f>
        <v>7.3850694444444441E-4</v>
      </c>
      <c r="O258" s="29">
        <f>SUM(Table1[[#This Row],[250m]:[2000m]])/86400</f>
        <v>1.4034143518518519E-3</v>
      </c>
      <c r="P258" s="29">
        <f>SUM(Table1[[#This Row],[250m]:[3000m]])/86400</f>
        <v>2.0721643518518515E-3</v>
      </c>
      <c r="Q258" s="29">
        <f>IF(Table1[[#This Row],[Time(s)]]&gt;1,Table1[[#This Row],[Time(s)]]/86400," ")</f>
        <v>2.7381365740740738E-3</v>
      </c>
      <c r="R258" s="30">
        <f>SUM(Table1[[#This Row],[250m]:[4000m]])</f>
        <v>236.57499999999999</v>
      </c>
      <c r="S258" s="31">
        <f t="shared" si="13"/>
        <v>60.868646306668076</v>
      </c>
      <c r="T258" s="33">
        <f>IFERROR(AVERAGE(AA258:AP258)," ")</f>
        <v>14.785937499999999</v>
      </c>
      <c r="U258" s="33">
        <f>IFERROR(AVERAGE(Table1[[#This Row],[500m]:[4000m]])," ")</f>
        <v>14.355733333333335</v>
      </c>
      <c r="V258" s="33">
        <f>IFERROR(STDEV(AB258:AP258)," ")</f>
        <v>0.18226764726109584</v>
      </c>
      <c r="W258" s="26"/>
      <c r="X258" s="26"/>
      <c r="Y258" s="26"/>
      <c r="Z258" s="32"/>
      <c r="AA258" s="26">
        <v>21.239000000000001</v>
      </c>
      <c r="AB258" s="26">
        <v>14.432</v>
      </c>
      <c r="AC258" s="26">
        <v>13.971</v>
      </c>
      <c r="AD258" s="26">
        <v>14.164999999999999</v>
      </c>
      <c r="AE258" s="26">
        <v>14.257999999999999</v>
      </c>
      <c r="AF258" s="26">
        <v>14.32</v>
      </c>
      <c r="AG258" s="26">
        <v>14.294</v>
      </c>
      <c r="AH258" s="26">
        <v>14.576000000000001</v>
      </c>
      <c r="AI258" s="26">
        <v>14.313000000000001</v>
      </c>
      <c r="AJ258" s="26">
        <v>14.444000000000001</v>
      </c>
      <c r="AK258" s="26">
        <v>14.413</v>
      </c>
      <c r="AL258" s="26">
        <v>14.61</v>
      </c>
      <c r="AM258" s="26">
        <v>14.695</v>
      </c>
      <c r="AN258" s="26">
        <v>14.321999999999999</v>
      </c>
      <c r="AO258" s="26">
        <v>14.271000000000001</v>
      </c>
      <c r="AP258" s="26">
        <v>14.252000000000001</v>
      </c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</row>
    <row r="259" spans="1:76" x14ac:dyDescent="0.25">
      <c r="A259" s="26" t="s">
        <v>252</v>
      </c>
      <c r="B259" s="27" t="s">
        <v>98</v>
      </c>
      <c r="C259" s="28">
        <v>43049</v>
      </c>
      <c r="D259" s="27" t="s">
        <v>239</v>
      </c>
      <c r="E259" s="27"/>
      <c r="F259" s="26" t="s">
        <v>243</v>
      </c>
      <c r="G259" s="26" t="s">
        <v>241</v>
      </c>
      <c r="H259" s="26" t="s">
        <v>242</v>
      </c>
      <c r="I259" s="26" t="s">
        <v>240</v>
      </c>
      <c r="J259" s="26"/>
      <c r="K259" s="26"/>
      <c r="L259" s="26"/>
      <c r="M259" s="26"/>
      <c r="N259" s="29">
        <f>SUM(Table1[[#This Row],[250m]:[1000m]])/86400</f>
        <v>7.3109953703703705E-4</v>
      </c>
      <c r="O259" s="29">
        <f>SUM(Table1[[#This Row],[250m]:[2000m]])/86400</f>
        <v>1.3910763888888887E-3</v>
      </c>
      <c r="P259" s="29">
        <f>SUM(Table1[[#This Row],[250m]:[3000m]])/86400</f>
        <v>2.0635300925925925E-3</v>
      </c>
      <c r="Q259" s="29">
        <f>IF(Table1[[#This Row],[Time(s)]]&gt;1,Table1[[#This Row],[Time(s)]]/86400," ")</f>
        <v>2.7362731481481478E-3</v>
      </c>
      <c r="R259" s="30">
        <f>SUM(Table1[[#This Row],[250m]:[4000m]])</f>
        <v>236.41399999999999</v>
      </c>
      <c r="S259" s="31">
        <f t="shared" si="13"/>
        <v>60.910098386728372</v>
      </c>
      <c r="T259" s="33">
        <f>IFERROR(AVERAGE(AA259:AJ259)," ")</f>
        <v>14.910599999999999</v>
      </c>
      <c r="U259" s="33">
        <f>IFERROR(AVERAGE(Table1[[#This Row],[500m]:[4000m]])," ")</f>
        <v>14.378000000000002</v>
      </c>
      <c r="V259" s="33">
        <f>IFERROR(STDEV(AA259:AJ259)," ")</f>
        <v>2.054518716282618</v>
      </c>
      <c r="W259" s="26"/>
      <c r="X259" s="26"/>
      <c r="Y259" s="26"/>
      <c r="Z259" s="32"/>
      <c r="AA259" s="26">
        <v>20.744</v>
      </c>
      <c r="AB259" s="26">
        <v>14.167999999999999</v>
      </c>
      <c r="AC259" s="26">
        <v>14.097</v>
      </c>
      <c r="AD259" s="26">
        <v>14.157999999999999</v>
      </c>
      <c r="AE259" s="26">
        <v>14.388999999999999</v>
      </c>
      <c r="AF259" s="26">
        <v>14.262</v>
      </c>
      <c r="AG259" s="26">
        <v>14.225</v>
      </c>
      <c r="AH259" s="26">
        <v>14.146000000000001</v>
      </c>
      <c r="AI259" s="26">
        <v>14.347</v>
      </c>
      <c r="AJ259" s="26">
        <v>14.57</v>
      </c>
      <c r="AK259" s="26">
        <v>14.616</v>
      </c>
      <c r="AL259" s="26">
        <v>14.567</v>
      </c>
      <c r="AM259" s="26">
        <v>14.161</v>
      </c>
      <c r="AN259" s="26">
        <v>14.358000000000001</v>
      </c>
      <c r="AO259" s="26">
        <v>15.058999999999999</v>
      </c>
      <c r="AP259" s="26">
        <v>14.547000000000001</v>
      </c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</row>
    <row r="260" spans="1:76" x14ac:dyDescent="0.25">
      <c r="A260" s="26" t="s">
        <v>252</v>
      </c>
      <c r="B260" s="27" t="s">
        <v>98</v>
      </c>
      <c r="C260" s="28">
        <v>43049</v>
      </c>
      <c r="D260" s="27" t="s">
        <v>78</v>
      </c>
      <c r="E260" s="27"/>
      <c r="F260" s="26" t="s">
        <v>106</v>
      </c>
      <c r="G260" s="26" t="s">
        <v>197</v>
      </c>
      <c r="H260" s="26" t="s">
        <v>79</v>
      </c>
      <c r="I260" s="26" t="s">
        <v>152</v>
      </c>
      <c r="J260" s="35">
        <v>108.17307692307692</v>
      </c>
      <c r="K260" s="35">
        <v>109.26573426573424</v>
      </c>
      <c r="L260" s="35">
        <v>111.90318302387269</v>
      </c>
      <c r="M260" s="35">
        <v>110.00651890482399</v>
      </c>
      <c r="N260" s="29">
        <f>SUM(Table1[[#This Row],[250m]:[1000m]])/86400</f>
        <v>7.3196759259259254E-4</v>
      </c>
      <c r="O260" s="29">
        <f>SUM(Table1[[#This Row],[250m]:[2000m]])/86400</f>
        <v>1.401284722222222E-3</v>
      </c>
      <c r="P260" s="29">
        <f>SUM(Table1[[#This Row],[250m]:[3000m]])/86400</f>
        <v>2.0669560185185188E-3</v>
      </c>
      <c r="Q260" s="29">
        <f>IF(Table1[[#This Row],[Time(s)]]&gt;1,Table1[[#This Row],[Time(s)]]/86400," ")</f>
        <v>2.73306712962963E-3</v>
      </c>
      <c r="R260" s="30">
        <f>SUM(Table1[[#This Row],[250m]:[4000m]])</f>
        <v>236.13700000000003</v>
      </c>
      <c r="S260" s="31">
        <f t="shared" si="13"/>
        <v>60.981548846644102</v>
      </c>
      <c r="T260" s="33">
        <f t="shared" ref="T260:T277" si="16">IFERROR(AVERAGE(AA260:AP260)," ")</f>
        <v>14.758562500000002</v>
      </c>
      <c r="U260" s="33">
        <f>IFERROR(AVERAGE(Table1[[#This Row],[500m]:[4000m]])," ")</f>
        <v>14.363933333333335</v>
      </c>
      <c r="V260" s="33">
        <f t="shared" ref="V260:V277" si="17">IFERROR(STDEV(AB260:AP260)," ")</f>
        <v>0.11672340117111205</v>
      </c>
      <c r="W260" s="26"/>
      <c r="X260" s="26"/>
      <c r="Y260" s="26"/>
      <c r="Z260" s="32"/>
      <c r="AA260" s="26">
        <v>20.678000000000001</v>
      </c>
      <c r="AB260" s="26">
        <v>14.237</v>
      </c>
      <c r="AC260" s="26">
        <v>14.211</v>
      </c>
      <c r="AD260" s="26">
        <v>14.116</v>
      </c>
      <c r="AE260" s="26">
        <v>14.438000000000001</v>
      </c>
      <c r="AF260" s="26">
        <v>14.590999999999999</v>
      </c>
      <c r="AG260" s="26">
        <v>14.503</v>
      </c>
      <c r="AH260" s="26">
        <v>14.297000000000001</v>
      </c>
      <c r="AI260" s="26">
        <v>14.379</v>
      </c>
      <c r="AJ260" s="26">
        <v>14.351000000000001</v>
      </c>
      <c r="AK260" s="26">
        <v>14.372</v>
      </c>
      <c r="AL260" s="26">
        <v>14.412000000000001</v>
      </c>
      <c r="AM260" s="26">
        <v>14.4</v>
      </c>
      <c r="AN260" s="26">
        <v>14.430999999999999</v>
      </c>
      <c r="AO260" s="26">
        <v>14.372999999999999</v>
      </c>
      <c r="AP260" s="26">
        <v>14.348000000000001</v>
      </c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</row>
    <row r="261" spans="1:76" x14ac:dyDescent="0.25">
      <c r="A261" s="26" t="s">
        <v>252</v>
      </c>
      <c r="B261" s="27" t="s">
        <v>98</v>
      </c>
      <c r="C261" s="28">
        <v>43049</v>
      </c>
      <c r="D261" s="27" t="s">
        <v>260</v>
      </c>
      <c r="E261" s="27"/>
      <c r="F261" s="26" t="s">
        <v>263</v>
      </c>
      <c r="G261" s="26" t="s">
        <v>261</v>
      </c>
      <c r="H261" s="26" t="s">
        <v>264</v>
      </c>
      <c r="I261" s="26" t="s">
        <v>262</v>
      </c>
      <c r="J261" s="35">
        <v>108.17307692307692</v>
      </c>
      <c r="K261" s="35">
        <v>111.90318302387269</v>
      </c>
      <c r="L261" s="35">
        <v>110.75741664478865</v>
      </c>
      <c r="M261" s="35">
        <v>115.89972527472528</v>
      </c>
      <c r="N261" s="29">
        <f>SUM(Table1[[#This Row],[250m]:[1000m]])/86400</f>
        <v>7.3569444444444442E-4</v>
      </c>
      <c r="O261" s="29">
        <f>SUM(Table1[[#This Row],[250m]:[2000m]])/86400</f>
        <v>1.4041898148148149E-3</v>
      </c>
      <c r="P261" s="29">
        <f>SUM(Table1[[#This Row],[250m]:[3000m]])/86400</f>
        <v>2.0711574074074074E-3</v>
      </c>
      <c r="Q261" s="29">
        <f>IF(Table1[[#This Row],[Time(s)]]&gt;1,Table1[[#This Row],[Time(s)]]/86400," ")</f>
        <v>2.7561805555555556E-3</v>
      </c>
      <c r="R261" s="30">
        <f>SUM(Table1[[#This Row],[250m]:[4000m]])</f>
        <v>238.13400000000001</v>
      </c>
      <c r="S261" s="31">
        <f t="shared" si="13"/>
        <v>60.470155458691323</v>
      </c>
      <c r="T261" s="33">
        <f t="shared" si="16"/>
        <v>14.883375000000001</v>
      </c>
      <c r="U261" s="33">
        <f>IFERROR(AVERAGE(Table1[[#This Row],[500m]:[4000m]])," ")</f>
        <v>14.479800000000001</v>
      </c>
      <c r="V261" s="33">
        <f t="shared" si="17"/>
        <v>0.23377253902030504</v>
      </c>
      <c r="W261" s="26"/>
      <c r="X261" s="26"/>
      <c r="Y261" s="26"/>
      <c r="Z261" s="32"/>
      <c r="AA261" s="26">
        <v>20.937000000000001</v>
      </c>
      <c r="AB261" s="26">
        <v>14.398</v>
      </c>
      <c r="AC261" s="26">
        <v>14.032999999999999</v>
      </c>
      <c r="AD261" s="26">
        <v>14.196</v>
      </c>
      <c r="AE261" s="26">
        <v>14.478</v>
      </c>
      <c r="AF261" s="26">
        <v>14.419</v>
      </c>
      <c r="AG261" s="26">
        <v>14.504</v>
      </c>
      <c r="AH261" s="26">
        <v>14.356999999999999</v>
      </c>
      <c r="AI261" s="26">
        <v>14.456</v>
      </c>
      <c r="AJ261" s="26">
        <v>14.494999999999999</v>
      </c>
      <c r="AK261" s="26">
        <v>14.275</v>
      </c>
      <c r="AL261" s="26">
        <v>14.4</v>
      </c>
      <c r="AM261" s="26">
        <v>14.747999999999999</v>
      </c>
      <c r="AN261" s="26">
        <v>14.849</v>
      </c>
      <c r="AO261" s="26">
        <v>14.753</v>
      </c>
      <c r="AP261" s="26">
        <v>14.836</v>
      </c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</row>
    <row r="262" spans="1:76" x14ac:dyDescent="0.25">
      <c r="A262" s="26" t="s">
        <v>252</v>
      </c>
      <c r="B262" s="27" t="s">
        <v>100</v>
      </c>
      <c r="C262" s="28">
        <v>43049</v>
      </c>
      <c r="D262" s="27" t="s">
        <v>78</v>
      </c>
      <c r="E262" s="27">
        <v>1</v>
      </c>
      <c r="F262" s="26" t="s">
        <v>106</v>
      </c>
      <c r="G262" s="26" t="s">
        <v>79</v>
      </c>
      <c r="H262" s="26" t="s">
        <v>152</v>
      </c>
      <c r="I262" s="26" t="s">
        <v>197</v>
      </c>
      <c r="J262" s="35">
        <v>108.8990707279298</v>
      </c>
      <c r="K262" s="35">
        <v>110.00651890482399</v>
      </c>
      <c r="L262" s="35">
        <v>111.90318302387269</v>
      </c>
      <c r="M262" s="35">
        <v>108.8990707279298</v>
      </c>
      <c r="N262" s="29">
        <f>SUM(Table1[[#This Row],[250m]:[1000m]])/86400</f>
        <v>7.2807870370370366E-4</v>
      </c>
      <c r="O262" s="29">
        <f>SUM(Table1[[#This Row],[250m]:[2000m]])/86400</f>
        <v>1.3916898148148148E-3</v>
      </c>
      <c r="P262" s="29">
        <f>SUM(Table1[[#This Row],[250m]:[3000m]])/86400</f>
        <v>2.0568518518518522E-3</v>
      </c>
      <c r="Q262" s="29">
        <f>IF(Table1[[#This Row],[Time(s)]]&gt;1,Table1[[#This Row],[Time(s)]]/86400," ")</f>
        <v>2.7294791666666669E-3</v>
      </c>
      <c r="R262" s="30">
        <f>SUM(Table1[[#This Row],[250m]:[4000m]])</f>
        <v>235.82700000000003</v>
      </c>
      <c r="S262" s="31">
        <f t="shared" si="13"/>
        <v>61.061710491165123</v>
      </c>
      <c r="T262" s="33">
        <f t="shared" si="16"/>
        <v>14.739187500000002</v>
      </c>
      <c r="U262" s="33">
        <f>IFERROR(AVERAGE(Table1[[#This Row],[500m]:[4000m]])," ")</f>
        <v>14.359133333333336</v>
      </c>
      <c r="V262" s="33">
        <f t="shared" si="17"/>
        <v>0.16448919489770517</v>
      </c>
      <c r="W262" s="26"/>
      <c r="X262" s="26"/>
      <c r="Y262" s="26"/>
      <c r="Z262" s="32"/>
      <c r="AA262" s="26">
        <v>20.440000000000001</v>
      </c>
      <c r="AB262" s="26">
        <v>14.147</v>
      </c>
      <c r="AC262" s="26">
        <v>14.169</v>
      </c>
      <c r="AD262" s="26">
        <v>14.15</v>
      </c>
      <c r="AE262" s="26">
        <v>14.384</v>
      </c>
      <c r="AF262" s="26">
        <v>14.334</v>
      </c>
      <c r="AG262" s="26">
        <v>14.401999999999999</v>
      </c>
      <c r="AH262" s="26">
        <v>14.215999999999999</v>
      </c>
      <c r="AI262" s="26">
        <v>14.356999999999999</v>
      </c>
      <c r="AJ262" s="26">
        <v>14.473000000000001</v>
      </c>
      <c r="AK262" s="26">
        <v>14.250999999999999</v>
      </c>
      <c r="AL262" s="26">
        <v>14.388999999999999</v>
      </c>
      <c r="AM262" s="26">
        <v>14.333</v>
      </c>
      <c r="AN262" s="26">
        <v>14.532999999999999</v>
      </c>
      <c r="AO262" s="26">
        <v>14.753</v>
      </c>
      <c r="AP262" s="26">
        <v>14.496</v>
      </c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</row>
    <row r="263" spans="1:76" x14ac:dyDescent="0.25">
      <c r="A263" s="26" t="s">
        <v>252</v>
      </c>
      <c r="B263" s="27" t="s">
        <v>100</v>
      </c>
      <c r="C263" s="28">
        <v>43049</v>
      </c>
      <c r="D263" s="27" t="s">
        <v>93</v>
      </c>
      <c r="E263" s="27">
        <v>2</v>
      </c>
      <c r="F263" s="26" t="s">
        <v>162</v>
      </c>
      <c r="G263" s="26" t="s">
        <v>126</v>
      </c>
      <c r="H263" s="26" t="s">
        <v>219</v>
      </c>
      <c r="I263" s="26" t="s">
        <v>250</v>
      </c>
      <c r="J263" s="35">
        <v>108.17307692307692</v>
      </c>
      <c r="K263" s="35">
        <v>106.3997477931904</v>
      </c>
      <c r="L263" s="35">
        <v>108.17307692307692</v>
      </c>
      <c r="M263" s="35">
        <v>108.17307692307692</v>
      </c>
      <c r="N263" s="29">
        <f>SUM(Table1[[#This Row],[250m]:[1000m]])/86400</f>
        <v>7.315856481481482E-4</v>
      </c>
      <c r="O263" s="29">
        <f>SUM(Table1[[#This Row],[250m]:[2000m]])/86400</f>
        <v>1.4023726851851853E-3</v>
      </c>
      <c r="P263" s="29">
        <f>SUM(Table1[[#This Row],[250m]:[3000m]])/86400</f>
        <v>2.0918055555555555E-3</v>
      </c>
      <c r="Q263" s="29">
        <f>IF(Table1[[#This Row],[Time(s)]]&gt;1,Table1[[#This Row],[Time(s)]]/86400," ")</f>
        <v>2.7955439814814813E-3</v>
      </c>
      <c r="R263" s="30">
        <f>SUM(Table1[[#This Row],[250m]:[4000m]])</f>
        <v>241.53499999999997</v>
      </c>
      <c r="S263" s="31">
        <f t="shared" si="13"/>
        <v>59.618688802865016</v>
      </c>
      <c r="T263" s="33">
        <f t="shared" si="16"/>
        <v>15.095937499999998</v>
      </c>
      <c r="U263" s="33">
        <f>IFERROR(AVERAGE(Table1[[#This Row],[500m]:[4000m]])," ")</f>
        <v>14.714133333333331</v>
      </c>
      <c r="V263" s="33">
        <f t="shared" si="17"/>
        <v>0.46327311701887147</v>
      </c>
      <c r="W263" s="26"/>
      <c r="X263" s="26"/>
      <c r="Y263" s="26"/>
      <c r="Z263" s="32"/>
      <c r="AA263" s="26">
        <v>20.823</v>
      </c>
      <c r="AB263" s="26">
        <v>14.262</v>
      </c>
      <c r="AC263" s="26">
        <v>13.872</v>
      </c>
      <c r="AD263" s="26">
        <v>14.252000000000001</v>
      </c>
      <c r="AE263" s="26">
        <v>14.298999999999999</v>
      </c>
      <c r="AF263" s="26">
        <v>14.35</v>
      </c>
      <c r="AG263" s="26">
        <v>14.41</v>
      </c>
      <c r="AH263" s="26">
        <v>14.897</v>
      </c>
      <c r="AI263" s="26">
        <v>14.609</v>
      </c>
      <c r="AJ263" s="26">
        <v>14.756</v>
      </c>
      <c r="AK263" s="26">
        <v>15.031000000000001</v>
      </c>
      <c r="AL263" s="26">
        <v>15.170999999999999</v>
      </c>
      <c r="AM263" s="26">
        <v>14.891</v>
      </c>
      <c r="AN263" s="26">
        <v>15.147</v>
      </c>
      <c r="AO263" s="26">
        <v>15.462</v>
      </c>
      <c r="AP263" s="26">
        <v>15.303000000000001</v>
      </c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</row>
    <row r="264" spans="1:76" x14ac:dyDescent="0.25">
      <c r="A264" s="26" t="s">
        <v>252</v>
      </c>
      <c r="B264" s="27" t="s">
        <v>100</v>
      </c>
      <c r="C264" s="28">
        <v>43049</v>
      </c>
      <c r="D264" s="27" t="s">
        <v>239</v>
      </c>
      <c r="E264" s="27">
        <v>3</v>
      </c>
      <c r="F264" s="26" t="s">
        <v>243</v>
      </c>
      <c r="G264" s="26" t="s">
        <v>241</v>
      </c>
      <c r="H264" s="26" t="s">
        <v>242</v>
      </c>
      <c r="I264" s="26" t="s">
        <v>249</v>
      </c>
      <c r="J264" s="26"/>
      <c r="K264" s="26"/>
      <c r="L264" s="26"/>
      <c r="M264" s="26"/>
      <c r="N264" s="29">
        <f>SUM(Table1[[#This Row],[250m]:[1000m]])/86400</f>
        <v>7.4122685185185186E-4</v>
      </c>
      <c r="O264" s="29">
        <f>SUM(Table1[[#This Row],[250m]:[2000m]])/86400</f>
        <v>1.4060879629629629E-3</v>
      </c>
      <c r="P264" s="29">
        <f>SUM(Table1[[#This Row],[250m]:[3000m]])/86400</f>
        <v>2.0818055555555555E-3</v>
      </c>
      <c r="Q264" s="29">
        <f>IF(Table1[[#This Row],[Time(s)]]&gt;1,Table1[[#This Row],[Time(s)]]/86400," ")</f>
        <v>2.7465046296296296E-3</v>
      </c>
      <c r="R264" s="30">
        <f>SUM(Table1[[#This Row],[250m]:[4000m]])</f>
        <v>237.298</v>
      </c>
      <c r="S264" s="31">
        <f t="shared" si="13"/>
        <v>60.683191598749254</v>
      </c>
      <c r="T264" s="33">
        <f t="shared" si="16"/>
        <v>14.831125</v>
      </c>
      <c r="U264" s="33">
        <f>IFERROR(AVERAGE(Table1[[#This Row],[500m]:[4000m]])," ")</f>
        <v>14.412400000000002</v>
      </c>
      <c r="V264" s="33">
        <f t="shared" si="17"/>
        <v>0.18478976471346356</v>
      </c>
      <c r="W264" s="26"/>
      <c r="X264" s="26"/>
      <c r="Y264" s="26"/>
      <c r="Z264" s="32"/>
      <c r="AA264" s="26">
        <v>21.111999999999998</v>
      </c>
      <c r="AB264" s="26">
        <v>14.356</v>
      </c>
      <c r="AC264" s="26">
        <v>14.348000000000001</v>
      </c>
      <c r="AD264" s="26">
        <v>14.226000000000001</v>
      </c>
      <c r="AE264" s="26">
        <v>14.295</v>
      </c>
      <c r="AF264" s="26">
        <v>14.35</v>
      </c>
      <c r="AG264" s="26">
        <v>14.599</v>
      </c>
      <c r="AH264" s="26">
        <v>14.2</v>
      </c>
      <c r="AI264" s="26">
        <v>14.388</v>
      </c>
      <c r="AJ264" s="26">
        <v>14.676</v>
      </c>
      <c r="AK264" s="26">
        <v>14.614000000000001</v>
      </c>
      <c r="AL264" s="26">
        <v>14.704000000000001</v>
      </c>
      <c r="AM264" s="26">
        <v>14.177</v>
      </c>
      <c r="AN264" s="26">
        <v>14.246</v>
      </c>
      <c r="AO264" s="26">
        <v>14.356999999999999</v>
      </c>
      <c r="AP264" s="26">
        <v>14.65</v>
      </c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</row>
    <row r="265" spans="1:76" x14ac:dyDescent="0.25">
      <c r="A265" s="26" t="s">
        <v>252</v>
      </c>
      <c r="B265" s="27" t="s">
        <v>100</v>
      </c>
      <c r="C265" s="28">
        <v>43049</v>
      </c>
      <c r="D265" s="27" t="s">
        <v>260</v>
      </c>
      <c r="E265" s="27">
        <v>4</v>
      </c>
      <c r="F265" s="26" t="s">
        <v>263</v>
      </c>
      <c r="G265" s="26" t="s">
        <v>261</v>
      </c>
      <c r="H265" s="26" t="s">
        <v>264</v>
      </c>
      <c r="I265" s="26" t="s">
        <v>262</v>
      </c>
      <c r="J265" s="35">
        <v>108.17307692307692</v>
      </c>
      <c r="K265" s="35">
        <v>111.90318302387269</v>
      </c>
      <c r="L265" s="35">
        <v>111.90318302387269</v>
      </c>
      <c r="M265" s="35">
        <v>115.89972527472528</v>
      </c>
      <c r="N265" s="29">
        <f>SUM(Table1[[#This Row],[250m]:[1000m]])/86400</f>
        <v>7.3395833333333332E-4</v>
      </c>
      <c r="O265" s="29">
        <f>SUM(Table1[[#This Row],[250m]:[2000m]])/86400</f>
        <v>1.4008680555555556E-3</v>
      </c>
      <c r="P265" s="29">
        <f>SUM(Table1[[#This Row],[250m]:[3000m]])/86400</f>
        <v>2.0703935185185187E-3</v>
      </c>
      <c r="Q265" s="29">
        <f>IF(Table1[[#This Row],[Time(s)]]&gt;1,Table1[[#This Row],[Time(s)]]/86400," ")</f>
        <v>2.7598958333333334E-3</v>
      </c>
      <c r="R265" s="30">
        <f>SUM(Table1[[#This Row],[250m]:[4000m]])</f>
        <v>238.45500000000001</v>
      </c>
      <c r="S265" s="31">
        <f t="shared" si="13"/>
        <v>60.388752594829207</v>
      </c>
      <c r="T265" s="33">
        <f t="shared" si="16"/>
        <v>14.903437500000001</v>
      </c>
      <c r="U265" s="33">
        <f>IFERROR(AVERAGE(Table1[[#This Row],[500m]:[4000m]])," ")</f>
        <v>14.502533333333332</v>
      </c>
      <c r="V265" s="33">
        <f t="shared" si="17"/>
        <v>0.34031285326187449</v>
      </c>
      <c r="W265" s="26"/>
      <c r="X265" s="26"/>
      <c r="Y265" s="26"/>
      <c r="Z265" s="32"/>
      <c r="AA265" s="26">
        <v>20.917000000000002</v>
      </c>
      <c r="AB265" s="26">
        <v>14.53</v>
      </c>
      <c r="AC265" s="26">
        <v>13.957000000000001</v>
      </c>
      <c r="AD265" s="26">
        <v>14.01</v>
      </c>
      <c r="AE265" s="26">
        <v>14.122999999999999</v>
      </c>
      <c r="AF265" s="26">
        <v>14.497</v>
      </c>
      <c r="AG265" s="26">
        <v>14.71</v>
      </c>
      <c r="AH265" s="26">
        <v>14.291</v>
      </c>
      <c r="AI265" s="26">
        <v>14.34</v>
      </c>
      <c r="AJ265" s="26">
        <v>14.536</v>
      </c>
      <c r="AK265" s="26">
        <v>14.417</v>
      </c>
      <c r="AL265" s="26">
        <v>14.554</v>
      </c>
      <c r="AM265" s="26">
        <v>14.611000000000001</v>
      </c>
      <c r="AN265" s="26">
        <v>15.045999999999999</v>
      </c>
      <c r="AO265" s="26">
        <v>14.747</v>
      </c>
      <c r="AP265" s="26">
        <v>15.169</v>
      </c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</row>
    <row r="266" spans="1:76" x14ac:dyDescent="0.25">
      <c r="A266" s="26" t="s">
        <v>265</v>
      </c>
      <c r="B266" s="27" t="s">
        <v>77</v>
      </c>
      <c r="C266" s="28">
        <v>43070</v>
      </c>
      <c r="D266" s="27" t="s">
        <v>83</v>
      </c>
      <c r="E266" s="27">
        <v>1</v>
      </c>
      <c r="F266" s="26" t="s">
        <v>174</v>
      </c>
      <c r="G266" s="26" t="s">
        <v>217</v>
      </c>
      <c r="H266" s="26" t="s">
        <v>199</v>
      </c>
      <c r="I266" s="26" t="s">
        <v>266</v>
      </c>
      <c r="J266" s="26">
        <v>111.9</v>
      </c>
      <c r="K266" s="26">
        <v>111.9</v>
      </c>
      <c r="L266" s="26">
        <v>109.9</v>
      </c>
      <c r="M266" s="26">
        <v>111.9</v>
      </c>
      <c r="N266" s="29">
        <f>SUM(Table1[[#This Row],[250m]:[1000m]])/86400</f>
        <v>7.5094907407407413E-4</v>
      </c>
      <c r="O266" s="29">
        <f>SUM(Table1[[#This Row],[250m]:[2000m]])/86400</f>
        <v>1.4221527777777778E-3</v>
      </c>
      <c r="P266" s="29">
        <f>SUM(Table1[[#This Row],[250m]:[3000m]])/86400</f>
        <v>2.0931365740740741E-3</v>
      </c>
      <c r="Q266" s="29">
        <f>IF(Table1[[#This Row],[Time(s)]]&gt;1,Table1[[#This Row],[Time(s)]]/86400," ")</f>
        <v>2.7730092592592594E-3</v>
      </c>
      <c r="R266" s="30">
        <f>SUM(Table1[[#This Row],[250m]:[4000m]])</f>
        <v>239.58799999999999</v>
      </c>
      <c r="S266" s="31">
        <f t="shared" si="13"/>
        <v>60.103177120723913</v>
      </c>
      <c r="T266" s="33">
        <f t="shared" si="16"/>
        <v>14.97425</v>
      </c>
      <c r="U266" s="33">
        <f>IFERROR(AVERAGE(Table1[[#This Row],[500m]:[4000m]])," ")</f>
        <v>14.552399999999999</v>
      </c>
      <c r="V266" s="33">
        <f t="shared" si="17"/>
        <v>0.1785520332324127</v>
      </c>
      <c r="W266" s="26">
        <v>26.5</v>
      </c>
      <c r="X266" s="26">
        <v>1002</v>
      </c>
      <c r="Y266" s="26">
        <v>37</v>
      </c>
      <c r="Z266" s="32">
        <v>1.159</v>
      </c>
      <c r="AA266" s="26">
        <v>21.302</v>
      </c>
      <c r="AB266" s="26">
        <v>14.721</v>
      </c>
      <c r="AC266" s="26">
        <v>14.471</v>
      </c>
      <c r="AD266" s="26">
        <v>14.388</v>
      </c>
      <c r="AE266" s="26">
        <v>14.468999999999999</v>
      </c>
      <c r="AF266" s="26">
        <v>14.34</v>
      </c>
      <c r="AG266" s="26">
        <v>14.492000000000001</v>
      </c>
      <c r="AH266" s="26">
        <v>14.691000000000001</v>
      </c>
      <c r="AI266" s="26">
        <v>14.326000000000001</v>
      </c>
      <c r="AJ266" s="26">
        <v>14.465</v>
      </c>
      <c r="AK266" s="26">
        <v>14.438000000000001</v>
      </c>
      <c r="AL266" s="26">
        <v>14.744</v>
      </c>
      <c r="AM266" s="26">
        <v>14.62</v>
      </c>
      <c r="AN266" s="26">
        <v>14.992000000000001</v>
      </c>
      <c r="AO266" s="26">
        <v>14.6</v>
      </c>
      <c r="AP266" s="26">
        <v>14.529</v>
      </c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</row>
    <row r="267" spans="1:76" x14ac:dyDescent="0.25">
      <c r="A267" s="26" t="s">
        <v>265</v>
      </c>
      <c r="B267" s="27" t="s">
        <v>77</v>
      </c>
      <c r="C267" s="28">
        <v>43070</v>
      </c>
      <c r="D267" s="27" t="s">
        <v>267</v>
      </c>
      <c r="E267" s="27">
        <v>2</v>
      </c>
      <c r="F267" s="26" t="s">
        <v>268</v>
      </c>
      <c r="G267" s="26" t="s">
        <v>269</v>
      </c>
      <c r="H267" s="26" t="s">
        <v>270</v>
      </c>
      <c r="I267" s="26" t="s">
        <v>271</v>
      </c>
      <c r="J267" s="35">
        <v>110.00651890482399</v>
      </c>
      <c r="K267" s="35">
        <v>110.00651890482399</v>
      </c>
      <c r="L267" s="35">
        <v>108.17307692307692</v>
      </c>
      <c r="M267" s="35">
        <v>110.00651890482399</v>
      </c>
      <c r="N267" s="29">
        <f>SUM(Table1[[#This Row],[250m]:[1000m]])/86400</f>
        <v>7.484953703703704E-4</v>
      </c>
      <c r="O267" s="29">
        <f>SUM(Table1[[#This Row],[250m]:[2000m]])/86400</f>
        <v>1.4264467592592592E-3</v>
      </c>
      <c r="P267" s="29">
        <f>SUM(Table1[[#This Row],[250m]:[3000m]])/86400</f>
        <v>2.1079861111111113E-3</v>
      </c>
      <c r="Q267" s="29">
        <f>IF(Table1[[#This Row],[Time(s)]]&gt;1,Table1[[#This Row],[Time(s)]]/86400," ")</f>
        <v>2.803761574074074E-3</v>
      </c>
      <c r="R267" s="30">
        <f>SUM(Table1[[#This Row],[250m]:[4000m]])</f>
        <v>242.245</v>
      </c>
      <c r="S267" s="31">
        <f t="shared" si="13"/>
        <v>59.443951371545332</v>
      </c>
      <c r="T267" s="33">
        <f t="shared" si="16"/>
        <v>15.1403125</v>
      </c>
      <c r="U267" s="33">
        <f>IFERROR(AVERAGE(Table1[[#This Row],[500m]:[4000m]])," ")</f>
        <v>14.740666666666668</v>
      </c>
      <c r="V267" s="33">
        <f t="shared" si="17"/>
        <v>0.32833555715949819</v>
      </c>
      <c r="W267" s="26">
        <v>26.5</v>
      </c>
      <c r="X267" s="26">
        <v>1002</v>
      </c>
      <c r="Y267" s="26">
        <v>37</v>
      </c>
      <c r="Z267" s="32">
        <v>1.159</v>
      </c>
      <c r="AA267" s="26">
        <v>21.135000000000002</v>
      </c>
      <c r="AB267" s="26">
        <v>14.629</v>
      </c>
      <c r="AC267" s="26">
        <v>14.451000000000001</v>
      </c>
      <c r="AD267" s="26">
        <v>14.455</v>
      </c>
      <c r="AE267" s="26">
        <v>14.458</v>
      </c>
      <c r="AF267" s="26">
        <v>14.622</v>
      </c>
      <c r="AG267" s="26">
        <v>14.603</v>
      </c>
      <c r="AH267" s="26">
        <v>14.891999999999999</v>
      </c>
      <c r="AI267" s="26">
        <v>14.957000000000001</v>
      </c>
      <c r="AJ267" s="26">
        <v>14.744</v>
      </c>
      <c r="AK267" s="26">
        <v>14.695</v>
      </c>
      <c r="AL267" s="26">
        <v>14.489000000000001</v>
      </c>
      <c r="AM267" s="26">
        <v>14.699</v>
      </c>
      <c r="AN267" s="26">
        <v>14.708</v>
      </c>
      <c r="AO267" s="26">
        <v>15.759</v>
      </c>
      <c r="AP267" s="26">
        <v>14.949</v>
      </c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</row>
    <row r="268" spans="1:76" x14ac:dyDescent="0.25">
      <c r="A268" s="26" t="s">
        <v>265</v>
      </c>
      <c r="B268" s="27" t="s">
        <v>98</v>
      </c>
      <c r="C268" s="28">
        <v>43070</v>
      </c>
      <c r="D268" s="27" t="s">
        <v>272</v>
      </c>
      <c r="E268" s="27"/>
      <c r="F268" s="26" t="s">
        <v>174</v>
      </c>
      <c r="G268" s="26" t="s">
        <v>273</v>
      </c>
      <c r="H268" s="26" t="s">
        <v>199</v>
      </c>
      <c r="I268" s="26" t="s">
        <v>266</v>
      </c>
      <c r="J268" s="26">
        <v>109.9</v>
      </c>
      <c r="K268" s="26">
        <v>108</v>
      </c>
      <c r="L268" s="26">
        <v>109.9</v>
      </c>
      <c r="M268" s="26">
        <v>109.9</v>
      </c>
      <c r="N268" s="29">
        <f>SUM(Table1[[#This Row],[250m]:[1000m]])/86400</f>
        <v>7.4787037037037042E-4</v>
      </c>
      <c r="O268" s="29">
        <f>SUM(Table1[[#This Row],[250m]:[2000m]])/86400</f>
        <v>1.4209837962962965E-3</v>
      </c>
      <c r="P268" s="29">
        <f>SUM(Table1[[#This Row],[250m]:[3000m]])/86400</f>
        <v>2.1020601851851851E-3</v>
      </c>
      <c r="Q268" s="29">
        <f>IF(Table1[[#This Row],[Time(s)]]&gt;1,Table1[[#This Row],[Time(s)]]/86400," ")</f>
        <v>2.7856365740740741E-3</v>
      </c>
      <c r="R268" s="30">
        <f>SUM(Table1[[#This Row],[250m]:[4000m]])</f>
        <v>240.679</v>
      </c>
      <c r="S268" s="31">
        <f t="shared" si="13"/>
        <v>59.830728896164601</v>
      </c>
      <c r="T268" s="33">
        <f t="shared" si="16"/>
        <v>15.0424375</v>
      </c>
      <c r="U268" s="33">
        <f>IFERROR(AVERAGE(Table1[[#This Row],[500m]:[4000m]])," ")</f>
        <v>14.621600000000001</v>
      </c>
      <c r="V268" s="33">
        <f t="shared" si="17"/>
        <v>0.20499888501438937</v>
      </c>
      <c r="W268" s="26">
        <v>25.2</v>
      </c>
      <c r="X268" s="26">
        <v>999</v>
      </c>
      <c r="Y268" s="26">
        <v>42</v>
      </c>
      <c r="Z268" s="32">
        <v>1.161</v>
      </c>
      <c r="AA268" s="26">
        <v>21.355</v>
      </c>
      <c r="AB268" s="26">
        <v>14.693</v>
      </c>
      <c r="AC268" s="26">
        <v>14.313000000000001</v>
      </c>
      <c r="AD268" s="26">
        <v>14.255000000000001</v>
      </c>
      <c r="AE268" s="26">
        <v>14.554</v>
      </c>
      <c r="AF268" s="26">
        <v>14.433</v>
      </c>
      <c r="AG268" s="26">
        <v>14.446999999999999</v>
      </c>
      <c r="AH268" s="26">
        <v>14.723000000000001</v>
      </c>
      <c r="AI268" s="26">
        <v>14.645</v>
      </c>
      <c r="AJ268" s="26">
        <v>14.612</v>
      </c>
      <c r="AK268" s="26">
        <v>14.93</v>
      </c>
      <c r="AL268" s="26">
        <v>14.657999999999999</v>
      </c>
      <c r="AM268" s="26">
        <v>14.871</v>
      </c>
      <c r="AN268" s="26">
        <v>14.555999999999999</v>
      </c>
      <c r="AO268" s="26">
        <v>14.945</v>
      </c>
      <c r="AP268" s="26">
        <v>14.689</v>
      </c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</row>
    <row r="269" spans="1:76" x14ac:dyDescent="0.25">
      <c r="A269" s="26" t="s">
        <v>265</v>
      </c>
      <c r="B269" s="27" t="s">
        <v>98</v>
      </c>
      <c r="C269" s="28">
        <v>43070</v>
      </c>
      <c r="D269" s="27" t="s">
        <v>267</v>
      </c>
      <c r="E269" s="27"/>
      <c r="F269" s="26" t="s">
        <v>274</v>
      </c>
      <c r="G269" s="26" t="s">
        <v>269</v>
      </c>
      <c r="H269" s="26" t="s">
        <v>270</v>
      </c>
      <c r="I269" s="26" t="s">
        <v>271</v>
      </c>
      <c r="J269" s="35">
        <v>110.00651890482399</v>
      </c>
      <c r="K269" s="35">
        <v>110.00651890482399</v>
      </c>
      <c r="L269" s="35">
        <v>110.00651890482399</v>
      </c>
      <c r="M269" s="35">
        <v>110.00651890482399</v>
      </c>
      <c r="N269" s="29">
        <f>SUM(Table1[[#This Row],[250m]:[1000m]])/86400</f>
        <v>7.4325231481481475E-4</v>
      </c>
      <c r="O269" s="29">
        <f>SUM(Table1[[#This Row],[250m]:[2000m]])/86400</f>
        <v>1.4117476851851854E-3</v>
      </c>
      <c r="P269" s="29">
        <f>SUM(Table1[[#This Row],[250m]:[3000m]])/86400</f>
        <v>2.0852314814814813E-3</v>
      </c>
      <c r="Q269" s="29">
        <f>IF(Table1[[#This Row],[Time(s)]]&gt;1,Table1[[#This Row],[Time(s)]]/86400," ")</f>
        <v>2.7587847222222219E-3</v>
      </c>
      <c r="R269" s="30">
        <f>SUM(Table1[[#This Row],[250m]:[4000m]])</f>
        <v>238.35899999999998</v>
      </c>
      <c r="S269" s="31">
        <f t="shared" si="13"/>
        <v>60.413074396183909</v>
      </c>
      <c r="T269" s="33">
        <f t="shared" si="16"/>
        <v>14.897437499999999</v>
      </c>
      <c r="U269" s="33">
        <f>IFERROR(AVERAGE(Table1[[#This Row],[500m]:[4000m]])," ")</f>
        <v>14.495200000000001</v>
      </c>
      <c r="V269" s="33">
        <f t="shared" si="17"/>
        <v>0.13575776747048895</v>
      </c>
      <c r="W269" s="26">
        <v>25.2</v>
      </c>
      <c r="X269" s="26">
        <v>999</v>
      </c>
      <c r="Y269" s="26">
        <v>42</v>
      </c>
      <c r="Z269" s="32">
        <v>1.161</v>
      </c>
      <c r="AA269" s="26">
        <v>20.931000000000001</v>
      </c>
      <c r="AB269" s="26">
        <v>14.541</v>
      </c>
      <c r="AC269" s="26">
        <v>14.352</v>
      </c>
      <c r="AD269" s="26">
        <v>14.393000000000001</v>
      </c>
      <c r="AE269" s="26">
        <v>14.329000000000001</v>
      </c>
      <c r="AF269" s="26">
        <v>14.436</v>
      </c>
      <c r="AG269" s="26">
        <v>14.397</v>
      </c>
      <c r="AH269" s="26">
        <v>14.596</v>
      </c>
      <c r="AI269" s="26">
        <v>14.667</v>
      </c>
      <c r="AJ269" s="26">
        <v>14.663</v>
      </c>
      <c r="AK269" s="26">
        <v>14.343</v>
      </c>
      <c r="AL269" s="26">
        <v>14.516</v>
      </c>
      <c r="AM269" s="26">
        <v>14.757999999999999</v>
      </c>
      <c r="AN269" s="26">
        <v>14.475</v>
      </c>
      <c r="AO269" s="26">
        <v>14.587999999999999</v>
      </c>
      <c r="AP269" s="26">
        <v>14.374000000000001</v>
      </c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</row>
    <row r="270" spans="1:76" x14ac:dyDescent="0.25">
      <c r="A270" s="26" t="s">
        <v>265</v>
      </c>
      <c r="B270" s="27" t="s">
        <v>100</v>
      </c>
      <c r="C270" s="28">
        <v>43070</v>
      </c>
      <c r="D270" s="27" t="s">
        <v>83</v>
      </c>
      <c r="E270" s="27">
        <v>1</v>
      </c>
      <c r="F270" s="26" t="s">
        <v>174</v>
      </c>
      <c r="G270" s="26" t="s">
        <v>273</v>
      </c>
      <c r="H270" s="26" t="s">
        <v>199</v>
      </c>
      <c r="I270" s="26" t="s">
        <v>266</v>
      </c>
      <c r="J270" s="26">
        <v>109.9</v>
      </c>
      <c r="K270" s="26">
        <v>108</v>
      </c>
      <c r="L270" s="26">
        <v>109.9</v>
      </c>
      <c r="M270" s="26">
        <v>109.9</v>
      </c>
      <c r="N270" s="29">
        <f>SUM(Table1[[#This Row],[250m]:[1000m]])/86400</f>
        <v>7.5388888888888879E-4</v>
      </c>
      <c r="O270" s="29">
        <f>SUM(Table1[[#This Row],[250m]:[2000m]])/86400</f>
        <v>1.4207291666666667E-3</v>
      </c>
      <c r="P270" s="29">
        <f>SUM(Table1[[#This Row],[250m]:[3000m]])/86400</f>
        <v>2.0915740740740743E-3</v>
      </c>
      <c r="Q270" s="29">
        <f>IF(Table1[[#This Row],[Time(s)]]&gt;1,Table1[[#This Row],[Time(s)]]/86400," ")</f>
        <v>2.7662037037037039E-3</v>
      </c>
      <c r="R270" s="30">
        <f>SUM(Table1[[#This Row],[250m]:[4000m]])</f>
        <v>239.00000000000003</v>
      </c>
      <c r="S270" s="31">
        <f t="shared" si="13"/>
        <v>60.251046025104593</v>
      </c>
      <c r="T270" s="33">
        <f t="shared" si="16"/>
        <v>14.937500000000002</v>
      </c>
      <c r="U270" s="33">
        <f>IFERROR(AVERAGE(Table1[[#This Row],[500m]:[4000m]])," ")</f>
        <v>14.4924</v>
      </c>
      <c r="V270" s="33">
        <f t="shared" si="17"/>
        <v>0.13426668558187776</v>
      </c>
      <c r="W270" s="26"/>
      <c r="X270" s="26"/>
      <c r="Y270" s="26"/>
      <c r="Z270" s="32"/>
      <c r="AA270" s="26">
        <v>21.614000000000001</v>
      </c>
      <c r="AB270" s="26">
        <v>14.797000000000001</v>
      </c>
      <c r="AC270" s="26">
        <v>14.412000000000001</v>
      </c>
      <c r="AD270" s="26">
        <v>14.313000000000001</v>
      </c>
      <c r="AE270" s="26">
        <v>14.4</v>
      </c>
      <c r="AF270" s="26">
        <v>14.355</v>
      </c>
      <c r="AG270" s="26">
        <v>14.33</v>
      </c>
      <c r="AH270" s="26">
        <v>14.53</v>
      </c>
      <c r="AI270" s="26">
        <v>14.49</v>
      </c>
      <c r="AJ270" s="26">
        <v>14.441000000000001</v>
      </c>
      <c r="AK270" s="26">
        <v>14.553000000000001</v>
      </c>
      <c r="AL270" s="26">
        <v>14.477</v>
      </c>
      <c r="AM270" s="26">
        <v>14.486000000000001</v>
      </c>
      <c r="AN270" s="26">
        <v>14.49</v>
      </c>
      <c r="AO270" s="26">
        <v>14.603</v>
      </c>
      <c r="AP270" s="26">
        <v>14.709</v>
      </c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</row>
    <row r="271" spans="1:76" x14ac:dyDescent="0.25">
      <c r="A271" s="26" t="s">
        <v>265</v>
      </c>
      <c r="B271" s="27" t="s">
        <v>100</v>
      </c>
      <c r="C271" s="28">
        <v>43070</v>
      </c>
      <c r="D271" s="27" t="s">
        <v>267</v>
      </c>
      <c r="E271" s="27">
        <v>2</v>
      </c>
      <c r="F271" s="26" t="s">
        <v>274</v>
      </c>
      <c r="G271" s="26" t="s">
        <v>269</v>
      </c>
      <c r="H271" s="26" t="s">
        <v>270</v>
      </c>
      <c r="I271" s="26" t="s">
        <v>271</v>
      </c>
      <c r="J271" s="35">
        <v>110.00651890482399</v>
      </c>
      <c r="K271" s="35">
        <v>110.00651890482399</v>
      </c>
      <c r="L271" s="35">
        <v>110.00651890482399</v>
      </c>
      <c r="M271" s="35">
        <v>110.00651890482399</v>
      </c>
      <c r="N271" s="29">
        <f>SUM(Table1[[#This Row],[250m]:[1000m]])/86400</f>
        <v>7.454745370370369E-4</v>
      </c>
      <c r="O271" s="29">
        <f>SUM(Table1[[#This Row],[250m]:[2000m]])/86400</f>
        <v>1.4070717592592592E-3</v>
      </c>
      <c r="P271" s="29">
        <f>SUM(Table1[[#This Row],[250m]:[3000m]])/86400</f>
        <v>2.0843055555555554E-3</v>
      </c>
      <c r="Q271" s="29">
        <f>IF(Table1[[#This Row],[Time(s)]]&gt;1,Table1[[#This Row],[Time(s)]]/86400," ")</f>
        <v>2.7775694444444449E-3</v>
      </c>
      <c r="R271" s="30">
        <f>SUM(Table1[[#This Row],[250m]:[4000m]])</f>
        <v>239.98200000000003</v>
      </c>
      <c r="S271" s="31">
        <f t="shared" ref="S271:S334" si="18">IFERROR(4/(R271/3600)," ")</f>
        <v>60.004500337525307</v>
      </c>
      <c r="T271" s="33">
        <f t="shared" si="16"/>
        <v>14.998875000000002</v>
      </c>
      <c r="U271" s="33">
        <f>IFERROR(AVERAGE(Table1[[#This Row],[500m]:[4000m]])," ")</f>
        <v>14.601266666666669</v>
      </c>
      <c r="V271" s="33">
        <f t="shared" si="17"/>
        <v>0.29865423549809644</v>
      </c>
      <c r="W271" s="26"/>
      <c r="X271" s="26"/>
      <c r="Y271" s="26"/>
      <c r="Z271" s="32"/>
      <c r="AA271" s="26">
        <v>20.963000000000001</v>
      </c>
      <c r="AB271" s="26">
        <v>14.622999999999999</v>
      </c>
      <c r="AC271" s="26">
        <v>14.417999999999999</v>
      </c>
      <c r="AD271" s="26">
        <v>14.404999999999999</v>
      </c>
      <c r="AE271" s="26">
        <v>14.208</v>
      </c>
      <c r="AF271" s="26">
        <v>14.35</v>
      </c>
      <c r="AG271" s="26">
        <v>14.157999999999999</v>
      </c>
      <c r="AH271" s="26">
        <v>14.446</v>
      </c>
      <c r="AI271" s="26">
        <v>14.653</v>
      </c>
      <c r="AJ271" s="26">
        <v>14.662000000000001</v>
      </c>
      <c r="AK271" s="26">
        <v>14.375999999999999</v>
      </c>
      <c r="AL271" s="26">
        <v>14.821999999999999</v>
      </c>
      <c r="AM271" s="26">
        <v>15.125</v>
      </c>
      <c r="AN271" s="26">
        <v>15.086</v>
      </c>
      <c r="AO271" s="26">
        <v>14.792</v>
      </c>
      <c r="AP271" s="26">
        <v>14.895</v>
      </c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</row>
    <row r="272" spans="1:76" x14ac:dyDescent="0.25">
      <c r="A272" s="26" t="s">
        <v>275</v>
      </c>
      <c r="B272" s="27" t="s">
        <v>77</v>
      </c>
      <c r="C272" s="28">
        <v>43077</v>
      </c>
      <c r="D272" s="27" t="s">
        <v>272</v>
      </c>
      <c r="E272" s="27">
        <v>1</v>
      </c>
      <c r="F272" s="26" t="s">
        <v>174</v>
      </c>
      <c r="G272" s="26" t="s">
        <v>217</v>
      </c>
      <c r="H272" s="26" t="s">
        <v>199</v>
      </c>
      <c r="I272" s="26" t="s">
        <v>266</v>
      </c>
      <c r="J272" s="26">
        <v>109.9</v>
      </c>
      <c r="K272" s="26">
        <v>109.9</v>
      </c>
      <c r="L272" s="26">
        <v>111.9</v>
      </c>
      <c r="M272" s="26">
        <v>109.9</v>
      </c>
      <c r="N272" s="29">
        <f>SUM(Table1[[#This Row],[250m]:[1000m]])/86400</f>
        <v>7.4870370370370368E-4</v>
      </c>
      <c r="O272" s="29">
        <f>SUM(Table1[[#This Row],[250m]:[2000m]])/86400</f>
        <v>1.4145023148148148E-3</v>
      </c>
      <c r="P272" s="29">
        <f>SUM(Table1[[#This Row],[250m]:[3000m]])/86400</f>
        <v>2.0874652777777779E-3</v>
      </c>
      <c r="Q272" s="29">
        <f>IF(Table1[[#This Row],[Time(s)]]&gt;1,Table1[[#This Row],[Time(s)]]/86400," ")</f>
        <v>2.7554513888888889E-3</v>
      </c>
      <c r="R272" s="30">
        <f>SUM(Table1[[#This Row],[250m]:[4000m]])</f>
        <v>238.071</v>
      </c>
      <c r="S272" s="31">
        <f t="shared" si="18"/>
        <v>60.486157490832568</v>
      </c>
      <c r="T272" s="33">
        <f t="shared" si="16"/>
        <v>14.8794375</v>
      </c>
      <c r="U272" s="33">
        <f>IFERROR(AVERAGE(Table1[[#This Row],[500m]:[4000m]])," ")</f>
        <v>14.444266666666667</v>
      </c>
      <c r="V272" s="33">
        <f t="shared" si="17"/>
        <v>0.22155536769029285</v>
      </c>
      <c r="W272" s="26">
        <v>23.9</v>
      </c>
      <c r="X272" s="26">
        <v>942</v>
      </c>
      <c r="Y272" s="26">
        <v>37</v>
      </c>
      <c r="Z272" s="32">
        <v>1.099</v>
      </c>
      <c r="AA272" s="26">
        <v>21.407</v>
      </c>
      <c r="AB272" s="26">
        <v>14.641</v>
      </c>
      <c r="AC272" s="26">
        <v>14.462</v>
      </c>
      <c r="AD272" s="26">
        <v>14.178000000000001</v>
      </c>
      <c r="AE272" s="26">
        <v>14.47</v>
      </c>
      <c r="AF272" s="26">
        <v>14.56</v>
      </c>
      <c r="AG272" s="26">
        <v>14.132</v>
      </c>
      <c r="AH272" s="26">
        <v>14.363</v>
      </c>
      <c r="AI272" s="26">
        <v>14.37</v>
      </c>
      <c r="AJ272" s="26">
        <v>14.33</v>
      </c>
      <c r="AK272" s="26">
        <v>14.738</v>
      </c>
      <c r="AL272" s="26">
        <v>14.706</v>
      </c>
      <c r="AM272" s="26">
        <v>14.757</v>
      </c>
      <c r="AN272" s="26">
        <v>14.616</v>
      </c>
      <c r="AO272" s="26">
        <v>14.236000000000001</v>
      </c>
      <c r="AP272" s="26">
        <v>14.105</v>
      </c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</row>
    <row r="273" spans="1:76" x14ac:dyDescent="0.25">
      <c r="A273" s="26" t="s">
        <v>275</v>
      </c>
      <c r="B273" s="27" t="s">
        <v>98</v>
      </c>
      <c r="C273" s="28">
        <v>43077</v>
      </c>
      <c r="D273" s="27" t="s">
        <v>83</v>
      </c>
      <c r="E273" s="27"/>
      <c r="F273" s="26" t="s">
        <v>273</v>
      </c>
      <c r="G273" s="26" t="s">
        <v>217</v>
      </c>
      <c r="H273" s="26" t="s">
        <v>174</v>
      </c>
      <c r="I273" s="26" t="s">
        <v>266</v>
      </c>
      <c r="J273" s="35">
        <v>108</v>
      </c>
      <c r="K273" s="26">
        <v>109.9</v>
      </c>
      <c r="L273" s="26">
        <v>109.9</v>
      </c>
      <c r="M273" s="26">
        <v>109.9</v>
      </c>
      <c r="N273" s="29">
        <f>SUM(Table1[[#This Row],[250m]:[1000m]])/86400</f>
        <v>7.3745370370370371E-4</v>
      </c>
      <c r="O273" s="29">
        <f>SUM(Table1[[#This Row],[250m]:[2000m]])/86400</f>
        <v>1.3973032407407408E-3</v>
      </c>
      <c r="P273" s="29">
        <f>SUM(Table1[[#This Row],[250m]:[3000m]])/86400</f>
        <v>2.0563541666666664E-3</v>
      </c>
      <c r="Q273" s="29">
        <f>IF(Table1[[#This Row],[Time(s)]]&gt;1,Table1[[#This Row],[Time(s)]]/86400," ")</f>
        <v>2.7404629629629628E-3</v>
      </c>
      <c r="R273" s="30">
        <f>SUM(Table1[[#This Row],[250m]:[4000m]])</f>
        <v>236.77599999999998</v>
      </c>
      <c r="S273" s="31">
        <f t="shared" si="18"/>
        <v>60.816974693381098</v>
      </c>
      <c r="T273" s="33">
        <f t="shared" si="16"/>
        <v>14.798499999999999</v>
      </c>
      <c r="U273" s="33">
        <f>IFERROR(AVERAGE(Table1[[#This Row],[500m]:[4000m]])," ")</f>
        <v>14.362066666666667</v>
      </c>
      <c r="V273" s="33">
        <f t="shared" si="17"/>
        <v>0.42318933058834257</v>
      </c>
      <c r="W273" s="26">
        <v>32.299999999999997</v>
      </c>
      <c r="X273" s="26">
        <v>939</v>
      </c>
      <c r="Y273" s="26">
        <v>30</v>
      </c>
      <c r="Z273" s="32">
        <v>1.0640000000000001</v>
      </c>
      <c r="AA273" s="26">
        <v>21.344999999999999</v>
      </c>
      <c r="AB273" s="26">
        <v>14.356999999999999</v>
      </c>
      <c r="AC273" s="26">
        <v>14.206</v>
      </c>
      <c r="AD273" s="26">
        <v>13.808</v>
      </c>
      <c r="AE273" s="26">
        <v>13.788</v>
      </c>
      <c r="AF273" s="26">
        <v>13.98</v>
      </c>
      <c r="AG273" s="26">
        <v>14.545</v>
      </c>
      <c r="AH273" s="26">
        <v>14.698</v>
      </c>
      <c r="AI273" s="26">
        <v>14.372999999999999</v>
      </c>
      <c r="AJ273" s="26">
        <v>14.302</v>
      </c>
      <c r="AK273" s="26">
        <v>14.035</v>
      </c>
      <c r="AL273" s="26">
        <v>14.231999999999999</v>
      </c>
      <c r="AM273" s="26">
        <v>14.494999999999999</v>
      </c>
      <c r="AN273" s="26">
        <v>15.51</v>
      </c>
      <c r="AO273" s="26">
        <v>14.65</v>
      </c>
      <c r="AP273" s="26">
        <v>14.452</v>
      </c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</row>
    <row r="274" spans="1:76" x14ac:dyDescent="0.25">
      <c r="A274" s="26" t="s">
        <v>275</v>
      </c>
      <c r="B274" s="27" t="s">
        <v>100</v>
      </c>
      <c r="C274" s="28">
        <v>43077</v>
      </c>
      <c r="D274" s="27" t="s">
        <v>83</v>
      </c>
      <c r="E274" s="27">
        <v>1</v>
      </c>
      <c r="F274" s="26" t="s">
        <v>273</v>
      </c>
      <c r="G274" s="26" t="s">
        <v>217</v>
      </c>
      <c r="H274" s="26" t="s">
        <v>174</v>
      </c>
      <c r="I274" s="26" t="s">
        <v>266</v>
      </c>
      <c r="J274" s="35">
        <v>108</v>
      </c>
      <c r="K274" s="26">
        <v>109.9</v>
      </c>
      <c r="L274" s="26">
        <v>109.9</v>
      </c>
      <c r="M274" s="26">
        <v>109.9</v>
      </c>
      <c r="N274" s="29">
        <f>SUM(Table1[[#This Row],[250m]:[1000m]])/86400</f>
        <v>7.3596064814814813E-4</v>
      </c>
      <c r="O274" s="29">
        <f>SUM(Table1[[#This Row],[250m]:[2000m]])/86400</f>
        <v>1.3916319444444445E-3</v>
      </c>
      <c r="P274" s="29">
        <f>SUM(Table1[[#This Row],[250m]:[3000m]])/86400</f>
        <v>2.0484374999999999E-3</v>
      </c>
      <c r="Q274" s="29">
        <f>IF(Table1[[#This Row],[Time(s)]]&gt;1,Table1[[#This Row],[Time(s)]]/86400," ")</f>
        <v>2.7154861111111112E-3</v>
      </c>
      <c r="R274" s="30">
        <f>SUM(Table1[[#This Row],[250m]:[4000m]])</f>
        <v>234.61799999999999</v>
      </c>
      <c r="S274" s="31">
        <f t="shared" si="18"/>
        <v>61.376364984783777</v>
      </c>
      <c r="T274" s="33">
        <f t="shared" si="16"/>
        <v>14.663625</v>
      </c>
      <c r="U274" s="33">
        <f>IFERROR(AVERAGE(Table1[[#This Row],[500m]:[4000m]])," ")</f>
        <v>14.237933333333334</v>
      </c>
      <c r="V274" s="33">
        <f t="shared" si="17"/>
        <v>0.19352019705102289</v>
      </c>
      <c r="W274" s="26">
        <v>32.299999999999997</v>
      </c>
      <c r="X274" s="26">
        <v>939</v>
      </c>
      <c r="Y274" s="26">
        <v>30</v>
      </c>
      <c r="Z274" s="32">
        <v>1.0640000000000001</v>
      </c>
      <c r="AA274" s="26">
        <v>21.048999999999999</v>
      </c>
      <c r="AB274" s="26">
        <v>14.271000000000001</v>
      </c>
      <c r="AC274" s="26">
        <v>14.321</v>
      </c>
      <c r="AD274" s="26">
        <v>13.946</v>
      </c>
      <c r="AE274" s="26">
        <v>14.055999999999999</v>
      </c>
      <c r="AF274" s="26">
        <v>13.994999999999999</v>
      </c>
      <c r="AG274" s="26">
        <v>14.287000000000001</v>
      </c>
      <c r="AH274" s="26">
        <v>14.311999999999999</v>
      </c>
      <c r="AI274" s="26">
        <v>13.952999999999999</v>
      </c>
      <c r="AJ274" s="26">
        <v>14.065</v>
      </c>
      <c r="AK274" s="26">
        <v>14.214</v>
      </c>
      <c r="AL274" s="26">
        <v>14.516</v>
      </c>
      <c r="AM274" s="26">
        <v>14.291</v>
      </c>
      <c r="AN274" s="26">
        <v>14.436999999999999</v>
      </c>
      <c r="AO274" s="26">
        <v>14.391</v>
      </c>
      <c r="AP274" s="26">
        <v>14.513999999999999</v>
      </c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</row>
    <row r="275" spans="1:76" x14ac:dyDescent="0.25">
      <c r="A275" s="26" t="s">
        <v>276</v>
      </c>
      <c r="B275" s="27" t="s">
        <v>77</v>
      </c>
      <c r="C275" s="28">
        <v>43119</v>
      </c>
      <c r="D275" s="27" t="s">
        <v>260</v>
      </c>
      <c r="E275" s="27">
        <v>1</v>
      </c>
      <c r="F275" s="26" t="s">
        <v>263</v>
      </c>
      <c r="G275" s="26" t="s">
        <v>261</v>
      </c>
      <c r="H275" s="26" t="s">
        <v>264</v>
      </c>
      <c r="I275" s="26" t="s">
        <v>277</v>
      </c>
      <c r="J275" s="26"/>
      <c r="K275" s="26"/>
      <c r="L275" s="26"/>
      <c r="M275" s="26"/>
      <c r="N275" s="29">
        <f>SUM(Table1[[#This Row],[250m]:[1000m]])/86400</f>
        <v>7.4116898148148143E-4</v>
      </c>
      <c r="O275" s="29">
        <f>SUM(Table1[[#This Row],[250m]:[2000m]])/86400</f>
        <v>1.4153124999999999E-3</v>
      </c>
      <c r="P275" s="29">
        <f>SUM(Table1[[#This Row],[250m]:[3000m]])/86400</f>
        <v>2.0821412037037037E-3</v>
      </c>
      <c r="Q275" s="29">
        <f>IF(Table1[[#This Row],[Time(s)]]&gt;1,Table1[[#This Row],[Time(s)]]/86400," ")</f>
        <v>2.7453935185185185E-3</v>
      </c>
      <c r="R275" s="30">
        <f>SUM(Table1[[#This Row],[250m]:[4000m]])</f>
        <v>237.202</v>
      </c>
      <c r="S275" s="31">
        <f t="shared" si="18"/>
        <v>60.707751199399667</v>
      </c>
      <c r="T275" s="33">
        <f t="shared" si="16"/>
        <v>14.825125</v>
      </c>
      <c r="U275" s="33">
        <f>IFERROR(AVERAGE(Table1[[#This Row],[500m]:[4000m]])," ")</f>
        <v>14.4108</v>
      </c>
      <c r="V275" s="33">
        <f t="shared" si="17"/>
        <v>0.16805237278896104</v>
      </c>
      <c r="W275" s="26"/>
      <c r="X275" s="26"/>
      <c r="Y275" s="26"/>
      <c r="Z275" s="32"/>
      <c r="AA275" s="26">
        <v>21.04</v>
      </c>
      <c r="AB275" s="26">
        <v>14.183</v>
      </c>
      <c r="AC275" s="26">
        <v>14.244999999999999</v>
      </c>
      <c r="AD275" s="26">
        <v>14.569000000000001</v>
      </c>
      <c r="AE275" s="26">
        <v>14.62</v>
      </c>
      <c r="AF275" s="26">
        <v>14.632999999999999</v>
      </c>
      <c r="AG275" s="26">
        <v>14.654</v>
      </c>
      <c r="AH275" s="26">
        <v>14.339</v>
      </c>
      <c r="AI275" s="26">
        <v>14.358000000000001</v>
      </c>
      <c r="AJ275" s="26">
        <v>14.363</v>
      </c>
      <c r="AK275" s="26">
        <v>14.542999999999999</v>
      </c>
      <c r="AL275" s="26">
        <v>14.35</v>
      </c>
      <c r="AM275" s="26">
        <v>14.333</v>
      </c>
      <c r="AN275" s="26">
        <v>14.507999999999999</v>
      </c>
      <c r="AO275" s="26">
        <v>14.114000000000001</v>
      </c>
      <c r="AP275" s="26">
        <v>14.35</v>
      </c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</row>
    <row r="276" spans="1:76" x14ac:dyDescent="0.25">
      <c r="A276" s="26" t="s">
        <v>276</v>
      </c>
      <c r="B276" s="27" t="s">
        <v>77</v>
      </c>
      <c r="C276" s="28">
        <v>43119</v>
      </c>
      <c r="D276" s="27" t="s">
        <v>278</v>
      </c>
      <c r="E276" s="27">
        <v>2</v>
      </c>
      <c r="F276" s="26" t="s">
        <v>279</v>
      </c>
      <c r="G276" s="26" t="s">
        <v>280</v>
      </c>
      <c r="H276" s="26" t="s">
        <v>246</v>
      </c>
      <c r="I276" s="26" t="s">
        <v>248</v>
      </c>
      <c r="J276" s="26"/>
      <c r="K276" s="26"/>
      <c r="L276" s="26"/>
      <c r="M276" s="26"/>
      <c r="N276" s="29">
        <f>SUM(Table1[[#This Row],[250m]:[1000m]])/86400</f>
        <v>7.4006944444444435E-4</v>
      </c>
      <c r="O276" s="29">
        <f>SUM(Table1[[#This Row],[250m]:[2000m]])/86400</f>
        <v>1.4017592592592593E-3</v>
      </c>
      <c r="P276" s="29">
        <f>SUM(Table1[[#This Row],[250m]:[3000m]])/86400</f>
        <v>2.0686342592592596E-3</v>
      </c>
      <c r="Q276" s="29">
        <f>IF(Table1[[#This Row],[Time(s)]]&gt;1,Table1[[#This Row],[Time(s)]]/86400," ")</f>
        <v>2.7570717592592595E-3</v>
      </c>
      <c r="R276" s="30">
        <f>SUM(Table1[[#This Row],[250m]:[4000m]])</f>
        <v>238.21100000000001</v>
      </c>
      <c r="S276" s="31">
        <f t="shared" si="18"/>
        <v>60.450608913946034</v>
      </c>
      <c r="T276" s="33">
        <f t="shared" si="16"/>
        <v>14.888187500000001</v>
      </c>
      <c r="U276" s="33">
        <f>IFERROR(AVERAGE(Table1[[#This Row],[500m]:[4000m]])," ")</f>
        <v>14.474</v>
      </c>
      <c r="V276" s="33">
        <f t="shared" si="17"/>
        <v>0.31633074914896092</v>
      </c>
      <c r="W276" s="26"/>
      <c r="X276" s="26"/>
      <c r="Y276" s="26"/>
      <c r="Z276" s="32"/>
      <c r="AA276" s="26">
        <v>21.100999999999999</v>
      </c>
      <c r="AB276" s="26">
        <v>14.52</v>
      </c>
      <c r="AC276" s="26">
        <v>14.228999999999999</v>
      </c>
      <c r="AD276" s="26">
        <v>14.092000000000001</v>
      </c>
      <c r="AE276" s="26">
        <v>14</v>
      </c>
      <c r="AF276" s="26">
        <v>14.311999999999999</v>
      </c>
      <c r="AG276" s="26">
        <v>14.337</v>
      </c>
      <c r="AH276" s="26">
        <v>14.521000000000001</v>
      </c>
      <c r="AI276" s="26">
        <v>14.224</v>
      </c>
      <c r="AJ276" s="26">
        <v>14.3</v>
      </c>
      <c r="AK276" s="26">
        <v>14.443</v>
      </c>
      <c r="AL276" s="26">
        <v>14.651</v>
      </c>
      <c r="AM276" s="26">
        <v>15.023</v>
      </c>
      <c r="AN276" s="26">
        <v>14.606</v>
      </c>
      <c r="AO276" s="26">
        <v>14.741</v>
      </c>
      <c r="AP276" s="26">
        <v>15.111000000000001</v>
      </c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</row>
    <row r="277" spans="1:76" x14ac:dyDescent="0.25">
      <c r="A277" s="26" t="s">
        <v>276</v>
      </c>
      <c r="B277" s="27" t="s">
        <v>77</v>
      </c>
      <c r="C277" s="28">
        <v>43119</v>
      </c>
      <c r="D277" s="27" t="s">
        <v>244</v>
      </c>
      <c r="E277" s="27">
        <v>3</v>
      </c>
      <c r="F277" s="26" t="s">
        <v>245</v>
      </c>
      <c r="G277" s="26" t="s">
        <v>281</v>
      </c>
      <c r="H277" s="26" t="s">
        <v>247</v>
      </c>
      <c r="I277" s="26" t="s">
        <v>282</v>
      </c>
      <c r="J277" s="26"/>
      <c r="K277" s="26"/>
      <c r="L277" s="26"/>
      <c r="M277" s="26"/>
      <c r="N277" s="29">
        <f>SUM(Table1[[#This Row],[250m]:[1000m]])/86400</f>
        <v>7.4267361111111116E-4</v>
      </c>
      <c r="O277" s="29">
        <f>SUM(Table1[[#This Row],[250m]:[2000m]])/86400</f>
        <v>1.4121064814814814E-3</v>
      </c>
      <c r="P277" s="29">
        <f>SUM(Table1[[#This Row],[250m]:[3000m]])/86400</f>
        <v>2.0979976851851849E-3</v>
      </c>
      <c r="Q277" s="29">
        <f>IF(Table1[[#This Row],[Time(s)]]&gt;1,Table1[[#This Row],[Time(s)]]/86400," ")</f>
        <v>2.7902199074074071E-3</v>
      </c>
      <c r="R277" s="30">
        <f>SUM(Table1[[#This Row],[250m]:[4000m]])</f>
        <v>241.07499999999996</v>
      </c>
      <c r="S277" s="31">
        <f t="shared" si="18"/>
        <v>59.732448408171742</v>
      </c>
      <c r="T277" s="33">
        <f t="shared" si="16"/>
        <v>15.067187499999998</v>
      </c>
      <c r="U277" s="33">
        <f>IFERROR(AVERAGE(Table1[[#This Row],[500m]:[4000m]])," ")</f>
        <v>14.699999999999996</v>
      </c>
      <c r="V277" s="33">
        <f t="shared" si="17"/>
        <v>0.26975332647227385</v>
      </c>
      <c r="W277" s="26"/>
      <c r="X277" s="26"/>
      <c r="Y277" s="26"/>
      <c r="Z277" s="32"/>
      <c r="AA277" s="26">
        <v>20.574999999999999</v>
      </c>
      <c r="AB277" s="26">
        <v>14.667999999999999</v>
      </c>
      <c r="AC277" s="26">
        <v>14.439</v>
      </c>
      <c r="AD277" s="26">
        <v>14.484999999999999</v>
      </c>
      <c r="AE277" s="26">
        <v>14.429</v>
      </c>
      <c r="AF277" s="26">
        <v>14.654</v>
      </c>
      <c r="AG277" s="26">
        <v>14.528</v>
      </c>
      <c r="AH277" s="26">
        <v>14.228</v>
      </c>
      <c r="AI277" s="26">
        <v>14.554</v>
      </c>
      <c r="AJ277" s="26">
        <v>14.923999999999999</v>
      </c>
      <c r="AK277" s="26">
        <v>15</v>
      </c>
      <c r="AL277" s="26">
        <v>14.782999999999999</v>
      </c>
      <c r="AM277" s="26">
        <v>14.617000000000001</v>
      </c>
      <c r="AN277" s="26">
        <v>15.035</v>
      </c>
      <c r="AO277" s="26">
        <v>15.045</v>
      </c>
      <c r="AP277" s="26">
        <v>15.111000000000001</v>
      </c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</row>
    <row r="278" spans="1:76" x14ac:dyDescent="0.25">
      <c r="A278" s="26" t="s">
        <v>276</v>
      </c>
      <c r="B278" s="27" t="s">
        <v>77</v>
      </c>
      <c r="C278" s="28">
        <v>43119</v>
      </c>
      <c r="D278" s="27" t="s">
        <v>234</v>
      </c>
      <c r="E278" s="27">
        <v>4</v>
      </c>
      <c r="F278" s="26" t="s">
        <v>283</v>
      </c>
      <c r="G278" s="26" t="s">
        <v>284</v>
      </c>
      <c r="H278" s="26" t="s">
        <v>285</v>
      </c>
      <c r="I278" s="26" t="s">
        <v>286</v>
      </c>
      <c r="J278" s="26"/>
      <c r="K278" s="26"/>
      <c r="L278" s="26"/>
      <c r="M278" s="26"/>
      <c r="N278" s="29">
        <f>SUM(Table1[[#This Row],[250m]:[1000m]])/86400</f>
        <v>7.5582175925925925E-4</v>
      </c>
      <c r="O278" s="29">
        <f>SUM(Table1[[#This Row],[250m]:[2000m]])/86400</f>
        <v>1.4281249999999999E-3</v>
      </c>
      <c r="P278" s="29">
        <f>SUM(Table1[[#This Row],[250m]:[3000m]])/86400</f>
        <v>2.1034606481481481E-3</v>
      </c>
      <c r="Q278" s="29">
        <f>IF(Table1[[#This Row],[Time(s)]]&gt;1,Table1[[#This Row],[Time(s)]]/86400," ")</f>
        <v>2.791111111111111E-3</v>
      </c>
      <c r="R278" s="30">
        <f>SUM(Table1[[#This Row],[250m]:[4000m]])</f>
        <v>241.15199999999999</v>
      </c>
      <c r="S278" s="31">
        <f t="shared" si="18"/>
        <v>59.713375796178347</v>
      </c>
      <c r="T278" s="33">
        <f>IFERROR(AVERAGE(Z278:AI278)," ")</f>
        <v>15.336777777777776</v>
      </c>
      <c r="U278" s="33">
        <f>IFERROR(AVERAGE(Table1[[#This Row],[500m]:[4000m]])," ")</f>
        <v>14.621866666666667</v>
      </c>
      <c r="V278" s="33">
        <f>IFERROR(STDEV(Z278:AI278)," ")</f>
        <v>2.4450282093351379</v>
      </c>
      <c r="W278" s="26"/>
      <c r="X278" s="26"/>
      <c r="Y278" s="26"/>
      <c r="Z278" s="26"/>
      <c r="AA278" s="26">
        <v>21.824000000000002</v>
      </c>
      <c r="AB278" s="26">
        <v>15.023999999999999</v>
      </c>
      <c r="AC278" s="26">
        <v>14.317</v>
      </c>
      <c r="AD278" s="26">
        <v>14.138</v>
      </c>
      <c r="AE278" s="26">
        <v>14.57</v>
      </c>
      <c r="AF278" s="26">
        <v>14.627000000000001</v>
      </c>
      <c r="AG278" s="26">
        <v>14.449</v>
      </c>
      <c r="AH278" s="26">
        <v>14.441000000000001</v>
      </c>
      <c r="AI278" s="26">
        <v>14.641</v>
      </c>
      <c r="AJ278" s="26">
        <v>14.491</v>
      </c>
      <c r="AK278" s="26">
        <v>14.62</v>
      </c>
      <c r="AL278" s="26">
        <v>14.597</v>
      </c>
      <c r="AM278" s="26">
        <v>14.724</v>
      </c>
      <c r="AN278" s="26">
        <v>14.893000000000001</v>
      </c>
      <c r="AO278" s="26">
        <v>14.933</v>
      </c>
      <c r="AP278" s="26">
        <v>14.863</v>
      </c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</row>
    <row r="279" spans="1:76" x14ac:dyDescent="0.25">
      <c r="A279" s="26" t="s">
        <v>276</v>
      </c>
      <c r="B279" s="27" t="s">
        <v>77</v>
      </c>
      <c r="C279" s="28">
        <v>43119</v>
      </c>
      <c r="D279" s="27" t="s">
        <v>239</v>
      </c>
      <c r="E279" s="27">
        <v>5</v>
      </c>
      <c r="F279" s="26" t="s">
        <v>287</v>
      </c>
      <c r="G279" s="26" t="s">
        <v>288</v>
      </c>
      <c r="H279" s="26" t="s">
        <v>289</v>
      </c>
      <c r="I279" s="26" t="s">
        <v>290</v>
      </c>
      <c r="J279" s="26"/>
      <c r="K279" s="26"/>
      <c r="L279" s="26"/>
      <c r="M279" s="26"/>
      <c r="N279" s="29">
        <f>SUM(Table1[[#This Row],[250m]:[1000m]])/86400</f>
        <v>7.5462962962962962E-4</v>
      </c>
      <c r="O279" s="29">
        <f>SUM(Table1[[#This Row],[250m]:[2000m]])/86400</f>
        <v>1.4323032407407407E-3</v>
      </c>
      <c r="P279" s="29">
        <f>SUM(Table1[[#This Row],[250m]:[3000m]])/86400</f>
        <v>2.1180324074074075E-3</v>
      </c>
      <c r="Q279" s="29">
        <f>IF(Table1[[#This Row],[Time(s)]]&gt;1,Table1[[#This Row],[Time(s)]]/86400," ")</f>
        <v>2.8021759259259258E-3</v>
      </c>
      <c r="R279" s="30">
        <f>SUM(Table1[[#This Row],[250m]:[4000m]])</f>
        <v>242.108</v>
      </c>
      <c r="S279" s="31">
        <f t="shared" si="18"/>
        <v>59.477588514216791</v>
      </c>
      <c r="T279" s="33">
        <f t="shared" ref="T279:T286" si="19">IFERROR(AVERAGE(AA279:AP279)," ")</f>
        <v>15.13175</v>
      </c>
      <c r="U279" s="33">
        <f>IFERROR(AVERAGE(Table1[[#This Row],[500m]:[4000m]])," ")</f>
        <v>14.7014</v>
      </c>
      <c r="V279" s="33">
        <f t="shared" ref="V279:V286" si="20">IFERROR(STDEV(AB279:AP279)," ")</f>
        <v>0.1663695542202015</v>
      </c>
      <c r="W279" s="26"/>
      <c r="X279" s="26"/>
      <c r="Y279" s="26"/>
      <c r="Z279" s="32"/>
      <c r="AA279" s="26">
        <v>21.587</v>
      </c>
      <c r="AB279" s="26">
        <v>14.742000000000001</v>
      </c>
      <c r="AC279" s="26">
        <v>14.5</v>
      </c>
      <c r="AD279" s="26">
        <v>14.371</v>
      </c>
      <c r="AE279" s="26">
        <v>14.673999999999999</v>
      </c>
      <c r="AF279" s="26">
        <v>14.557</v>
      </c>
      <c r="AG279" s="26">
        <v>14.616</v>
      </c>
      <c r="AH279" s="26">
        <v>14.704000000000001</v>
      </c>
      <c r="AI279" s="26">
        <v>14.741</v>
      </c>
      <c r="AJ279" s="26">
        <v>14.651999999999999</v>
      </c>
      <c r="AK279" s="26">
        <v>14.938000000000001</v>
      </c>
      <c r="AL279" s="26">
        <v>14.916</v>
      </c>
      <c r="AM279" s="26">
        <v>14.929</v>
      </c>
      <c r="AN279" s="26">
        <v>14.68</v>
      </c>
      <c r="AO279" s="26">
        <v>14.898999999999999</v>
      </c>
      <c r="AP279" s="26">
        <v>14.602</v>
      </c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</row>
    <row r="280" spans="1:76" x14ac:dyDescent="0.25">
      <c r="A280" s="26" t="s">
        <v>276</v>
      </c>
      <c r="B280" s="27" t="s">
        <v>98</v>
      </c>
      <c r="C280" s="28">
        <v>43119</v>
      </c>
      <c r="D280" s="27" t="s">
        <v>260</v>
      </c>
      <c r="E280" s="27"/>
      <c r="F280" s="26" t="s">
        <v>263</v>
      </c>
      <c r="G280" s="26" t="s">
        <v>261</v>
      </c>
      <c r="H280" s="26" t="s">
        <v>264</v>
      </c>
      <c r="I280" s="26" t="s">
        <v>277</v>
      </c>
      <c r="J280" s="26"/>
      <c r="K280" s="26"/>
      <c r="L280" s="26"/>
      <c r="M280" s="26"/>
      <c r="N280" s="29">
        <f>SUM(Table1[[#This Row],[250m]:[1000m]])/86400</f>
        <v>7.379513888888889E-4</v>
      </c>
      <c r="O280" s="29">
        <f>SUM(Table1[[#This Row],[250m]:[2000m]])/86400</f>
        <v>1.4054745370370371E-3</v>
      </c>
      <c r="P280" s="29">
        <f>SUM(Table1[[#This Row],[250m]:[3000m]])/86400</f>
        <v>2.0751273148148152E-3</v>
      </c>
      <c r="Q280" s="29">
        <f>IF(Table1[[#This Row],[Time(s)]]&gt;1,Table1[[#This Row],[Time(s)]]/86400," ")</f>
        <v>2.7445370370370371E-3</v>
      </c>
      <c r="R280" s="30">
        <f>SUM(Table1[[#This Row],[250m]:[4000m]])</f>
        <v>237.12800000000001</v>
      </c>
      <c r="S280" s="31">
        <f t="shared" si="18"/>
        <v>60.726696130359969</v>
      </c>
      <c r="T280" s="33">
        <f t="shared" si="19"/>
        <v>14.820500000000001</v>
      </c>
      <c r="U280" s="33">
        <f>IFERROR(AVERAGE(Table1[[#This Row],[500m]:[4000m]])," ")</f>
        <v>14.400333333333334</v>
      </c>
      <c r="V280" s="33">
        <f t="shared" si="20"/>
        <v>0.15967630948116188</v>
      </c>
      <c r="W280" s="26"/>
      <c r="X280" s="26"/>
      <c r="Y280" s="26"/>
      <c r="Z280" s="32"/>
      <c r="AA280" s="26">
        <v>21.123000000000001</v>
      </c>
      <c r="AB280" s="26">
        <v>14.260999999999999</v>
      </c>
      <c r="AC280" s="26">
        <v>14.086</v>
      </c>
      <c r="AD280" s="26">
        <v>14.289</v>
      </c>
      <c r="AE280" s="26">
        <v>14.284000000000001</v>
      </c>
      <c r="AF280" s="26">
        <v>14.337999999999999</v>
      </c>
      <c r="AG280" s="26">
        <v>14.602</v>
      </c>
      <c r="AH280" s="26">
        <v>14.45</v>
      </c>
      <c r="AI280" s="26">
        <v>14.635999999999999</v>
      </c>
      <c r="AJ280" s="26">
        <v>14.282999999999999</v>
      </c>
      <c r="AK280" s="26">
        <v>14.348000000000001</v>
      </c>
      <c r="AL280" s="26">
        <v>14.590999999999999</v>
      </c>
      <c r="AM280" s="26">
        <v>14.356</v>
      </c>
      <c r="AN280" s="26">
        <v>14.372</v>
      </c>
      <c r="AO280" s="26">
        <v>14.494999999999999</v>
      </c>
      <c r="AP280" s="26">
        <v>14.614000000000001</v>
      </c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</row>
    <row r="281" spans="1:76" x14ac:dyDescent="0.25">
      <c r="A281" s="26" t="s">
        <v>276</v>
      </c>
      <c r="B281" s="27" t="s">
        <v>98</v>
      </c>
      <c r="C281" s="28">
        <v>43119</v>
      </c>
      <c r="D281" s="27" t="s">
        <v>278</v>
      </c>
      <c r="E281" s="27"/>
      <c r="F281" s="26" t="s">
        <v>291</v>
      </c>
      <c r="G281" s="26" t="s">
        <v>280</v>
      </c>
      <c r="H281" s="26" t="s">
        <v>246</v>
      </c>
      <c r="I281" s="26" t="s">
        <v>248</v>
      </c>
      <c r="J281" s="26"/>
      <c r="K281" s="26"/>
      <c r="L281" s="26"/>
      <c r="M281" s="26"/>
      <c r="N281" s="29">
        <f>SUM(Table1[[#This Row],[250m]:[1000m]])/86400</f>
        <v>7.4141203703703695E-4</v>
      </c>
      <c r="O281" s="29">
        <f>SUM(Table1[[#This Row],[250m]:[2000m]])/86400</f>
        <v>1.4038657407407407E-3</v>
      </c>
      <c r="P281" s="29">
        <f>SUM(Table1[[#This Row],[250m]:[3000m]])/86400</f>
        <v>2.0833680555555553E-3</v>
      </c>
      <c r="Q281" s="29">
        <f>IF(Table1[[#This Row],[Time(s)]]&gt;1,Table1[[#This Row],[Time(s)]]/86400," ")</f>
        <v>2.779282407407407E-3</v>
      </c>
      <c r="R281" s="30">
        <f>SUM(Table1[[#This Row],[250m]:[4000m]])</f>
        <v>240.12999999999997</v>
      </c>
      <c r="S281" s="31">
        <f t="shared" si="18"/>
        <v>59.967517594636249</v>
      </c>
      <c r="T281" s="33">
        <f t="shared" si="19"/>
        <v>15.008124999999998</v>
      </c>
      <c r="U281" s="33">
        <f>IFERROR(AVERAGE(Table1[[#This Row],[500m]:[4000m]])," ")</f>
        <v>14.589399999999999</v>
      </c>
      <c r="V281" s="33">
        <f t="shared" si="20"/>
        <v>0.41543089506129494</v>
      </c>
      <c r="W281" s="26"/>
      <c r="X281" s="26"/>
      <c r="Y281" s="26"/>
      <c r="Z281" s="32"/>
      <c r="AA281" s="26">
        <v>21.289000000000001</v>
      </c>
      <c r="AB281" s="26">
        <v>14.297000000000001</v>
      </c>
      <c r="AC281" s="26">
        <v>14.305999999999999</v>
      </c>
      <c r="AD281" s="26">
        <v>14.166</v>
      </c>
      <c r="AE281" s="26">
        <v>14.067</v>
      </c>
      <c r="AF281" s="26">
        <v>14.199</v>
      </c>
      <c r="AG281" s="26">
        <v>14.446</v>
      </c>
      <c r="AH281" s="26">
        <v>14.523999999999999</v>
      </c>
      <c r="AI281" s="26">
        <v>14.502000000000001</v>
      </c>
      <c r="AJ281" s="26">
        <v>14.256</v>
      </c>
      <c r="AK281" s="26">
        <v>14.849</v>
      </c>
      <c r="AL281" s="26">
        <v>15.102</v>
      </c>
      <c r="AM281" s="26">
        <v>14.657999999999999</v>
      </c>
      <c r="AN281" s="26">
        <v>14.897</v>
      </c>
      <c r="AO281" s="26">
        <v>15.512</v>
      </c>
      <c r="AP281" s="26">
        <v>15.06</v>
      </c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</row>
    <row r="282" spans="1:76" x14ac:dyDescent="0.25">
      <c r="A282" s="26" t="s">
        <v>276</v>
      </c>
      <c r="B282" s="27" t="s">
        <v>98</v>
      </c>
      <c r="C282" s="28">
        <v>43119</v>
      </c>
      <c r="D282" s="27" t="s">
        <v>244</v>
      </c>
      <c r="E282" s="27"/>
      <c r="F282" s="26" t="s">
        <v>245</v>
      </c>
      <c r="G282" s="26" t="s">
        <v>281</v>
      </c>
      <c r="H282" s="26" t="s">
        <v>247</v>
      </c>
      <c r="I282" s="26" t="s">
        <v>282</v>
      </c>
      <c r="J282" s="26"/>
      <c r="K282" s="26"/>
      <c r="L282" s="26"/>
      <c r="M282" s="26"/>
      <c r="N282" s="29">
        <f>SUM(Table1[[#This Row],[250m]:[1000m]])/86400</f>
        <v>7.4396990740740738E-4</v>
      </c>
      <c r="O282" s="29">
        <f>SUM(Table1[[#This Row],[250m]:[2000m]])/86400</f>
        <v>1.4118865740740741E-3</v>
      </c>
      <c r="P282" s="29">
        <f>SUM(Table1[[#This Row],[250m]:[3000m]])/86400</f>
        <v>2.0865277777777774E-3</v>
      </c>
      <c r="Q282" s="29">
        <f>IF(Table1[[#This Row],[Time(s)]]&gt;1,Table1[[#This Row],[Time(s)]]/86400," ")</f>
        <v>2.7967824074074076E-3</v>
      </c>
      <c r="R282" s="30">
        <f>SUM(Table1[[#This Row],[250m]:[4000m]])</f>
        <v>241.642</v>
      </c>
      <c r="S282" s="31">
        <f t="shared" si="18"/>
        <v>59.59228941988561</v>
      </c>
      <c r="T282" s="33">
        <f t="shared" si="19"/>
        <v>15.102625</v>
      </c>
      <c r="U282" s="33">
        <f>IFERROR(AVERAGE(Table1[[#This Row],[500m]:[4000m]])," ")</f>
        <v>14.738533333333331</v>
      </c>
      <c r="V282" s="33">
        <f t="shared" si="20"/>
        <v>0.42612621649102067</v>
      </c>
      <c r="W282" s="26"/>
      <c r="X282" s="26"/>
      <c r="Y282" s="26"/>
      <c r="Z282" s="32"/>
      <c r="AA282" s="26">
        <v>20.564</v>
      </c>
      <c r="AB282" s="26">
        <v>14.823</v>
      </c>
      <c r="AC282" s="26">
        <v>14.477</v>
      </c>
      <c r="AD282" s="26">
        <v>14.414999999999999</v>
      </c>
      <c r="AE282" s="26">
        <v>14.412000000000001</v>
      </c>
      <c r="AF282" s="26">
        <v>14.592000000000001</v>
      </c>
      <c r="AG282" s="26">
        <v>14.461</v>
      </c>
      <c r="AH282" s="26">
        <v>14.243</v>
      </c>
      <c r="AI282" s="26">
        <v>14.699</v>
      </c>
      <c r="AJ282" s="26">
        <v>14.67</v>
      </c>
      <c r="AK282" s="26">
        <v>14.393000000000001</v>
      </c>
      <c r="AL282" s="26">
        <v>14.526999999999999</v>
      </c>
      <c r="AM282" s="26">
        <v>14.941000000000001</v>
      </c>
      <c r="AN282" s="26">
        <v>15.551</v>
      </c>
      <c r="AO282" s="26">
        <v>15.257999999999999</v>
      </c>
      <c r="AP282" s="26">
        <v>15.616</v>
      </c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</row>
    <row r="283" spans="1:76" x14ac:dyDescent="0.25">
      <c r="A283" s="26" t="s">
        <v>276</v>
      </c>
      <c r="B283" s="27" t="s">
        <v>98</v>
      </c>
      <c r="C283" s="28">
        <v>43119</v>
      </c>
      <c r="D283" s="27" t="s">
        <v>234</v>
      </c>
      <c r="E283" s="27"/>
      <c r="F283" s="26" t="s">
        <v>292</v>
      </c>
      <c r="G283" s="26" t="s">
        <v>284</v>
      </c>
      <c r="H283" s="26" t="s">
        <v>285</v>
      </c>
      <c r="I283" s="26" t="s">
        <v>286</v>
      </c>
      <c r="J283" s="26"/>
      <c r="K283" s="26"/>
      <c r="L283" s="26"/>
      <c r="M283" s="26"/>
      <c r="N283" s="29">
        <f>SUM(Table1[[#This Row],[250m]:[1000m]])/86400</f>
        <v>7.5097222222222221E-4</v>
      </c>
      <c r="O283" s="29">
        <f>SUM(Table1[[#This Row],[250m]:[2000m]])/86400</f>
        <v>1.422037037037037E-3</v>
      </c>
      <c r="P283" s="29">
        <f>SUM(Table1[[#This Row],[250m]:[3000m]])/86400</f>
        <v>2.1044444444444444E-3</v>
      </c>
      <c r="Q283" s="29">
        <f>IF(Table1[[#This Row],[Time(s)]]&gt;1,Table1[[#This Row],[Time(s)]]/86400," ")</f>
        <v>2.8098726851851856E-3</v>
      </c>
      <c r="R283" s="30">
        <f>SUM(Table1[[#This Row],[250m]:[4000m]])</f>
        <v>242.77300000000002</v>
      </c>
      <c r="S283" s="31">
        <f t="shared" si="18"/>
        <v>59.314668435122513</v>
      </c>
      <c r="T283" s="33">
        <f t="shared" si="19"/>
        <v>15.173312500000002</v>
      </c>
      <c r="U283" s="33">
        <f>IFERROR(AVERAGE(Table1[[#This Row],[500m]:[4000m]])," ")</f>
        <v>14.750266666666668</v>
      </c>
      <c r="V283" s="33">
        <f t="shared" si="20"/>
        <v>0.40661889258803974</v>
      </c>
      <c r="W283" s="26"/>
      <c r="X283" s="26"/>
      <c r="Y283" s="26"/>
      <c r="Z283" s="32"/>
      <c r="AA283" s="26">
        <v>21.518999999999998</v>
      </c>
      <c r="AB283" s="26">
        <v>14.855</v>
      </c>
      <c r="AC283" s="26">
        <v>14.241</v>
      </c>
      <c r="AD283" s="26">
        <v>14.269</v>
      </c>
      <c r="AE283" s="26">
        <v>14.382999999999999</v>
      </c>
      <c r="AF283" s="26">
        <v>14.343</v>
      </c>
      <c r="AG283" s="26">
        <v>14.468999999999999</v>
      </c>
      <c r="AH283" s="26">
        <v>14.785</v>
      </c>
      <c r="AI283" s="26">
        <v>14.962999999999999</v>
      </c>
      <c r="AJ283" s="26">
        <v>14.683999999999999</v>
      </c>
      <c r="AK283" s="26">
        <v>14.616</v>
      </c>
      <c r="AL283" s="26">
        <v>14.696999999999999</v>
      </c>
      <c r="AM283" s="26">
        <v>15.458</v>
      </c>
      <c r="AN283" s="26">
        <v>15.250999999999999</v>
      </c>
      <c r="AO283" s="26">
        <v>15.53</v>
      </c>
      <c r="AP283" s="26">
        <v>14.71</v>
      </c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</row>
    <row r="284" spans="1:76" x14ac:dyDescent="0.25">
      <c r="A284" s="26" t="s">
        <v>276</v>
      </c>
      <c r="B284" s="27" t="s">
        <v>98</v>
      </c>
      <c r="C284" s="28">
        <v>43119</v>
      </c>
      <c r="D284" s="27" t="s">
        <v>239</v>
      </c>
      <c r="E284" s="27"/>
      <c r="F284" s="26" t="s">
        <v>287</v>
      </c>
      <c r="G284" s="26" t="s">
        <v>288</v>
      </c>
      <c r="H284" s="26" t="s">
        <v>289</v>
      </c>
      <c r="I284" s="26" t="s">
        <v>290</v>
      </c>
      <c r="J284" s="26"/>
      <c r="K284" s="26"/>
      <c r="L284" s="26"/>
      <c r="M284" s="26"/>
      <c r="N284" s="29">
        <f>SUM(Table1[[#This Row],[250m]:[1000m]])/86400</f>
        <v>7.4314814814814816E-4</v>
      </c>
      <c r="O284" s="29">
        <f>SUM(Table1[[#This Row],[250m]:[2000m]])/86400</f>
        <v>1.4176157407407406E-3</v>
      </c>
      <c r="P284" s="29">
        <f>SUM(Table1[[#This Row],[250m]:[3000m]])/86400</f>
        <v>2.1030671296296296E-3</v>
      </c>
      <c r="Q284" s="29">
        <f>IF(Table1[[#This Row],[Time(s)]]&gt;1,Table1[[#This Row],[Time(s)]]/86400," ")</f>
        <v>2.7966550925925928E-3</v>
      </c>
      <c r="R284" s="30">
        <f>SUM(Table1[[#This Row],[250m]:[4000m]])</f>
        <v>241.631</v>
      </c>
      <c r="S284" s="31">
        <f t="shared" si="18"/>
        <v>59.595002296890719</v>
      </c>
      <c r="T284" s="33">
        <f t="shared" si="19"/>
        <v>15.1019375</v>
      </c>
      <c r="U284" s="33">
        <f>IFERROR(AVERAGE(Table1[[#This Row],[500m]:[4000m]])," ")</f>
        <v>14.7072</v>
      </c>
      <c r="V284" s="33">
        <f t="shared" si="20"/>
        <v>0.25460928049520448</v>
      </c>
      <c r="W284" s="26"/>
      <c r="X284" s="26"/>
      <c r="Y284" s="26"/>
      <c r="Z284" s="32"/>
      <c r="AA284" s="26">
        <v>21.023</v>
      </c>
      <c r="AB284" s="26">
        <v>14.362</v>
      </c>
      <c r="AC284" s="26">
        <v>14.492000000000001</v>
      </c>
      <c r="AD284" s="26">
        <v>14.331</v>
      </c>
      <c r="AE284" s="26">
        <v>14.553000000000001</v>
      </c>
      <c r="AF284" s="26">
        <v>14.467000000000001</v>
      </c>
      <c r="AG284" s="26">
        <v>14.561</v>
      </c>
      <c r="AH284" s="26">
        <v>14.693</v>
      </c>
      <c r="AI284" s="26">
        <v>14.704000000000001</v>
      </c>
      <c r="AJ284" s="26">
        <v>14.564</v>
      </c>
      <c r="AK284" s="26">
        <v>15.044</v>
      </c>
      <c r="AL284" s="26">
        <v>14.911</v>
      </c>
      <c r="AM284" s="26">
        <v>14.941000000000001</v>
      </c>
      <c r="AN284" s="26">
        <v>15.007999999999999</v>
      </c>
      <c r="AO284" s="26">
        <v>15.085000000000001</v>
      </c>
      <c r="AP284" s="26">
        <v>14.891999999999999</v>
      </c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</row>
    <row r="285" spans="1:76" x14ac:dyDescent="0.25">
      <c r="A285" s="26" t="s">
        <v>276</v>
      </c>
      <c r="B285" s="27" t="s">
        <v>100</v>
      </c>
      <c r="C285" s="28">
        <v>43119</v>
      </c>
      <c r="D285" s="27" t="s">
        <v>260</v>
      </c>
      <c r="E285" s="27"/>
      <c r="F285" s="26" t="s">
        <v>263</v>
      </c>
      <c r="G285" s="26" t="s">
        <v>261</v>
      </c>
      <c r="H285" s="26" t="s">
        <v>264</v>
      </c>
      <c r="I285" s="26" t="s">
        <v>277</v>
      </c>
      <c r="J285" s="26"/>
      <c r="K285" s="26"/>
      <c r="L285" s="26"/>
      <c r="M285" s="26"/>
      <c r="N285" s="29">
        <f>SUM(Table1[[#This Row],[250m]:[1000m]])/86400</f>
        <v>7.3413194444444448E-4</v>
      </c>
      <c r="O285" s="29">
        <f>SUM(Table1[[#This Row],[250m]:[2000m]])/86400</f>
        <v>1.4000231481481481E-3</v>
      </c>
      <c r="P285" s="29">
        <f>SUM(Table1[[#This Row],[250m]:[3000m]])/86400</f>
        <v>2.070659722222222E-3</v>
      </c>
      <c r="Q285" s="29">
        <f>IF(Table1[[#This Row],[Time(s)]]&gt;1,Table1[[#This Row],[Time(s)]]/86400," ")</f>
        <v>2.7316550925925924E-3</v>
      </c>
      <c r="R285" s="30">
        <f>SUM(Table1[[#This Row],[250m]:[4000m]])</f>
        <v>236.01499999999999</v>
      </c>
      <c r="S285" s="31">
        <f t="shared" si="18"/>
        <v>61.013071203101504</v>
      </c>
      <c r="T285" s="33">
        <f t="shared" si="19"/>
        <v>14.750937499999999</v>
      </c>
      <c r="U285" s="33">
        <f>IFERROR(AVERAGE(Table1[[#This Row],[500m]:[4000m]])," ")</f>
        <v>14.325933333333333</v>
      </c>
      <c r="V285" s="33">
        <f t="shared" si="20"/>
        <v>0.17419056340959577</v>
      </c>
      <c r="W285" s="26"/>
      <c r="X285" s="26"/>
      <c r="Y285" s="26"/>
      <c r="Z285" s="32"/>
      <c r="AA285" s="26">
        <v>21.126000000000001</v>
      </c>
      <c r="AB285" s="26">
        <v>14.239000000000001</v>
      </c>
      <c r="AC285" s="26">
        <v>13.973000000000001</v>
      </c>
      <c r="AD285" s="26">
        <v>14.090999999999999</v>
      </c>
      <c r="AE285" s="26">
        <v>14.212</v>
      </c>
      <c r="AF285" s="26">
        <v>14.538</v>
      </c>
      <c r="AG285" s="26">
        <v>14.462999999999999</v>
      </c>
      <c r="AH285" s="26">
        <v>14.32</v>
      </c>
      <c r="AI285" s="26">
        <v>14.393000000000001</v>
      </c>
      <c r="AJ285" s="26">
        <v>14.518000000000001</v>
      </c>
      <c r="AK285" s="26">
        <v>14.628</v>
      </c>
      <c r="AL285" s="26">
        <v>14.404</v>
      </c>
      <c r="AM285" s="26">
        <v>14.180999999999999</v>
      </c>
      <c r="AN285" s="26">
        <v>14.313000000000001</v>
      </c>
      <c r="AO285" s="26">
        <v>14.298999999999999</v>
      </c>
      <c r="AP285" s="26">
        <v>14.317</v>
      </c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</row>
    <row r="286" spans="1:76" x14ac:dyDescent="0.25">
      <c r="A286" s="26" t="s">
        <v>276</v>
      </c>
      <c r="B286" s="27" t="s">
        <v>100</v>
      </c>
      <c r="C286" s="28">
        <v>43119</v>
      </c>
      <c r="D286" s="27" t="s">
        <v>278</v>
      </c>
      <c r="E286" s="27"/>
      <c r="F286" s="26" t="s">
        <v>291</v>
      </c>
      <c r="G286" s="26" t="s">
        <v>280</v>
      </c>
      <c r="H286" s="26" t="s">
        <v>246</v>
      </c>
      <c r="I286" s="26" t="s">
        <v>248</v>
      </c>
      <c r="J286" s="26"/>
      <c r="K286" s="26"/>
      <c r="L286" s="26"/>
      <c r="M286" s="26"/>
      <c r="N286" s="29">
        <f>SUM(Table1[[#This Row],[250m]:[1000m]])/86400</f>
        <v>7.3626157407407408E-4</v>
      </c>
      <c r="O286" s="29">
        <f>SUM(Table1[[#This Row],[250m]:[2000m]])/86400</f>
        <v>1.400914351851852E-3</v>
      </c>
      <c r="P286" s="29">
        <f>SUM(Table1[[#This Row],[250m]:[3000m]])/86400</f>
        <v>2.0742939814814816E-3</v>
      </c>
      <c r="Q286" s="29">
        <f>IF(Table1[[#This Row],[Time(s)]]&gt;1,Table1[[#This Row],[Time(s)]]/86400," ")</f>
        <v>2.7590856481481485E-3</v>
      </c>
      <c r="R286" s="30">
        <f>SUM(Table1[[#This Row],[250m]:[4000m]])</f>
        <v>238.38500000000002</v>
      </c>
      <c r="S286" s="31">
        <f t="shared" si="18"/>
        <v>60.406485307380919</v>
      </c>
      <c r="T286" s="33">
        <f t="shared" si="19"/>
        <v>14.899062500000001</v>
      </c>
      <c r="U286" s="33">
        <f>IFERROR(AVERAGE(Table1[[#This Row],[500m]:[4000m]])," ")</f>
        <v>14.498799999999999</v>
      </c>
      <c r="V286" s="33">
        <f t="shared" si="20"/>
        <v>0.29408798489081955</v>
      </c>
      <c r="W286" s="26"/>
      <c r="X286" s="26"/>
      <c r="Y286" s="26"/>
      <c r="Z286" s="32"/>
      <c r="AA286" s="26">
        <v>20.902999999999999</v>
      </c>
      <c r="AB286" s="26">
        <v>14.353999999999999</v>
      </c>
      <c r="AC286" s="26">
        <v>14.252000000000001</v>
      </c>
      <c r="AD286" s="26">
        <v>14.103999999999999</v>
      </c>
      <c r="AE286" s="26">
        <v>14.349</v>
      </c>
      <c r="AF286" s="26">
        <v>14.42</v>
      </c>
      <c r="AG286" s="26">
        <v>14.223000000000001</v>
      </c>
      <c r="AH286" s="26">
        <v>14.433999999999999</v>
      </c>
      <c r="AI286" s="26">
        <v>14.189</v>
      </c>
      <c r="AJ286" s="26">
        <v>14.430999999999999</v>
      </c>
      <c r="AK286" s="26">
        <v>14.824</v>
      </c>
      <c r="AL286" s="26">
        <v>14.736000000000001</v>
      </c>
      <c r="AM286" s="26">
        <v>14.887</v>
      </c>
      <c r="AN286" s="26">
        <v>14.416</v>
      </c>
      <c r="AO286" s="26">
        <v>14.744999999999999</v>
      </c>
      <c r="AP286" s="26">
        <v>15.118</v>
      </c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</row>
    <row r="287" spans="1:76" x14ac:dyDescent="0.25">
      <c r="A287" s="26" t="s">
        <v>276</v>
      </c>
      <c r="B287" s="27" t="s">
        <v>100</v>
      </c>
      <c r="C287" s="28">
        <v>43119</v>
      </c>
      <c r="D287" s="27" t="s">
        <v>244</v>
      </c>
      <c r="E287" s="27"/>
      <c r="F287" s="26" t="s">
        <v>245</v>
      </c>
      <c r="G287" s="26" t="s">
        <v>281</v>
      </c>
      <c r="H287" s="26" t="s">
        <v>247</v>
      </c>
      <c r="I287" s="26" t="s">
        <v>282</v>
      </c>
      <c r="J287" s="26"/>
      <c r="K287" s="26"/>
      <c r="L287" s="26"/>
      <c r="M287" s="26"/>
      <c r="N287" s="29">
        <f>SUM(Table1[[#This Row],[250m]:[1000m]])/86400</f>
        <v>7.3994212962962957E-4</v>
      </c>
      <c r="O287" s="29">
        <f>SUM(Table1[[#This Row],[250m]:[2000m]])/86400</f>
        <v>1.4148032407407406E-3</v>
      </c>
      <c r="P287" s="29">
        <f>SUM(Table1[[#This Row],[250m]:[3000m]])/86400</f>
        <v>2.0948495370370366E-3</v>
      </c>
      <c r="Q287" s="29">
        <f>IF(Table1[[#This Row],[Time(s)]]&gt;1,Table1[[#This Row],[Time(s)]]/86400," ")</f>
        <v>2.7835879629629625E-3</v>
      </c>
      <c r="R287" s="30">
        <f>SUM(Table1[[#This Row],[250m]:[4000m]])</f>
        <v>240.50199999999998</v>
      </c>
      <c r="S287" s="31">
        <f t="shared" si="18"/>
        <v>59.874761956241528</v>
      </c>
      <c r="T287" s="33">
        <f>IFERROR(AVERAGE(Z287:AJ287)," ")</f>
        <v>15.158300000000001</v>
      </c>
      <c r="U287" s="33">
        <f>IFERROR(AVERAGE(Table1[[#This Row],[500m]:[4000m]])," ")</f>
        <v>14.671066666666666</v>
      </c>
      <c r="V287" s="33">
        <f>IFERROR(STDEV(Z287:AJ287)," ")</f>
        <v>1.8613910598737005</v>
      </c>
      <c r="W287" s="26"/>
      <c r="X287" s="26"/>
      <c r="Y287" s="26"/>
      <c r="Z287" s="26"/>
      <c r="AA287" s="26">
        <v>20.436</v>
      </c>
      <c r="AB287" s="26">
        <v>14.465</v>
      </c>
      <c r="AC287" s="26">
        <v>14.363</v>
      </c>
      <c r="AD287" s="26">
        <v>14.667</v>
      </c>
      <c r="AE287" s="26">
        <v>14.694000000000001</v>
      </c>
      <c r="AF287" s="26">
        <v>14.752000000000001</v>
      </c>
      <c r="AG287" s="26">
        <v>14.583</v>
      </c>
      <c r="AH287" s="26">
        <v>14.279</v>
      </c>
      <c r="AI287" s="26">
        <v>14.581</v>
      </c>
      <c r="AJ287" s="26">
        <v>14.763</v>
      </c>
      <c r="AK287" s="26">
        <v>14.694000000000001</v>
      </c>
      <c r="AL287" s="26">
        <v>14.718</v>
      </c>
      <c r="AM287" s="26">
        <v>14.763999999999999</v>
      </c>
      <c r="AN287" s="26">
        <v>15.013</v>
      </c>
      <c r="AO287" s="26">
        <v>15.003</v>
      </c>
      <c r="AP287" s="26">
        <v>14.727</v>
      </c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</row>
    <row r="288" spans="1:76" x14ac:dyDescent="0.25">
      <c r="A288" s="26" t="s">
        <v>276</v>
      </c>
      <c r="B288" s="27" t="s">
        <v>100</v>
      </c>
      <c r="C288" s="28">
        <v>43119</v>
      </c>
      <c r="D288" s="27" t="s">
        <v>239</v>
      </c>
      <c r="E288" s="27"/>
      <c r="F288" s="26" t="s">
        <v>287</v>
      </c>
      <c r="G288" s="26" t="s">
        <v>288</v>
      </c>
      <c r="H288" s="26" t="s">
        <v>289</v>
      </c>
      <c r="I288" s="26" t="s">
        <v>290</v>
      </c>
      <c r="J288" s="26"/>
      <c r="K288" s="26"/>
      <c r="L288" s="26"/>
      <c r="M288" s="26"/>
      <c r="N288" s="29">
        <f>SUM(Table1[[#This Row],[250m]:[1000m]])/86400</f>
        <v>7.4708333333333332E-4</v>
      </c>
      <c r="O288" s="29">
        <f>SUM(Table1[[#This Row],[250m]:[2000m]])/86400</f>
        <v>1.4185185185185186E-3</v>
      </c>
      <c r="P288" s="29">
        <f>SUM(Table1[[#This Row],[250m]:[3000m]])/86400</f>
        <v>2.1016435185185187E-3</v>
      </c>
      <c r="Q288" s="29">
        <f>IF(Table1[[#This Row],[Time(s)]]&gt;1,Table1[[#This Row],[Time(s)]]/86400," ")</f>
        <v>2.7929861111111115E-3</v>
      </c>
      <c r="R288" s="30">
        <f>SUM(Table1[[#This Row],[250m]:[4000m]])</f>
        <v>241.31400000000002</v>
      </c>
      <c r="S288" s="31">
        <f t="shared" si="18"/>
        <v>59.673288744125905</v>
      </c>
      <c r="T288" s="33">
        <f>IFERROR(AVERAGE(AA288:AP288)," ")</f>
        <v>15.082125000000001</v>
      </c>
      <c r="U288" s="33">
        <f>IFERROR(AVERAGE(Table1[[#This Row],[500m]:[4000m]])," ")</f>
        <v>14.679533333333332</v>
      </c>
      <c r="V288" s="33">
        <f>IFERROR(STDEV(AB288:AP288)," ")</f>
        <v>0.22785548887293389</v>
      </c>
      <c r="W288" s="26"/>
      <c r="X288" s="26"/>
      <c r="Y288" s="26"/>
      <c r="Z288" s="32"/>
      <c r="AA288" s="26">
        <v>21.120999999999999</v>
      </c>
      <c r="AB288" s="26">
        <v>14.522</v>
      </c>
      <c r="AC288" s="26">
        <v>14.547000000000001</v>
      </c>
      <c r="AD288" s="26">
        <v>14.358000000000001</v>
      </c>
      <c r="AE288" s="26">
        <v>14.57</v>
      </c>
      <c r="AF288" s="26">
        <v>14.295</v>
      </c>
      <c r="AG288" s="26">
        <v>14.500999999999999</v>
      </c>
      <c r="AH288" s="26">
        <v>14.646000000000001</v>
      </c>
      <c r="AI288" s="26">
        <v>14.65</v>
      </c>
      <c r="AJ288" s="26">
        <v>14.566000000000001</v>
      </c>
      <c r="AK288" s="26">
        <v>14.872</v>
      </c>
      <c r="AL288" s="26">
        <v>14.933999999999999</v>
      </c>
      <c r="AM288" s="26">
        <v>15.010999999999999</v>
      </c>
      <c r="AN288" s="26">
        <v>14.974</v>
      </c>
      <c r="AO288" s="26">
        <v>14.853</v>
      </c>
      <c r="AP288" s="26">
        <v>14.894</v>
      </c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</row>
    <row r="289" spans="1:76" x14ac:dyDescent="0.25">
      <c r="A289" s="26" t="s">
        <v>293</v>
      </c>
      <c r="B289" s="27" t="s">
        <v>77</v>
      </c>
      <c r="C289" s="28">
        <v>43159</v>
      </c>
      <c r="D289" s="27" t="s">
        <v>78</v>
      </c>
      <c r="E289" s="27"/>
      <c r="F289" s="26" t="s">
        <v>79</v>
      </c>
      <c r="G289" s="26" t="s">
        <v>197</v>
      </c>
      <c r="H289" s="26" t="s">
        <v>211</v>
      </c>
      <c r="I289" s="26" t="s">
        <v>264</v>
      </c>
      <c r="J289" s="35">
        <v>114.6</v>
      </c>
      <c r="K289" s="37">
        <v>108.17307692307692</v>
      </c>
      <c r="L289" s="35">
        <v>111.90318302387269</v>
      </c>
      <c r="M289" s="35">
        <v>108.17307692307692</v>
      </c>
      <c r="N289" s="29">
        <f>SUM(Table1[[#This Row],[250m]:[1000m]])/86400</f>
        <v>7.3630787037037046E-4</v>
      </c>
      <c r="O289" s="29">
        <f>SUM(Table1[[#This Row],[250m]:[2000m]])/86400</f>
        <v>1.4008333333333334E-3</v>
      </c>
      <c r="P289" s="29">
        <f>SUM(Table1[[#This Row],[250m]:[3000m]])/86400</f>
        <v>2.0609374999999998E-3</v>
      </c>
      <c r="Q289" s="29">
        <f>IF(Table1[[#This Row],[Time(s)]]&gt;1,Table1[[#This Row],[Time(s)]]/86400," ")</f>
        <v>2.7281712962962962E-3</v>
      </c>
      <c r="R289" s="30">
        <f>SUM(Table1[[#This Row],[250m]:[4000m]])</f>
        <v>235.714</v>
      </c>
      <c r="S289" s="31">
        <f t="shared" si="18"/>
        <v>61.090983140585628</v>
      </c>
      <c r="T289" s="33">
        <f>IFERROR(AVERAGE(AA289:AP289)," ")</f>
        <v>14.732125</v>
      </c>
      <c r="U289" s="33">
        <f>IFERROR(AVERAGE(Table1[[#This Row],[500m]:[4000m]])," ")</f>
        <v>14.329133333333335</v>
      </c>
      <c r="V289" s="33">
        <f>IFERROR(STDEV(AB289:AP289)," ")</f>
        <v>0.13509619147992644</v>
      </c>
      <c r="W289" s="26">
        <v>24.3</v>
      </c>
      <c r="X289" s="26">
        <v>1020</v>
      </c>
      <c r="Y289" s="26">
        <v>18</v>
      </c>
      <c r="Z289" s="32">
        <v>1.1919999999999999</v>
      </c>
      <c r="AA289" s="26">
        <v>20.777000000000001</v>
      </c>
      <c r="AB289" s="26">
        <v>14.362</v>
      </c>
      <c r="AC289" s="26">
        <v>14.069000000000001</v>
      </c>
      <c r="AD289" s="26">
        <v>14.409000000000001</v>
      </c>
      <c r="AE289" s="26">
        <v>14.288</v>
      </c>
      <c r="AF289" s="26">
        <v>14.337999999999999</v>
      </c>
      <c r="AG289" s="26">
        <v>14.324999999999999</v>
      </c>
      <c r="AH289" s="26">
        <v>14.464</v>
      </c>
      <c r="AI289" s="26">
        <v>14.359</v>
      </c>
      <c r="AJ289" s="26">
        <v>14.308</v>
      </c>
      <c r="AK289" s="26">
        <v>14.068</v>
      </c>
      <c r="AL289" s="26">
        <v>14.298</v>
      </c>
      <c r="AM289" s="26">
        <v>14.218999999999999</v>
      </c>
      <c r="AN289" s="26">
        <v>14.555999999999999</v>
      </c>
      <c r="AO289" s="26">
        <v>14.398</v>
      </c>
      <c r="AP289" s="26">
        <v>14.476000000000001</v>
      </c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</row>
    <row r="290" spans="1:76" x14ac:dyDescent="0.25">
      <c r="A290" s="26" t="s">
        <v>293</v>
      </c>
      <c r="B290" s="27" t="s">
        <v>77</v>
      </c>
      <c r="C290" s="28">
        <v>43159</v>
      </c>
      <c r="D290" s="27" t="s">
        <v>189</v>
      </c>
      <c r="E290" s="27"/>
      <c r="F290" s="26" t="s">
        <v>193</v>
      </c>
      <c r="G290" s="26" t="s">
        <v>204</v>
      </c>
      <c r="H290" s="26" t="s">
        <v>190</v>
      </c>
      <c r="I290" s="26" t="s">
        <v>294</v>
      </c>
      <c r="J290" s="35">
        <v>111.90318302387269</v>
      </c>
      <c r="K290" s="35">
        <v>111.90318302387269</v>
      </c>
      <c r="L290" s="35">
        <v>111.90318302387269</v>
      </c>
      <c r="M290" s="35">
        <v>111.90318302387269</v>
      </c>
      <c r="N290" s="29">
        <f>SUM(Table1[[#This Row],[250m]:[1000m]])/86400</f>
        <v>7.4836805555555561E-4</v>
      </c>
      <c r="O290" s="29">
        <f>SUM(Table1[[#This Row],[250m]:[2000m]])/86400</f>
        <v>1.4092708333333336E-3</v>
      </c>
      <c r="P290" s="29">
        <f>SUM(Table1[[#This Row],[250m]:[3000m]])/86400</f>
        <v>2.0739814814814818E-3</v>
      </c>
      <c r="Q290" s="29">
        <f>IF(Table1[[#This Row],[Time(s)]]&gt;1,Table1[[#This Row],[Time(s)]]/86400," ")</f>
        <v>2.7361805555555555E-3</v>
      </c>
      <c r="R290" s="30">
        <f>SUM(Table1[[#This Row],[250m]:[4000m]])</f>
        <v>236.40600000000001</v>
      </c>
      <c r="S290" s="31">
        <f t="shared" si="18"/>
        <v>60.912159589858128</v>
      </c>
      <c r="T290" s="33">
        <f>IFERROR(AVERAGE(AA290:AL290)," ")</f>
        <v>14.93266666666667</v>
      </c>
      <c r="U290" s="33">
        <f>IFERROR(AVERAGE(Table1[[#This Row],[500m]:[4000m]])," ")</f>
        <v>14.336466666666665</v>
      </c>
      <c r="V290" s="33">
        <f>IFERROR(STDEV(AA290:AL290)," ")</f>
        <v>2.0290633904400623</v>
      </c>
      <c r="W290" s="26">
        <v>24.3</v>
      </c>
      <c r="X290" s="26">
        <v>1020</v>
      </c>
      <c r="Y290" s="26">
        <v>18</v>
      </c>
      <c r="Z290" s="32">
        <v>1.1919999999999999</v>
      </c>
      <c r="AA290" s="26">
        <v>21.359000000000002</v>
      </c>
      <c r="AB290" s="26">
        <v>14.263999999999999</v>
      </c>
      <c r="AC290" s="26">
        <v>14.363</v>
      </c>
      <c r="AD290" s="26">
        <v>14.673</v>
      </c>
      <c r="AE290" s="26">
        <v>14.471</v>
      </c>
      <c r="AF290" s="26">
        <v>14.234</v>
      </c>
      <c r="AG290" s="26">
        <v>14.224</v>
      </c>
      <c r="AH290" s="26">
        <v>14.173</v>
      </c>
      <c r="AI290" s="26">
        <v>14.362</v>
      </c>
      <c r="AJ290" s="26">
        <v>14.465999999999999</v>
      </c>
      <c r="AK290" s="26">
        <v>14.425000000000001</v>
      </c>
      <c r="AL290" s="26">
        <v>14.178000000000001</v>
      </c>
      <c r="AM290" s="26">
        <v>14.159000000000001</v>
      </c>
      <c r="AN290" s="26">
        <v>14.295</v>
      </c>
      <c r="AO290" s="26">
        <v>14.269</v>
      </c>
      <c r="AP290" s="26">
        <v>14.491</v>
      </c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</row>
    <row r="291" spans="1:76" x14ac:dyDescent="0.25">
      <c r="A291" s="26" t="s">
        <v>293</v>
      </c>
      <c r="B291" s="27" t="s">
        <v>77</v>
      </c>
      <c r="C291" s="28">
        <v>43159</v>
      </c>
      <c r="D291" s="27" t="s">
        <v>93</v>
      </c>
      <c r="E291" s="27"/>
      <c r="F291" s="26" t="s">
        <v>126</v>
      </c>
      <c r="G291" s="26" t="s">
        <v>233</v>
      </c>
      <c r="H291" s="26" t="s">
        <v>219</v>
      </c>
      <c r="I291" s="26" t="s">
        <v>187</v>
      </c>
      <c r="J291" s="35">
        <v>108.17307692307692</v>
      </c>
      <c r="K291" s="35">
        <v>108.17307692307692</v>
      </c>
      <c r="L291" s="35">
        <v>110.00651890482399</v>
      </c>
      <c r="M291" s="35">
        <v>107.10205635948209</v>
      </c>
      <c r="N291" s="29">
        <f>SUM(Table1[[#This Row],[250m]:[1000m]])/86400</f>
        <v>7.1874999999999999E-4</v>
      </c>
      <c r="O291" s="29">
        <f>SUM(Table1[[#This Row],[250m]:[2000m]])/86400</f>
        <v>1.3767361111111111E-3</v>
      </c>
      <c r="P291" s="29">
        <f>SUM(Table1[[#This Row],[250m]:[3000m]])/86400</f>
        <v>2.0555902777777777E-3</v>
      </c>
      <c r="Q291" s="29">
        <f>IF(Table1[[#This Row],[Time(s)]]&gt;1,Table1[[#This Row],[Time(s)]]/86400," ")</f>
        <v>2.7400462962962955E-3</v>
      </c>
      <c r="R291" s="30">
        <f>SUM(Table1[[#This Row],[250m]:[4000m]])</f>
        <v>236.73999999999995</v>
      </c>
      <c r="S291" s="31">
        <f t="shared" si="18"/>
        <v>60.826222860522101</v>
      </c>
      <c r="T291" s="33">
        <f>IFERROR(AVERAGE(AA291:AP291)," ")</f>
        <v>14.796249999999997</v>
      </c>
      <c r="U291" s="33">
        <f>IFERROR(AVERAGE(Table1[[#This Row],[500m]:[4000m]])," ")</f>
        <v>14.425866666666666</v>
      </c>
      <c r="V291" s="33">
        <f>IFERROR(STDEV(AB291:AP291)," ")</f>
        <v>0.38528539823777136</v>
      </c>
      <c r="W291" s="26">
        <v>24.3</v>
      </c>
      <c r="X291" s="26">
        <v>1020</v>
      </c>
      <c r="Y291" s="26">
        <v>18</v>
      </c>
      <c r="Z291" s="32">
        <v>1.1919999999999999</v>
      </c>
      <c r="AA291" s="26">
        <v>20.352</v>
      </c>
      <c r="AB291" s="26">
        <v>14.183999999999999</v>
      </c>
      <c r="AC291" s="26">
        <v>13.755000000000001</v>
      </c>
      <c r="AD291" s="26">
        <v>13.808999999999999</v>
      </c>
      <c r="AE291" s="26">
        <v>14.028</v>
      </c>
      <c r="AF291" s="26">
        <v>14.209</v>
      </c>
      <c r="AG291" s="26">
        <v>14.268000000000001</v>
      </c>
      <c r="AH291" s="26">
        <v>14.345000000000001</v>
      </c>
      <c r="AI291" s="26">
        <v>14.411</v>
      </c>
      <c r="AJ291" s="26">
        <v>14.742000000000001</v>
      </c>
      <c r="AK291" s="26">
        <v>14.714</v>
      </c>
      <c r="AL291" s="26">
        <v>14.786</v>
      </c>
      <c r="AM291" s="26">
        <v>14.526999999999999</v>
      </c>
      <c r="AN291" s="26">
        <v>14.904999999999999</v>
      </c>
      <c r="AO291" s="26">
        <v>14.986000000000001</v>
      </c>
      <c r="AP291" s="26">
        <v>14.718999999999999</v>
      </c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</row>
    <row r="292" spans="1:76" x14ac:dyDescent="0.25">
      <c r="A292" s="26" t="s">
        <v>293</v>
      </c>
      <c r="B292" s="27" t="s">
        <v>77</v>
      </c>
      <c r="C292" s="28">
        <v>43159</v>
      </c>
      <c r="D292" s="27" t="s">
        <v>228</v>
      </c>
      <c r="E292" s="27"/>
      <c r="F292" s="26" t="s">
        <v>229</v>
      </c>
      <c r="G292" s="26" t="s">
        <v>230</v>
      </c>
      <c r="H292" s="26" t="s">
        <v>258</v>
      </c>
      <c r="I292" s="26" t="s">
        <v>295</v>
      </c>
      <c r="J292" s="35">
        <v>108.17307692307692</v>
      </c>
      <c r="K292" s="35">
        <v>111.90318302387269</v>
      </c>
      <c r="L292" s="35">
        <v>110.75741664478865</v>
      </c>
      <c r="M292" s="35">
        <v>110.00651890482399</v>
      </c>
      <c r="N292" s="29">
        <f>SUM(Table1[[#This Row],[250m]:[1000m]])/86400</f>
        <v>7.3626157407407408E-4</v>
      </c>
      <c r="O292" s="29">
        <f>SUM(Table1[[#This Row],[250m]:[2000m]])/86400</f>
        <v>1.3983333333333335E-3</v>
      </c>
      <c r="P292" s="29">
        <f>SUM(Table1[[#This Row],[250m]:[3000m]])/86400</f>
        <v>2.0744560185185184E-3</v>
      </c>
      <c r="Q292" s="29">
        <f>IF(Table1[[#This Row],[Time(s)]]&gt;1,Table1[[#This Row],[Time(s)]]/86400," ")</f>
        <v>2.7482291666666666E-3</v>
      </c>
      <c r="R292" s="30">
        <f>SUM(Table1[[#This Row],[250m]:[4000m]])</f>
        <v>237.447</v>
      </c>
      <c r="S292" s="31">
        <f t="shared" si="18"/>
        <v>60.645112382973885</v>
      </c>
      <c r="T292" s="33">
        <f>IFERROR(AVERAGE(AA292:AP292)," ")</f>
        <v>14.8404375</v>
      </c>
      <c r="U292" s="33">
        <f>IFERROR(AVERAGE(Table1[[#This Row],[500m]:[4000m]])," ")</f>
        <v>14.451933333333333</v>
      </c>
      <c r="V292" s="33">
        <f>IFERROR(STDEV(AB292:AP292)," ")</f>
        <v>0.16588785655490584</v>
      </c>
      <c r="W292" s="26">
        <v>24.3</v>
      </c>
      <c r="X292" s="26">
        <v>1020</v>
      </c>
      <c r="Y292" s="26">
        <v>18</v>
      </c>
      <c r="Z292" s="32">
        <v>1.1919999999999999</v>
      </c>
      <c r="AA292" s="26">
        <v>20.667999999999999</v>
      </c>
      <c r="AB292" s="26">
        <v>14.247</v>
      </c>
      <c r="AC292" s="26">
        <v>14.278</v>
      </c>
      <c r="AD292" s="26">
        <v>14.42</v>
      </c>
      <c r="AE292" s="26">
        <v>14.27</v>
      </c>
      <c r="AF292" s="26">
        <v>14.170999999999999</v>
      </c>
      <c r="AG292" s="26">
        <v>14.456</v>
      </c>
      <c r="AH292" s="26">
        <v>14.305999999999999</v>
      </c>
      <c r="AI292" s="26">
        <v>14.529</v>
      </c>
      <c r="AJ292" s="26">
        <v>14.612</v>
      </c>
      <c r="AK292" s="26">
        <v>14.558999999999999</v>
      </c>
      <c r="AL292" s="26">
        <v>14.717000000000001</v>
      </c>
      <c r="AM292" s="26">
        <v>14.43</v>
      </c>
      <c r="AN292" s="26">
        <v>14.605</v>
      </c>
      <c r="AO292" s="26">
        <v>14.632</v>
      </c>
      <c r="AP292" s="26">
        <v>14.547000000000001</v>
      </c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</row>
    <row r="293" spans="1:76" x14ac:dyDescent="0.25">
      <c r="A293" s="26" t="s">
        <v>293</v>
      </c>
      <c r="B293" s="27" t="s">
        <v>77</v>
      </c>
      <c r="C293" s="28">
        <v>43159</v>
      </c>
      <c r="D293" s="27" t="s">
        <v>83</v>
      </c>
      <c r="E293" s="27"/>
      <c r="F293" s="26" t="s">
        <v>174</v>
      </c>
      <c r="G293" s="26" t="s">
        <v>217</v>
      </c>
      <c r="H293" s="26" t="s">
        <v>173</v>
      </c>
      <c r="I293" s="26" t="s">
        <v>146</v>
      </c>
      <c r="J293" s="26">
        <v>111.8</v>
      </c>
      <c r="K293" s="26">
        <v>111.8</v>
      </c>
      <c r="L293" s="26">
        <v>111.8</v>
      </c>
      <c r="M293" s="26">
        <v>113.7</v>
      </c>
      <c r="N293" s="29">
        <f>SUM(Table1[[#This Row],[250m]:[1000m]])/86400</f>
        <v>7.4127314814814802E-4</v>
      </c>
      <c r="O293" s="29">
        <f>SUM(Table1[[#This Row],[250m]:[2000m]])/86400</f>
        <v>1.4092013888888891E-3</v>
      </c>
      <c r="P293" s="29">
        <f>SUM(Table1[[#This Row],[250m]:[3000m]])/86400</f>
        <v>2.0686574074074075E-3</v>
      </c>
      <c r="Q293" s="29">
        <f>IF(Table1[[#This Row],[Time(s)]]&gt;1,Table1[[#This Row],[Time(s)]]/86400," ")</f>
        <v>2.7502546296296298E-3</v>
      </c>
      <c r="R293" s="30">
        <f>SUM(Table1[[#This Row],[250m]:[4000m]])</f>
        <v>237.62200000000001</v>
      </c>
      <c r="S293" s="31">
        <f t="shared" si="18"/>
        <v>60.600449453333447</v>
      </c>
      <c r="T293" s="33">
        <f>IFERROR(AVERAGE(AA293:AJ293)," ")</f>
        <v>15.0227</v>
      </c>
      <c r="U293" s="33">
        <f>IFERROR(AVERAGE(Table1[[#This Row],[500m]:[4000m]])," ")</f>
        <v>14.435733333333333</v>
      </c>
      <c r="V293" s="33">
        <f>IFERROR(STDEV(AA293:AJ293)," ")</f>
        <v>2.1366893940548954</v>
      </c>
      <c r="W293" s="26">
        <v>24.3</v>
      </c>
      <c r="X293" s="26">
        <v>1020</v>
      </c>
      <c r="Y293" s="26">
        <v>18</v>
      </c>
      <c r="Z293" s="32">
        <v>1.1919999999999999</v>
      </c>
      <c r="AA293" s="26">
        <v>21.085999999999999</v>
      </c>
      <c r="AB293" s="26">
        <v>14.525</v>
      </c>
      <c r="AC293" s="26">
        <v>14.081</v>
      </c>
      <c r="AD293" s="26">
        <v>14.353999999999999</v>
      </c>
      <c r="AE293" s="26">
        <v>14.611000000000001</v>
      </c>
      <c r="AF293" s="26">
        <v>14.445</v>
      </c>
      <c r="AG293" s="26">
        <v>14.327999999999999</v>
      </c>
      <c r="AH293" s="26">
        <v>14.324999999999999</v>
      </c>
      <c r="AI293" s="26">
        <v>14.365</v>
      </c>
      <c r="AJ293" s="26">
        <v>14.106999999999999</v>
      </c>
      <c r="AK293" s="26">
        <v>14.218</v>
      </c>
      <c r="AL293" s="26">
        <v>14.287000000000001</v>
      </c>
      <c r="AM293" s="26">
        <v>14.532</v>
      </c>
      <c r="AN293" s="26">
        <v>14.763</v>
      </c>
      <c r="AO293" s="26">
        <v>14.942</v>
      </c>
      <c r="AP293" s="26">
        <v>14.653</v>
      </c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</row>
    <row r="294" spans="1:76" x14ac:dyDescent="0.25">
      <c r="A294" s="26" t="s">
        <v>293</v>
      </c>
      <c r="B294" s="27" t="s">
        <v>77</v>
      </c>
      <c r="C294" s="28">
        <v>43159</v>
      </c>
      <c r="D294" s="27" t="s">
        <v>244</v>
      </c>
      <c r="E294" s="27"/>
      <c r="F294" s="26" t="s">
        <v>279</v>
      </c>
      <c r="G294" s="26" t="s">
        <v>280</v>
      </c>
      <c r="H294" s="26" t="s">
        <v>247</v>
      </c>
      <c r="I294" s="26" t="s">
        <v>291</v>
      </c>
      <c r="J294" s="26"/>
      <c r="K294" s="26"/>
      <c r="L294" s="26"/>
      <c r="M294" s="26"/>
      <c r="N294" s="29">
        <f>SUM(Table1[[#This Row],[250m]:[1000m]])/86400</f>
        <v>7.3870370370370377E-4</v>
      </c>
      <c r="O294" s="29">
        <f>SUM(Table1[[#This Row],[250m]:[2000m]])/86400</f>
        <v>1.4065972222222223E-3</v>
      </c>
      <c r="P294" s="29">
        <f>SUM(Table1[[#This Row],[250m]:[3000m]])/86400</f>
        <v>2.0814699074074073E-3</v>
      </c>
      <c r="Q294" s="29">
        <f>IF(Table1[[#This Row],[Time(s)]]&gt;1,Table1[[#This Row],[Time(s)]]/86400," ")</f>
        <v>2.7703935185185188E-3</v>
      </c>
      <c r="R294" s="30">
        <f>SUM(Table1[[#This Row],[250m]:[4000m]])</f>
        <v>239.36200000000002</v>
      </c>
      <c r="S294" s="31">
        <f t="shared" si="18"/>
        <v>60.159925134315387</v>
      </c>
      <c r="T294" s="33">
        <f>IFERROR(AVERAGE(AA294:AP294)," ")</f>
        <v>14.960125000000001</v>
      </c>
      <c r="U294" s="33">
        <f>IFERROR(AVERAGE(Table1[[#This Row],[500m]:[4000m]])," ")</f>
        <v>14.558133333333334</v>
      </c>
      <c r="V294" s="33">
        <f>IFERROR(STDEV(AB294:AP294)," ")</f>
        <v>0.37197981256028007</v>
      </c>
      <c r="W294" s="26">
        <v>24.3</v>
      </c>
      <c r="X294" s="26">
        <v>1020</v>
      </c>
      <c r="Y294" s="26">
        <v>18</v>
      </c>
      <c r="Z294" s="32">
        <v>1.1919999999999999</v>
      </c>
      <c r="AA294" s="26">
        <v>20.99</v>
      </c>
      <c r="AB294" s="26">
        <v>14.318</v>
      </c>
      <c r="AC294" s="26">
        <v>14.291</v>
      </c>
      <c r="AD294" s="26">
        <v>14.225</v>
      </c>
      <c r="AE294" s="26">
        <v>14.247999999999999</v>
      </c>
      <c r="AF294" s="26">
        <v>14.510999999999999</v>
      </c>
      <c r="AG294" s="26">
        <v>14.513999999999999</v>
      </c>
      <c r="AH294" s="26">
        <v>14.433</v>
      </c>
      <c r="AI294" s="26">
        <v>14.076000000000001</v>
      </c>
      <c r="AJ294" s="26">
        <v>14.364000000000001</v>
      </c>
      <c r="AK294" s="26">
        <v>14.944000000000001</v>
      </c>
      <c r="AL294" s="26">
        <v>14.925000000000001</v>
      </c>
      <c r="AM294" s="26">
        <v>14.657</v>
      </c>
      <c r="AN294" s="26">
        <v>14.353999999999999</v>
      </c>
      <c r="AO294" s="26">
        <v>15.288</v>
      </c>
      <c r="AP294" s="26">
        <v>15.224</v>
      </c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</row>
    <row r="295" spans="1:76" x14ac:dyDescent="0.25">
      <c r="A295" s="26" t="s">
        <v>293</v>
      </c>
      <c r="B295" s="27" t="s">
        <v>77</v>
      </c>
      <c r="C295" s="28">
        <v>43159</v>
      </c>
      <c r="D295" s="27" t="s">
        <v>234</v>
      </c>
      <c r="E295" s="27"/>
      <c r="F295" s="26" t="s">
        <v>235</v>
      </c>
      <c r="G295" s="26" t="s">
        <v>255</v>
      </c>
      <c r="H295" s="26" t="s">
        <v>236</v>
      </c>
      <c r="I295" s="26" t="s">
        <v>286</v>
      </c>
      <c r="J295" s="26"/>
      <c r="K295" s="26"/>
      <c r="L295" s="26"/>
      <c r="M295" s="26"/>
      <c r="N295" s="29">
        <f>SUM(Table1[[#This Row],[250m]:[1000m]])/86400</f>
        <v>7.4700231481481482E-4</v>
      </c>
      <c r="O295" s="29">
        <f>SUM(Table1[[#This Row],[250m]:[2000m]])/86400</f>
        <v>1.4182291666666666E-3</v>
      </c>
      <c r="P295" s="29">
        <f>SUM(Table1[[#This Row],[250m]:[3000m]])/86400</f>
        <v>2.0898032407407406E-3</v>
      </c>
      <c r="Q295" s="29">
        <f>IF(Table1[[#This Row],[Time(s)]]&gt;1,Table1[[#This Row],[Time(s)]]/86400," ")</f>
        <v>2.7724884259259256E-3</v>
      </c>
      <c r="R295" s="30">
        <f>SUM(Table1[[#This Row],[250m]:[4000m]])</f>
        <v>239.54299999999998</v>
      </c>
      <c r="S295" s="31">
        <f t="shared" si="18"/>
        <v>60.114467966085421</v>
      </c>
      <c r="T295" s="33">
        <f>IFERROR(AVERAGE(AA295:AJ295)," ")</f>
        <v>15.180499999999999</v>
      </c>
      <c r="U295" s="33">
        <f>IFERROR(AVERAGE(Table1[[#This Row],[500m]:[4000m]])," ")</f>
        <v>14.566333333333331</v>
      </c>
      <c r="V295" s="33">
        <f>IFERROR(STDEV(AA295:AJ295)," ")</f>
        <v>2.07569679063845</v>
      </c>
      <c r="W295" s="26">
        <v>24.3</v>
      </c>
      <c r="X295" s="26">
        <v>1020</v>
      </c>
      <c r="Y295" s="26">
        <v>18</v>
      </c>
      <c r="Z295" s="32">
        <v>1.1919999999999999</v>
      </c>
      <c r="AA295" s="26">
        <v>21.047999999999998</v>
      </c>
      <c r="AB295" s="26">
        <v>14.753</v>
      </c>
      <c r="AC295" s="26">
        <v>14.417999999999999</v>
      </c>
      <c r="AD295" s="26">
        <v>14.321999999999999</v>
      </c>
      <c r="AE295" s="26">
        <v>14.519</v>
      </c>
      <c r="AF295" s="26">
        <v>14.145</v>
      </c>
      <c r="AG295" s="26">
        <v>14.411</v>
      </c>
      <c r="AH295" s="26">
        <v>14.919</v>
      </c>
      <c r="AI295" s="26">
        <v>14.837999999999999</v>
      </c>
      <c r="AJ295" s="26">
        <v>14.432</v>
      </c>
      <c r="AK295" s="26">
        <v>14.352</v>
      </c>
      <c r="AL295" s="26">
        <v>14.401999999999999</v>
      </c>
      <c r="AM295" s="26">
        <v>14.288</v>
      </c>
      <c r="AN295" s="26">
        <v>14.862</v>
      </c>
      <c r="AO295" s="26">
        <v>14.795999999999999</v>
      </c>
      <c r="AP295" s="26">
        <v>15.038</v>
      </c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</row>
    <row r="296" spans="1:76" x14ac:dyDescent="0.25">
      <c r="A296" s="26" t="s">
        <v>293</v>
      </c>
      <c r="B296" s="27" t="s">
        <v>77</v>
      </c>
      <c r="C296" s="28">
        <v>43159</v>
      </c>
      <c r="D296" s="27" t="s">
        <v>267</v>
      </c>
      <c r="E296" s="27"/>
      <c r="F296" s="26" t="s">
        <v>274</v>
      </c>
      <c r="G296" s="26" t="s">
        <v>269</v>
      </c>
      <c r="H296" s="26" t="s">
        <v>296</v>
      </c>
      <c r="I296" s="26" t="s">
        <v>271</v>
      </c>
      <c r="J296" s="26">
        <v>110</v>
      </c>
      <c r="K296" s="26">
        <v>110</v>
      </c>
      <c r="L296" s="26">
        <v>109.3</v>
      </c>
      <c r="M296" s="26">
        <v>108.2</v>
      </c>
      <c r="N296" s="29">
        <f>SUM(Table1[[#This Row],[250m]:[1000m]])/86400</f>
        <v>7.439467592592593E-4</v>
      </c>
      <c r="O296" s="29">
        <f>SUM(Table1[[#This Row],[250m]:[2000m]])/86400</f>
        <v>1.4141319444444444E-3</v>
      </c>
      <c r="P296" s="29">
        <f>SUM(Table1[[#This Row],[250m]:[3000m]])/86400</f>
        <v>2.0928587962962962E-3</v>
      </c>
      <c r="Q296" s="29">
        <f>IF(Table1[[#This Row],[Time(s)]]&gt;1,Table1[[#This Row],[Time(s)]]/86400," ")</f>
        <v>2.7845370370370368E-3</v>
      </c>
      <c r="R296" s="30">
        <f>SUM(Table1[[#This Row],[250m]:[4000m]])</f>
        <v>240.58399999999997</v>
      </c>
      <c r="S296" s="31">
        <f t="shared" si="18"/>
        <v>59.854354404282915</v>
      </c>
      <c r="T296" s="33">
        <f>IFERROR(AVERAGE(AA296:AP296)," ")</f>
        <v>15.036499999999998</v>
      </c>
      <c r="U296" s="33">
        <f>IFERROR(AVERAGE(Table1[[#This Row],[500m]:[4000m]])," ")</f>
        <v>14.62</v>
      </c>
      <c r="V296" s="33">
        <f>IFERROR(STDEV(AB296:AP296)," ")</f>
        <v>0.28729129070385295</v>
      </c>
      <c r="W296" s="26">
        <v>24.3</v>
      </c>
      <c r="X296" s="26">
        <v>1020</v>
      </c>
      <c r="Y296" s="26">
        <v>18</v>
      </c>
      <c r="Z296" s="32">
        <v>1.1919999999999999</v>
      </c>
      <c r="AA296" s="26">
        <v>21.283999999999999</v>
      </c>
      <c r="AB296" s="26">
        <v>14.634</v>
      </c>
      <c r="AC296" s="26">
        <v>14.250999999999999</v>
      </c>
      <c r="AD296" s="26">
        <v>14.108000000000001</v>
      </c>
      <c r="AE296" s="26">
        <v>14.334</v>
      </c>
      <c r="AF296" s="26">
        <v>14.244</v>
      </c>
      <c r="AG296" s="26">
        <v>14.579000000000001</v>
      </c>
      <c r="AH296" s="26">
        <v>14.747</v>
      </c>
      <c r="AI296" s="26">
        <v>14.759</v>
      </c>
      <c r="AJ296" s="26">
        <v>14.64</v>
      </c>
      <c r="AK296" s="26">
        <v>14.446</v>
      </c>
      <c r="AL296" s="26">
        <v>14.797000000000001</v>
      </c>
      <c r="AM296" s="26">
        <v>15.036</v>
      </c>
      <c r="AN296" s="26">
        <v>14.914999999999999</v>
      </c>
      <c r="AO296" s="26">
        <v>14.827</v>
      </c>
      <c r="AP296" s="26">
        <v>14.983000000000001</v>
      </c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</row>
    <row r="297" spans="1:76" x14ac:dyDescent="0.25">
      <c r="A297" s="26" t="s">
        <v>293</v>
      </c>
      <c r="B297" s="27" t="s">
        <v>98</v>
      </c>
      <c r="C297" s="28">
        <v>43159</v>
      </c>
      <c r="D297" s="27" t="s">
        <v>78</v>
      </c>
      <c r="E297" s="27"/>
      <c r="F297" s="26" t="s">
        <v>79</v>
      </c>
      <c r="G297" s="26" t="s">
        <v>197</v>
      </c>
      <c r="H297" s="26" t="s">
        <v>264</v>
      </c>
      <c r="I297" s="26" t="s">
        <v>211</v>
      </c>
      <c r="J297" s="35">
        <v>114.26733477789818</v>
      </c>
      <c r="K297" s="35">
        <v>108.17307692307692</v>
      </c>
      <c r="L297" s="35">
        <v>111.90318302387269</v>
      </c>
      <c r="M297" s="35">
        <v>108.17307692307692</v>
      </c>
      <c r="N297" s="29">
        <f>SUM(Table1[[#This Row],[250m]:[1000m]])/86400</f>
        <v>7.4446759259259258E-4</v>
      </c>
      <c r="O297" s="29">
        <f>SUM(Table1[[#This Row],[250m]:[2000m]])/86400</f>
        <v>1.4057986111111111E-3</v>
      </c>
      <c r="P297" s="29">
        <f>SUM(Table1[[#This Row],[250m]:[3000m]])/86400</f>
        <v>2.0720486111111109E-3</v>
      </c>
      <c r="Q297" s="29">
        <f>IF(Table1[[#This Row],[Time(s)]]&gt;1,Table1[[#This Row],[Time(s)]]/86400," ")</f>
        <v>2.7353587962962956E-3</v>
      </c>
      <c r="R297" s="30">
        <f>SUM(Table1[[#This Row],[250m]:[4000m]])</f>
        <v>236.33499999999995</v>
      </c>
      <c r="S297" s="31">
        <f t="shared" si="18"/>
        <v>60.930458882518465</v>
      </c>
      <c r="T297" s="33">
        <f>IFERROR(AVERAGE(AA297:AP297)," ")</f>
        <v>14.770937499999997</v>
      </c>
      <c r="U297" s="33">
        <f>IFERROR(AVERAGE(Table1[[#This Row],[500m]:[4000m]])," ")</f>
        <v>14.349466666666665</v>
      </c>
      <c r="V297" s="33">
        <f>IFERROR(STDEV(AB297:AP297)," ")</f>
        <v>0.11773934083793915</v>
      </c>
      <c r="W297" s="26">
        <v>24.7</v>
      </c>
      <c r="X297" s="26">
        <v>1019</v>
      </c>
      <c r="Y297" s="26">
        <v>18</v>
      </c>
      <c r="Z297" s="32">
        <v>1.19</v>
      </c>
      <c r="AA297" s="26">
        <v>21.093</v>
      </c>
      <c r="AB297" s="26">
        <v>14.606999999999999</v>
      </c>
      <c r="AC297" s="26">
        <v>14.32</v>
      </c>
      <c r="AD297" s="26">
        <v>14.302</v>
      </c>
      <c r="AE297" s="26">
        <v>14.183999999999999</v>
      </c>
      <c r="AF297" s="26">
        <v>14.27</v>
      </c>
      <c r="AG297" s="26">
        <v>14.273999999999999</v>
      </c>
      <c r="AH297" s="26">
        <v>14.411</v>
      </c>
      <c r="AI297" s="26">
        <v>14.366</v>
      </c>
      <c r="AJ297" s="26">
        <v>14.326000000000001</v>
      </c>
      <c r="AK297" s="26">
        <v>14.48</v>
      </c>
      <c r="AL297" s="26">
        <v>14.391999999999999</v>
      </c>
      <c r="AM297" s="26">
        <v>14.326000000000001</v>
      </c>
      <c r="AN297" s="26">
        <v>14.493</v>
      </c>
      <c r="AO297" s="26">
        <v>14.343</v>
      </c>
      <c r="AP297" s="26">
        <v>14.148</v>
      </c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</row>
    <row r="298" spans="1:76" x14ac:dyDescent="0.25">
      <c r="A298" s="26" t="s">
        <v>293</v>
      </c>
      <c r="B298" s="27" t="s">
        <v>98</v>
      </c>
      <c r="C298" s="28">
        <v>43159</v>
      </c>
      <c r="D298" s="27" t="s">
        <v>189</v>
      </c>
      <c r="E298" s="27"/>
      <c r="F298" s="26" t="s">
        <v>193</v>
      </c>
      <c r="G298" s="26" t="s">
        <v>204</v>
      </c>
      <c r="H298" s="26" t="s">
        <v>190</v>
      </c>
      <c r="I298" s="26" t="s">
        <v>294</v>
      </c>
      <c r="J298" s="35">
        <v>111.90318302387269</v>
      </c>
      <c r="K298" s="35">
        <v>110.75741664478865</v>
      </c>
      <c r="L298" s="35">
        <v>111.90318302387269</v>
      </c>
      <c r="M298" s="35">
        <v>111.90318302387269</v>
      </c>
      <c r="N298" s="29">
        <f>SUM(Table1[[#This Row],[250m]:[1000m]])/86400</f>
        <v>7.3474537037037041E-4</v>
      </c>
      <c r="O298" s="29">
        <f>SUM(Table1[[#This Row],[250m]:[2000m]])/86400</f>
        <v>1.3905555555555555E-3</v>
      </c>
      <c r="P298" s="29">
        <f>SUM(Table1[[#This Row],[250m]:[3000m]])/86400</f>
        <v>2.053252314814815E-3</v>
      </c>
      <c r="Q298" s="29">
        <f>IF(Table1[[#This Row],[Time(s)]]&gt;1,Table1[[#This Row],[Time(s)]]/86400," ")</f>
        <v>2.7185648148148151E-3</v>
      </c>
      <c r="R298" s="30">
        <f>SUM(Table1[[#This Row],[250m]:[4000m]])</f>
        <v>234.88400000000001</v>
      </c>
      <c r="S298" s="31">
        <f t="shared" si="18"/>
        <v>61.306857853238192</v>
      </c>
      <c r="T298" s="33">
        <f>IFERROR(AVERAGE(AA298:AR298)," ")</f>
        <v>14.680250000000001</v>
      </c>
      <c r="U298" s="33">
        <f>IFERROR(AVERAGE(Table1[[#This Row],[500m]:[4000m]])," ")</f>
        <v>14.284266666666667</v>
      </c>
      <c r="V298" s="33">
        <f>IFERROR(STDEV(AC298:AR298)," ")</f>
        <v>0.19840013957811459</v>
      </c>
      <c r="W298" s="26">
        <v>24.7</v>
      </c>
      <c r="X298" s="26">
        <v>1019</v>
      </c>
      <c r="Y298" s="26">
        <v>18</v>
      </c>
      <c r="Z298" s="32">
        <v>1.19</v>
      </c>
      <c r="AA298" s="26">
        <v>20.62</v>
      </c>
      <c r="AB298" s="26">
        <v>14.077999999999999</v>
      </c>
      <c r="AC298" s="26">
        <v>14.34</v>
      </c>
      <c r="AD298" s="26">
        <v>14.444000000000001</v>
      </c>
      <c r="AE298" s="26">
        <v>14.231999999999999</v>
      </c>
      <c r="AF298" s="26">
        <v>14.089</v>
      </c>
      <c r="AG298" s="26">
        <v>14.109</v>
      </c>
      <c r="AH298" s="26">
        <v>14.231999999999999</v>
      </c>
      <c r="AI298" s="26">
        <v>14.391</v>
      </c>
      <c r="AJ298" s="26">
        <v>14.363</v>
      </c>
      <c r="AK298" s="26">
        <v>14.369</v>
      </c>
      <c r="AL298" s="26">
        <v>14.134</v>
      </c>
      <c r="AM298" s="26">
        <v>14.221</v>
      </c>
      <c r="AN298" s="26">
        <v>13.97</v>
      </c>
      <c r="AO298" s="26">
        <v>14.647</v>
      </c>
      <c r="AP298" s="26">
        <v>14.645</v>
      </c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</row>
    <row r="299" spans="1:76" x14ac:dyDescent="0.25">
      <c r="A299" s="26" t="s">
        <v>293</v>
      </c>
      <c r="B299" s="27" t="s">
        <v>98</v>
      </c>
      <c r="C299" s="28">
        <v>43159</v>
      </c>
      <c r="D299" s="27" t="s">
        <v>93</v>
      </c>
      <c r="E299" s="27"/>
      <c r="F299" s="26" t="s">
        <v>126</v>
      </c>
      <c r="G299" s="26" t="s">
        <v>233</v>
      </c>
      <c r="H299" s="26" t="s">
        <v>219</v>
      </c>
      <c r="I299" s="26" t="s">
        <v>187</v>
      </c>
      <c r="J299" s="35">
        <v>110.00651890482399</v>
      </c>
      <c r="K299" s="35">
        <v>108.17307692307692</v>
      </c>
      <c r="L299" s="35">
        <v>110.00651890482399</v>
      </c>
      <c r="M299" s="35">
        <v>108.17307692307692</v>
      </c>
      <c r="N299" s="29">
        <f>SUM(Table1[[#This Row],[250m]:[1000m]])/86400</f>
        <v>7.2679398148148147E-4</v>
      </c>
      <c r="O299" s="29">
        <f>SUM(Table1[[#This Row],[250m]:[2000m]])/86400</f>
        <v>1.3859490740740742E-3</v>
      </c>
      <c r="P299" s="29">
        <f>SUM(Table1[[#This Row],[250m]:[3000m]])/86400</f>
        <v>2.0484027777777779E-3</v>
      </c>
      <c r="Q299" s="29">
        <f>IF(Table1[[#This Row],[Time(s)]]&gt;1,Table1[[#This Row],[Time(s)]]/86400," ")</f>
        <v>2.7144212962962964E-3</v>
      </c>
      <c r="R299" s="30">
        <f>SUM(Table1[[#This Row],[250m]:[4000m]])</f>
        <v>234.52600000000001</v>
      </c>
      <c r="S299" s="31">
        <f t="shared" si="18"/>
        <v>61.400441742066974</v>
      </c>
      <c r="T299" s="33">
        <f>IFERROR(AVERAGE(AA299:AP299)," ")</f>
        <v>14.657875000000001</v>
      </c>
      <c r="U299" s="33">
        <f>IFERROR(AVERAGE(Table1[[#This Row],[500m]:[4000m]])," ")</f>
        <v>14.261133333333333</v>
      </c>
      <c r="V299" s="33">
        <f>IFERROR(STDEV(AB299:AP299)," ")</f>
        <v>0.19088660308700364</v>
      </c>
      <c r="W299" s="26">
        <v>24.7</v>
      </c>
      <c r="X299" s="26">
        <v>1019</v>
      </c>
      <c r="Y299" s="26">
        <v>18</v>
      </c>
      <c r="Z299" s="32">
        <v>1.19</v>
      </c>
      <c r="AA299" s="26">
        <v>20.609000000000002</v>
      </c>
      <c r="AB299" s="26">
        <v>14.228999999999999</v>
      </c>
      <c r="AC299" s="26">
        <v>14.044</v>
      </c>
      <c r="AD299" s="26">
        <v>13.913</v>
      </c>
      <c r="AE299" s="26">
        <v>14.05</v>
      </c>
      <c r="AF299" s="26">
        <v>14.224</v>
      </c>
      <c r="AG299" s="26">
        <v>14.286</v>
      </c>
      <c r="AH299" s="26">
        <v>14.391</v>
      </c>
      <c r="AI299" s="26">
        <v>14.407</v>
      </c>
      <c r="AJ299" s="26">
        <v>14.24</v>
      </c>
      <c r="AK299" s="26">
        <v>14.393000000000001</v>
      </c>
      <c r="AL299" s="26">
        <v>14.196</v>
      </c>
      <c r="AM299" s="26">
        <v>14.308</v>
      </c>
      <c r="AN299" s="26">
        <v>14.255000000000001</v>
      </c>
      <c r="AO299" s="26">
        <v>14.742000000000001</v>
      </c>
      <c r="AP299" s="26">
        <v>14.239000000000001</v>
      </c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</row>
    <row r="300" spans="1:76" x14ac:dyDescent="0.25">
      <c r="A300" s="26" t="s">
        <v>293</v>
      </c>
      <c r="B300" s="27" t="s">
        <v>98</v>
      </c>
      <c r="C300" s="28">
        <v>43159</v>
      </c>
      <c r="D300" s="27" t="s">
        <v>228</v>
      </c>
      <c r="E300" s="27"/>
      <c r="F300" s="26" t="s">
        <v>258</v>
      </c>
      <c r="G300" s="26" t="s">
        <v>229</v>
      </c>
      <c r="H300" s="26" t="s">
        <v>230</v>
      </c>
      <c r="I300" s="26" t="s">
        <v>295</v>
      </c>
      <c r="J300" s="35">
        <v>108.17307692307692</v>
      </c>
      <c r="K300" s="35">
        <v>111.90318302387269</v>
      </c>
      <c r="L300" s="35">
        <v>110.00651890482399</v>
      </c>
      <c r="M300" s="35">
        <v>111.90318302387269</v>
      </c>
      <c r="N300" s="29">
        <f>SUM(Table1[[#This Row],[250m]:[1000m]])/86400</f>
        <v>7.3991898148148148E-4</v>
      </c>
      <c r="O300" s="29">
        <f>SUM(Table1[[#This Row],[250m]:[2000m]])/86400</f>
        <v>1.4063888888888889E-3</v>
      </c>
      <c r="P300" s="29">
        <f>SUM(Table1[[#This Row],[250m]:[3000m]])/86400</f>
        <v>2.0796412037037038E-3</v>
      </c>
      <c r="Q300" s="29">
        <f>IF(Table1[[#This Row],[Time(s)]]&gt;1,Table1[[#This Row],[Time(s)]]/86400," ")</f>
        <v>2.7551736111111115E-3</v>
      </c>
      <c r="R300" s="30">
        <f>SUM(Table1[[#This Row],[250m]:[4000m]])</f>
        <v>238.04700000000003</v>
      </c>
      <c r="S300" s="31">
        <f t="shared" si="18"/>
        <v>60.492255731011092</v>
      </c>
      <c r="T300" s="33">
        <f>IFERROR(AVERAGE(AA300:AR300)," ")</f>
        <v>14.877937500000002</v>
      </c>
      <c r="U300" s="33">
        <f>IFERROR(AVERAGE(Table1[[#This Row],[500m]:[4000m]])," ")</f>
        <v>14.486133333333335</v>
      </c>
      <c r="V300" s="33">
        <f>IFERROR(STDEV(AB300:AR300)," ")</f>
        <v>0.14020386517326783</v>
      </c>
      <c r="W300" s="26">
        <v>24.7</v>
      </c>
      <c r="X300" s="26">
        <v>1019</v>
      </c>
      <c r="Y300" s="26">
        <v>18</v>
      </c>
      <c r="Z300" s="32">
        <v>1.19</v>
      </c>
      <c r="AA300" s="26">
        <v>20.754999999999999</v>
      </c>
      <c r="AB300" s="26">
        <v>14.443</v>
      </c>
      <c r="AC300" s="26">
        <v>14.359</v>
      </c>
      <c r="AD300" s="26">
        <v>14.372</v>
      </c>
      <c r="AE300" s="26">
        <v>14.301</v>
      </c>
      <c r="AF300" s="26">
        <v>14.372</v>
      </c>
      <c r="AG300" s="26">
        <v>14.605</v>
      </c>
      <c r="AH300" s="26">
        <v>14.305</v>
      </c>
      <c r="AI300" s="26">
        <v>14.459</v>
      </c>
      <c r="AJ300" s="26">
        <v>14.464</v>
      </c>
      <c r="AK300" s="26">
        <v>14.471</v>
      </c>
      <c r="AL300" s="26">
        <v>14.775</v>
      </c>
      <c r="AM300" s="26">
        <v>14.532</v>
      </c>
      <c r="AN300" s="26">
        <v>14.714</v>
      </c>
      <c r="AO300" s="26">
        <v>14.566000000000001</v>
      </c>
      <c r="AP300" s="26">
        <v>14.554</v>
      </c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</row>
    <row r="301" spans="1:76" x14ac:dyDescent="0.25">
      <c r="A301" s="26" t="s">
        <v>293</v>
      </c>
      <c r="B301" s="27" t="s">
        <v>98</v>
      </c>
      <c r="C301" s="28">
        <v>43159</v>
      </c>
      <c r="D301" s="27" t="s">
        <v>83</v>
      </c>
      <c r="E301" s="27"/>
      <c r="F301" s="26" t="s">
        <v>174</v>
      </c>
      <c r="G301" s="26" t="s">
        <v>217</v>
      </c>
      <c r="H301" s="26" t="s">
        <v>173</v>
      </c>
      <c r="I301" s="26" t="s">
        <v>146</v>
      </c>
      <c r="J301" s="26">
        <v>111.8</v>
      </c>
      <c r="K301" s="26">
        <v>111.8</v>
      </c>
      <c r="L301" s="26">
        <v>111.8</v>
      </c>
      <c r="M301" s="26">
        <v>113.7</v>
      </c>
      <c r="N301" s="29">
        <f>SUM(Table1[[#This Row],[250m]:[1000m]])/86400</f>
        <v>7.40162037037037E-4</v>
      </c>
      <c r="O301" s="29">
        <f>SUM(Table1[[#This Row],[250m]:[2000m]])/86400</f>
        <v>1.4029282407407408E-3</v>
      </c>
      <c r="P301" s="29">
        <f>SUM(Table1[[#This Row],[250m]:[3000m]])/86400</f>
        <v>2.0674189814814813E-3</v>
      </c>
      <c r="Q301" s="29">
        <f>IF(Table1[[#This Row],[Time(s)]]&gt;1,Table1[[#This Row],[Time(s)]]/86400," ")</f>
        <v>2.7654166666666669E-3</v>
      </c>
      <c r="R301" s="30">
        <f>SUM(Table1[[#This Row],[250m]:[4000m]])</f>
        <v>238.93200000000002</v>
      </c>
      <c r="S301" s="31">
        <f t="shared" si="18"/>
        <v>60.26819346090101</v>
      </c>
      <c r="T301" s="33">
        <f>IFERROR(AVERAGE(AA301:AP301)," ")</f>
        <v>14.933250000000001</v>
      </c>
      <c r="U301" s="33">
        <f>IFERROR(AVERAGE(Table1[[#This Row],[500m]:[4000m]])," ")</f>
        <v>14.512</v>
      </c>
      <c r="V301" s="33">
        <f>IFERROR(STDEV(AB301:AP301)," ")</f>
        <v>0.41443748451537094</v>
      </c>
      <c r="W301" s="26">
        <v>24.7</v>
      </c>
      <c r="X301" s="26">
        <v>1019</v>
      </c>
      <c r="Y301" s="26">
        <v>18</v>
      </c>
      <c r="Z301" s="32">
        <v>1.19</v>
      </c>
      <c r="AA301" s="26">
        <v>21.251999999999999</v>
      </c>
      <c r="AB301" s="26">
        <v>14.422000000000001</v>
      </c>
      <c r="AC301" s="26">
        <v>14.196999999999999</v>
      </c>
      <c r="AD301" s="26">
        <v>14.079000000000001</v>
      </c>
      <c r="AE301" s="26">
        <v>14.348000000000001</v>
      </c>
      <c r="AF301" s="26">
        <v>14.188000000000001</v>
      </c>
      <c r="AG301" s="26">
        <v>14.086</v>
      </c>
      <c r="AH301" s="26">
        <v>14.641</v>
      </c>
      <c r="AI301" s="26">
        <v>14.24</v>
      </c>
      <c r="AJ301" s="26">
        <v>14.311999999999999</v>
      </c>
      <c r="AK301" s="26">
        <v>14.481999999999999</v>
      </c>
      <c r="AL301" s="26">
        <v>14.378</v>
      </c>
      <c r="AM301" s="26">
        <v>14.994999999999999</v>
      </c>
      <c r="AN301" s="26">
        <v>14.643000000000001</v>
      </c>
      <c r="AO301" s="26">
        <v>15.186999999999999</v>
      </c>
      <c r="AP301" s="26">
        <v>15.481999999999999</v>
      </c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</row>
    <row r="302" spans="1:76" x14ac:dyDescent="0.25">
      <c r="A302" s="26" t="s">
        <v>293</v>
      </c>
      <c r="B302" s="27" t="s">
        <v>98</v>
      </c>
      <c r="C302" s="28">
        <v>43159</v>
      </c>
      <c r="D302" s="27" t="s">
        <v>244</v>
      </c>
      <c r="E302" s="27"/>
      <c r="F302" s="26" t="s">
        <v>245</v>
      </c>
      <c r="G302" s="26" t="s">
        <v>280</v>
      </c>
      <c r="H302" s="26" t="s">
        <v>247</v>
      </c>
      <c r="I302" s="26" t="s">
        <v>291</v>
      </c>
      <c r="J302" s="26"/>
      <c r="K302" s="26"/>
      <c r="L302" s="26"/>
      <c r="M302" s="26"/>
      <c r="N302" s="29">
        <f>SUM(Table1[[#This Row],[250m]:[1000m]])/86400</f>
        <v>7.4130787037037047E-4</v>
      </c>
      <c r="O302" s="29">
        <f>SUM(Table1[[#This Row],[250m]:[2000m]])/86400</f>
        <v>1.4067708333333334E-3</v>
      </c>
      <c r="P302" s="29">
        <f>SUM(Table1[[#This Row],[250m]:[3000m]])/86400</f>
        <v>2.0806944444444445E-3</v>
      </c>
      <c r="Q302" s="29">
        <f>IF(Table1[[#This Row],[Time(s)]]&gt;1,Table1[[#This Row],[Time(s)]]/86400," ")</f>
        <v>2.7785879629629632E-3</v>
      </c>
      <c r="R302" s="30">
        <f>SUM(Table1[[#This Row],[250m]:[4000m]])</f>
        <v>240.07000000000002</v>
      </c>
      <c r="S302" s="31">
        <f t="shared" si="18"/>
        <v>59.982505102678381</v>
      </c>
      <c r="T302" s="33">
        <f>IFERROR(AVERAGE(AA302:AJ302)," ")</f>
        <v>15.058600000000002</v>
      </c>
      <c r="U302" s="33">
        <f>IFERROR(AVERAGE(Table1[[#This Row],[500m]:[4000m]])," ")</f>
        <v>14.602399999999999</v>
      </c>
      <c r="V302" s="33">
        <f>IFERROR(STDEV(AA302:AJ302)," ")</f>
        <v>2.1015699528368312</v>
      </c>
      <c r="W302" s="26">
        <v>24.7</v>
      </c>
      <c r="X302" s="26">
        <v>1019</v>
      </c>
      <c r="Y302" s="26">
        <v>18</v>
      </c>
      <c r="Z302" s="32">
        <v>1.19</v>
      </c>
      <c r="AA302" s="26">
        <v>21.033999999999999</v>
      </c>
      <c r="AB302" s="26">
        <v>14.351000000000001</v>
      </c>
      <c r="AC302" s="26">
        <v>14.332000000000001</v>
      </c>
      <c r="AD302" s="26">
        <v>14.332000000000001</v>
      </c>
      <c r="AE302" s="26">
        <v>14.269</v>
      </c>
      <c r="AF302" s="26">
        <v>14.465</v>
      </c>
      <c r="AG302" s="26">
        <v>14.459</v>
      </c>
      <c r="AH302" s="26">
        <v>14.303000000000001</v>
      </c>
      <c r="AI302" s="26">
        <v>14.489000000000001</v>
      </c>
      <c r="AJ302" s="26">
        <v>14.552</v>
      </c>
      <c r="AK302" s="26">
        <v>14.47</v>
      </c>
      <c r="AL302" s="26">
        <v>14.715999999999999</v>
      </c>
      <c r="AM302" s="26">
        <v>14.664</v>
      </c>
      <c r="AN302" s="26">
        <v>15.019</v>
      </c>
      <c r="AO302" s="26">
        <v>15.347</v>
      </c>
      <c r="AP302" s="26">
        <v>15.268000000000001</v>
      </c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</row>
    <row r="303" spans="1:76" x14ac:dyDescent="0.25">
      <c r="A303" s="26" t="s">
        <v>293</v>
      </c>
      <c r="B303" s="27" t="s">
        <v>98</v>
      </c>
      <c r="C303" s="28">
        <v>43159</v>
      </c>
      <c r="D303" s="27" t="s">
        <v>234</v>
      </c>
      <c r="E303" s="27"/>
      <c r="F303" s="26" t="s">
        <v>297</v>
      </c>
      <c r="G303" s="26" t="s">
        <v>286</v>
      </c>
      <c r="H303" s="26" t="s">
        <v>255</v>
      </c>
      <c r="I303" s="26" t="s">
        <v>235</v>
      </c>
      <c r="J303" s="35">
        <v>110.00651890482399</v>
      </c>
      <c r="K303" s="35">
        <v>107.10205635948209</v>
      </c>
      <c r="L303" s="35">
        <v>111.90318302387269</v>
      </c>
      <c r="M303" s="35">
        <v>110.00651890482399</v>
      </c>
      <c r="N303" s="29">
        <f>SUM(Table1[[#This Row],[250m]:[1000m]])/86400</f>
        <v>7.4662037037037047E-4</v>
      </c>
      <c r="O303" s="29">
        <f>SUM(Table1[[#This Row],[250m]:[2000m]])/86400</f>
        <v>1.4153935185185185E-3</v>
      </c>
      <c r="P303" s="29">
        <f>SUM(Table1[[#This Row],[250m]:[3000m]])/86400</f>
        <v>2.0896643518518517E-3</v>
      </c>
      <c r="Q303" s="29">
        <f>IF(Table1[[#This Row],[Time(s)]]&gt;1,Table1[[#This Row],[Time(s)]]/86400," ")</f>
        <v>2.7737037037037036E-3</v>
      </c>
      <c r="R303" s="30">
        <f>SUM(Table1[[#This Row],[250m]:[4000m]])</f>
        <v>239.648</v>
      </c>
      <c r="S303" s="31">
        <f t="shared" si="18"/>
        <v>60.088129256242489</v>
      </c>
      <c r="T303" s="33">
        <f>IFERROR(AVERAGE(AA303:AP303)," ")</f>
        <v>14.978</v>
      </c>
      <c r="U303" s="33">
        <f>IFERROR(AVERAGE(Table1[[#This Row],[500m]:[4000m]])," ")</f>
        <v>14.584066666666667</v>
      </c>
      <c r="V303" s="33">
        <f>IFERROR(STDEV(AB303:AP303)," ")</f>
        <v>0.1756219424407629</v>
      </c>
      <c r="W303" s="26">
        <v>24.7</v>
      </c>
      <c r="X303" s="26">
        <v>1019</v>
      </c>
      <c r="Y303" s="26">
        <v>18</v>
      </c>
      <c r="Z303" s="32">
        <v>1.19</v>
      </c>
      <c r="AA303" s="26">
        <v>20.887</v>
      </c>
      <c r="AB303" s="26">
        <v>14.602</v>
      </c>
      <c r="AC303" s="26">
        <v>14.548</v>
      </c>
      <c r="AD303" s="26">
        <v>14.471</v>
      </c>
      <c r="AE303" s="26">
        <v>14.55</v>
      </c>
      <c r="AF303" s="26">
        <v>14.249000000000001</v>
      </c>
      <c r="AG303" s="26">
        <v>14.438000000000001</v>
      </c>
      <c r="AH303" s="26">
        <v>14.545</v>
      </c>
      <c r="AI303" s="26">
        <v>14.625999999999999</v>
      </c>
      <c r="AJ303" s="26">
        <v>14.436999999999999</v>
      </c>
      <c r="AK303" s="26">
        <v>14.606999999999999</v>
      </c>
      <c r="AL303" s="26">
        <v>14.587</v>
      </c>
      <c r="AM303" s="26">
        <v>14.57</v>
      </c>
      <c r="AN303" s="26">
        <v>14.676</v>
      </c>
      <c r="AO303" s="26">
        <v>14.848000000000001</v>
      </c>
      <c r="AP303" s="26">
        <v>15.007</v>
      </c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</row>
    <row r="304" spans="1:76" x14ac:dyDescent="0.25">
      <c r="A304" s="26" t="s">
        <v>293</v>
      </c>
      <c r="B304" s="27" t="s">
        <v>98</v>
      </c>
      <c r="C304" s="28">
        <v>43159</v>
      </c>
      <c r="D304" s="27" t="s">
        <v>267</v>
      </c>
      <c r="E304" s="27"/>
      <c r="F304" s="26" t="s">
        <v>274</v>
      </c>
      <c r="G304" s="26" t="s">
        <v>270</v>
      </c>
      <c r="H304" s="26" t="s">
        <v>271</v>
      </c>
      <c r="I304" s="26" t="s">
        <v>269</v>
      </c>
      <c r="J304" s="26"/>
      <c r="K304" s="26"/>
      <c r="L304" s="26"/>
      <c r="M304" s="26"/>
      <c r="N304" s="29">
        <f>SUM(Table1[[#This Row],[250m]:[1000m]])/86400</f>
        <v>7.3555555555555559E-4</v>
      </c>
      <c r="O304" s="29">
        <f>SUM(Table1[[#This Row],[250m]:[2000m]])/86400</f>
        <v>1.4042245370370372E-3</v>
      </c>
      <c r="P304" s="29">
        <f>SUM(Table1[[#This Row],[250m]:[3000m]])/86400</f>
        <v>2.0799305555555558E-3</v>
      </c>
      <c r="Q304" s="29">
        <f>IF(Table1[[#This Row],[Time(s)]]&gt;1,Table1[[#This Row],[Time(s)]]/86400," ")</f>
        <v>2.8036458333333338E-3</v>
      </c>
      <c r="R304" s="30">
        <f>SUM(Table1[[#This Row],[250m]:[4000m]])</f>
        <v>242.23500000000004</v>
      </c>
      <c r="S304" s="31">
        <f t="shared" si="18"/>
        <v>59.44640535017647</v>
      </c>
      <c r="T304" s="33">
        <f>IFERROR(AVERAGE(AA304:AR304)," ")</f>
        <v>15.139687500000003</v>
      </c>
      <c r="U304" s="33">
        <f>IFERROR(AVERAGE(Table1[[#This Row],[500m]:[4000m]])," ")</f>
        <v>14.737666666666668</v>
      </c>
      <c r="V304" s="33">
        <f>IFERROR(STDEV(AB304:AR304)," ")</f>
        <v>0.62549770659242332</v>
      </c>
      <c r="W304" s="26">
        <v>24.7</v>
      </c>
      <c r="X304" s="26">
        <v>1019</v>
      </c>
      <c r="Y304" s="26">
        <v>18</v>
      </c>
      <c r="Z304" s="32">
        <v>1.19</v>
      </c>
      <c r="AA304" s="26">
        <v>21.17</v>
      </c>
      <c r="AB304" s="26">
        <v>14.259</v>
      </c>
      <c r="AC304" s="26">
        <v>13.968</v>
      </c>
      <c r="AD304" s="26">
        <v>14.154999999999999</v>
      </c>
      <c r="AE304" s="26">
        <v>14.394</v>
      </c>
      <c r="AF304" s="26">
        <v>14.263999999999999</v>
      </c>
      <c r="AG304" s="26">
        <v>14.446</v>
      </c>
      <c r="AH304" s="26">
        <v>14.669</v>
      </c>
      <c r="AI304" s="26">
        <v>14.643000000000001</v>
      </c>
      <c r="AJ304" s="26">
        <v>14.457000000000001</v>
      </c>
      <c r="AK304" s="26">
        <v>14.648999999999999</v>
      </c>
      <c r="AL304" s="26">
        <v>14.632</v>
      </c>
      <c r="AM304" s="26">
        <v>15.127000000000001</v>
      </c>
      <c r="AN304" s="26">
        <v>15.5</v>
      </c>
      <c r="AO304" s="26">
        <v>15.727</v>
      </c>
      <c r="AP304" s="26">
        <v>16.175000000000001</v>
      </c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</row>
    <row r="305" spans="1:76" x14ac:dyDescent="0.25">
      <c r="A305" s="26" t="s">
        <v>293</v>
      </c>
      <c r="B305" s="27" t="s">
        <v>100</v>
      </c>
      <c r="C305" s="28">
        <v>43159</v>
      </c>
      <c r="D305" s="27" t="s">
        <v>78</v>
      </c>
      <c r="E305" s="27"/>
      <c r="F305" s="26" t="s">
        <v>79</v>
      </c>
      <c r="G305" s="26" t="s">
        <v>197</v>
      </c>
      <c r="H305" s="26" t="s">
        <v>211</v>
      </c>
      <c r="I305" s="26" t="s">
        <v>264</v>
      </c>
      <c r="J305" s="35">
        <v>114.6</v>
      </c>
      <c r="K305" s="37">
        <v>108.17307692307692</v>
      </c>
      <c r="L305" s="35">
        <v>111.90318302387269</v>
      </c>
      <c r="M305" s="35">
        <v>108.17307692307692</v>
      </c>
      <c r="N305" s="29">
        <f>SUM(Table1[[#This Row],[250m]:[1000m]])/86400</f>
        <v>7.2473379629629624E-4</v>
      </c>
      <c r="O305" s="29">
        <f>SUM(Table1[[#This Row],[250m]:[2000m]])/86400</f>
        <v>1.3743749999999999E-3</v>
      </c>
      <c r="P305" s="29">
        <f>SUM(Table1[[#This Row],[250m]:[3000m]])/86400</f>
        <v>2.0354861111111107E-3</v>
      </c>
      <c r="Q305" s="29">
        <f>IF(Table1[[#This Row],[Time(s)]]&gt;1,Table1[[#This Row],[Time(s)]]/86400," ")</f>
        <v>2.7012615740740734E-3</v>
      </c>
      <c r="R305" s="30">
        <f>SUM(Table1[[#This Row],[250m]:[4000m]])</f>
        <v>233.38899999999995</v>
      </c>
      <c r="S305" s="31">
        <f t="shared" si="18"/>
        <v>61.699565960692247</v>
      </c>
      <c r="T305" s="33">
        <f>IFERROR(AVERAGE(AA305:AP305)," ")</f>
        <v>14.586812499999997</v>
      </c>
      <c r="U305" s="33">
        <f>IFERROR(AVERAGE(Table1[[#This Row],[500m]:[4000m]])," ")</f>
        <v>14.1816</v>
      </c>
      <c r="V305" s="33">
        <f>IFERROR(STDEV(AB305:AP305)," ")</f>
        <v>0.21753679491722119</v>
      </c>
      <c r="W305" s="26"/>
      <c r="X305" s="26"/>
      <c r="Y305" s="26"/>
      <c r="Z305" s="32"/>
      <c r="AA305" s="26">
        <v>20.664999999999999</v>
      </c>
      <c r="AB305" s="26">
        <v>14.207000000000001</v>
      </c>
      <c r="AC305" s="26">
        <v>13.821</v>
      </c>
      <c r="AD305" s="26">
        <v>13.923999999999999</v>
      </c>
      <c r="AE305" s="26">
        <v>13.85</v>
      </c>
      <c r="AF305" s="26">
        <v>14.090999999999999</v>
      </c>
      <c r="AG305" s="26">
        <v>14.069000000000001</v>
      </c>
      <c r="AH305" s="26">
        <v>14.119</v>
      </c>
      <c r="AI305" s="26">
        <v>14.211</v>
      </c>
      <c r="AJ305" s="26">
        <v>14.164</v>
      </c>
      <c r="AK305" s="26">
        <v>14.491</v>
      </c>
      <c r="AL305" s="26">
        <v>14.254</v>
      </c>
      <c r="AM305" s="26">
        <v>14.593999999999999</v>
      </c>
      <c r="AN305" s="26">
        <v>14.347</v>
      </c>
      <c r="AO305" s="26">
        <v>14.231</v>
      </c>
      <c r="AP305" s="26">
        <v>14.351000000000001</v>
      </c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</row>
    <row r="306" spans="1:76" x14ac:dyDescent="0.25">
      <c r="A306" s="26" t="s">
        <v>293</v>
      </c>
      <c r="B306" s="27" t="s">
        <v>100</v>
      </c>
      <c r="C306" s="28">
        <v>43159</v>
      </c>
      <c r="D306" s="27" t="s">
        <v>93</v>
      </c>
      <c r="E306" s="27"/>
      <c r="F306" s="26" t="s">
        <v>126</v>
      </c>
      <c r="G306" s="26" t="s">
        <v>233</v>
      </c>
      <c r="H306" s="26" t="s">
        <v>219</v>
      </c>
      <c r="I306" s="26" t="s">
        <v>187</v>
      </c>
      <c r="J306" s="35">
        <v>110.00651890482399</v>
      </c>
      <c r="K306" s="35">
        <v>108.17307692307692</v>
      </c>
      <c r="L306" s="35">
        <v>110.00651890482399</v>
      </c>
      <c r="M306" s="35">
        <v>108.17307692307692</v>
      </c>
      <c r="N306" s="29">
        <f>SUM(Table1[[#This Row],[250m]:[1000m]])/86400</f>
        <v>7.1501157407407397E-4</v>
      </c>
      <c r="O306" s="29">
        <f>SUM(Table1[[#This Row],[250m]:[2000m]])/86400</f>
        <v>1.3706249999999999E-3</v>
      </c>
      <c r="P306" s="29">
        <f>SUM(Table1[[#This Row],[250m]:[3000m]])/86400</f>
        <v>2.0401851851851848E-3</v>
      </c>
      <c r="Q306" s="29">
        <f>IF(Table1[[#This Row],[Time(s)]]&gt;1,Table1[[#This Row],[Time(s)]]/86400," ")</f>
        <v>2.7225925925925924E-3</v>
      </c>
      <c r="R306" s="30">
        <f>SUM(Table1[[#This Row],[250m]:[4000m]])</f>
        <v>235.23199999999997</v>
      </c>
      <c r="S306" s="31">
        <f t="shared" si="18"/>
        <v>61.216161066521565</v>
      </c>
      <c r="T306" s="33">
        <f>IFERROR(AVERAGE(AA306:AP306)," ")</f>
        <v>14.701999999999998</v>
      </c>
      <c r="U306" s="33">
        <f>IFERROR(AVERAGE(Table1[[#This Row],[500m]:[4000m]])," ")</f>
        <v>14.337999999999999</v>
      </c>
      <c r="V306" s="33">
        <f>IFERROR(STDEV(AB306:AP306)," ")</f>
        <v>0.35238230051222158</v>
      </c>
      <c r="W306" s="26"/>
      <c r="X306" s="26"/>
      <c r="Y306" s="26"/>
      <c r="Z306" s="32"/>
      <c r="AA306" s="26">
        <v>20.161999999999999</v>
      </c>
      <c r="AB306" s="26">
        <v>14.064</v>
      </c>
      <c r="AC306" s="26">
        <v>13.8</v>
      </c>
      <c r="AD306" s="26">
        <v>13.750999999999999</v>
      </c>
      <c r="AE306" s="26">
        <v>13.997</v>
      </c>
      <c r="AF306" s="26">
        <v>14.24</v>
      </c>
      <c r="AG306" s="26">
        <v>14.172000000000001</v>
      </c>
      <c r="AH306" s="26">
        <v>14.236000000000001</v>
      </c>
      <c r="AI306" s="26">
        <v>14.372</v>
      </c>
      <c r="AJ306" s="26">
        <v>14.427</v>
      </c>
      <c r="AK306" s="26">
        <v>14.576000000000001</v>
      </c>
      <c r="AL306" s="26">
        <v>14.475</v>
      </c>
      <c r="AM306" s="26">
        <v>14.965</v>
      </c>
      <c r="AN306" s="26">
        <v>14.523999999999999</v>
      </c>
      <c r="AO306" s="26">
        <v>14.599</v>
      </c>
      <c r="AP306" s="26">
        <v>14.872</v>
      </c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</row>
    <row r="307" spans="1:76" x14ac:dyDescent="0.25">
      <c r="A307" s="26" t="s">
        <v>293</v>
      </c>
      <c r="B307" s="27" t="s">
        <v>100</v>
      </c>
      <c r="C307" s="28">
        <v>43159</v>
      </c>
      <c r="D307" s="27" t="s">
        <v>189</v>
      </c>
      <c r="E307" s="27"/>
      <c r="F307" s="26" t="s">
        <v>193</v>
      </c>
      <c r="G307" s="26" t="s">
        <v>204</v>
      </c>
      <c r="H307" s="26" t="s">
        <v>190</v>
      </c>
      <c r="I307" s="26" t="s">
        <v>294</v>
      </c>
      <c r="J307" s="35">
        <v>111.90318302387269</v>
      </c>
      <c r="K307" s="35">
        <v>111.90318302387269</v>
      </c>
      <c r="L307" s="35">
        <v>111.90318302387269</v>
      </c>
      <c r="M307" s="35">
        <v>111.90318302387269</v>
      </c>
      <c r="N307" s="29">
        <f>SUM(Table1[[#This Row],[250m]:[1000m]])/86400</f>
        <v>7.352430555555555E-4</v>
      </c>
      <c r="O307" s="29">
        <f>SUM(Table1[[#This Row],[250m]:[2000m]])/86400</f>
        <v>1.3881481481481479E-3</v>
      </c>
      <c r="P307" s="29">
        <f>SUM(Table1[[#This Row],[250m]:[3000m]])/86400</f>
        <v>2.0526504629629627E-3</v>
      </c>
      <c r="Q307" s="29">
        <f>IF(Table1[[#This Row],[Time(s)]]&gt;1,Table1[[#This Row],[Time(s)]]/86400," ")</f>
        <v>2.7153472222222219E-3</v>
      </c>
      <c r="R307" s="30">
        <f>SUM(Table1[[#This Row],[250m]:[4000m]])</f>
        <v>234.60599999999997</v>
      </c>
      <c r="S307" s="31">
        <f t="shared" si="18"/>
        <v>61.379504360502295</v>
      </c>
      <c r="T307" s="33">
        <f>IFERROR(AVERAGE(AA307:AP307)," ")</f>
        <v>14.662874999999998</v>
      </c>
      <c r="U307" s="33">
        <f>IFERROR(AVERAGE(Table1[[#This Row],[500m]:[4000m]])," ")</f>
        <v>14.247466666666666</v>
      </c>
      <c r="V307" s="33">
        <f>IFERROR(STDEV(AB307:AP307)," ")</f>
        <v>0.15606128222439991</v>
      </c>
      <c r="W307" s="26"/>
      <c r="X307" s="26"/>
      <c r="Y307" s="26"/>
      <c r="Z307" s="32"/>
      <c r="AA307" s="26">
        <v>20.893999999999998</v>
      </c>
      <c r="AB307" s="26">
        <v>14.108000000000001</v>
      </c>
      <c r="AC307" s="26">
        <v>14.18</v>
      </c>
      <c r="AD307" s="26">
        <v>14.343</v>
      </c>
      <c r="AE307" s="26">
        <v>14.169</v>
      </c>
      <c r="AF307" s="26">
        <v>13.996</v>
      </c>
      <c r="AG307" s="26">
        <v>14.061</v>
      </c>
      <c r="AH307" s="26">
        <v>14.185</v>
      </c>
      <c r="AI307" s="26">
        <v>14.291</v>
      </c>
      <c r="AJ307" s="26">
        <v>14.393000000000001</v>
      </c>
      <c r="AK307" s="26">
        <v>14.385999999999999</v>
      </c>
      <c r="AL307" s="26">
        <v>14.343</v>
      </c>
      <c r="AM307" s="26">
        <v>14.263999999999999</v>
      </c>
      <c r="AN307" s="26">
        <v>14.303000000000001</v>
      </c>
      <c r="AO307" s="26">
        <v>14.093999999999999</v>
      </c>
      <c r="AP307" s="26">
        <v>14.596</v>
      </c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</row>
    <row r="308" spans="1:76" x14ac:dyDescent="0.25">
      <c r="A308" s="26" t="s">
        <v>293</v>
      </c>
      <c r="B308" s="27" t="s">
        <v>100</v>
      </c>
      <c r="C308" s="28">
        <v>43159</v>
      </c>
      <c r="D308" s="27" t="s">
        <v>228</v>
      </c>
      <c r="E308" s="27"/>
      <c r="F308" s="26" t="s">
        <v>229</v>
      </c>
      <c r="G308" s="26" t="s">
        <v>295</v>
      </c>
      <c r="H308" s="26" t="s">
        <v>257</v>
      </c>
      <c r="I308" s="26" t="s">
        <v>230</v>
      </c>
      <c r="J308" s="35">
        <v>108.17307692307692</v>
      </c>
      <c r="K308" s="35">
        <v>111.90318302387269</v>
      </c>
      <c r="L308" s="35">
        <v>111.90318302387269</v>
      </c>
      <c r="M308" s="35">
        <v>110.75741664478865</v>
      </c>
      <c r="N308" s="29">
        <f>SUM(Table1[[#This Row],[250m]:[1000m]])/86400</f>
        <v>7.3035879629629622E-4</v>
      </c>
      <c r="O308" s="29">
        <f>SUM(Table1[[#This Row],[250m]:[2000m]])/86400</f>
        <v>1.389872685185185E-3</v>
      </c>
      <c r="P308" s="29">
        <f>SUM(Table1[[#This Row],[250m]:[3000m]])/86400</f>
        <v>2.0595717592592588E-3</v>
      </c>
      <c r="Q308" s="29">
        <f>IF(Table1[[#This Row],[Time(s)]]&gt;1,Table1[[#This Row],[Time(s)]]/86400," ")</f>
        <v>2.7383564814814809E-3</v>
      </c>
      <c r="R308" s="30">
        <f>SUM(Table1[[#This Row],[250m]:[4000m]])</f>
        <v>236.59399999999997</v>
      </c>
      <c r="S308" s="31">
        <f t="shared" si="18"/>
        <v>60.863758168000885</v>
      </c>
      <c r="T308" s="33">
        <f>IFERROR(AVERAGE(AA308:AP308)," ")</f>
        <v>14.787124999999998</v>
      </c>
      <c r="U308" s="33">
        <f>IFERROR(AVERAGE(Table1[[#This Row],[500m]:[4000m]])," ")</f>
        <v>14.400733333333331</v>
      </c>
      <c r="V308" s="33">
        <f>IFERROR(STDEV(AB308:AP308)," ")</f>
        <v>0.28752079841953954</v>
      </c>
      <c r="W308" s="26"/>
      <c r="X308" s="26"/>
      <c r="Y308" s="26"/>
      <c r="Z308" s="32"/>
      <c r="AA308" s="26">
        <v>20.582999999999998</v>
      </c>
      <c r="AB308" s="26">
        <v>14.164999999999999</v>
      </c>
      <c r="AC308" s="26">
        <v>14.122</v>
      </c>
      <c r="AD308" s="26">
        <v>14.233000000000001</v>
      </c>
      <c r="AE308" s="26">
        <v>14.348000000000001</v>
      </c>
      <c r="AF308" s="26">
        <v>14.065</v>
      </c>
      <c r="AG308" s="26">
        <v>14.138999999999999</v>
      </c>
      <c r="AH308" s="26">
        <v>14.43</v>
      </c>
      <c r="AI308" s="26">
        <v>14.337999999999999</v>
      </c>
      <c r="AJ308" s="26">
        <v>14.593999999999999</v>
      </c>
      <c r="AK308" s="26">
        <v>14.425000000000001</v>
      </c>
      <c r="AL308" s="26">
        <v>14.505000000000001</v>
      </c>
      <c r="AM308" s="26">
        <v>14.34</v>
      </c>
      <c r="AN308" s="26">
        <v>14.35</v>
      </c>
      <c r="AO308" s="26">
        <v>14.773</v>
      </c>
      <c r="AP308" s="26">
        <v>15.183999999999999</v>
      </c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</row>
    <row r="309" spans="1:76" x14ac:dyDescent="0.25">
      <c r="A309" s="26" t="s">
        <v>298</v>
      </c>
      <c r="B309" s="27" t="s">
        <v>77</v>
      </c>
      <c r="C309" s="28">
        <v>43195</v>
      </c>
      <c r="D309" s="27" t="s">
        <v>88</v>
      </c>
      <c r="E309" s="27"/>
      <c r="F309" s="26" t="s">
        <v>299</v>
      </c>
      <c r="G309" s="26" t="s">
        <v>185</v>
      </c>
      <c r="H309" s="26" t="s">
        <v>109</v>
      </c>
      <c r="I309" s="26" t="s">
        <v>300</v>
      </c>
      <c r="J309" s="26">
        <v>112.5</v>
      </c>
      <c r="K309" s="26">
        <v>114.2</v>
      </c>
      <c r="L309" s="26">
        <v>114.2</v>
      </c>
      <c r="M309" s="26">
        <v>114.2</v>
      </c>
      <c r="N309" s="29">
        <f>SUM(Table1[[#This Row],[250m]:[1000m]])/86400</f>
        <v>7.2212962962962953E-4</v>
      </c>
      <c r="O309" s="29">
        <f>SUM(Table1[[#This Row],[250m]:[2000m]])/86400</f>
        <v>1.3743865740740739E-3</v>
      </c>
      <c r="P309" s="29">
        <f>SUM(Table1[[#This Row],[250m]:[3000m]])/86400</f>
        <v>2.0298611111111112E-3</v>
      </c>
      <c r="Q309" s="29">
        <f>IF(Table1[[#This Row],[Time(s)]]&gt;1,Table1[[#This Row],[Time(s)]]/86400," ")</f>
        <v>2.6856597222222221E-3</v>
      </c>
      <c r="R309" s="30">
        <f>SUM(Table1[[#This Row],[250m]:[4000m]])</f>
        <v>232.041</v>
      </c>
      <c r="S309" s="31">
        <f t="shared" si="18"/>
        <v>62.057998370977536</v>
      </c>
      <c r="T309" s="33">
        <f>IFERROR(AVERAGE(AA309:AQ309)," ")</f>
        <v>14.5025625</v>
      </c>
      <c r="U309" s="33">
        <f>IFERROR(AVERAGE(Table1[[#This Row],[500m]:[4000m]])," ")</f>
        <v>14.103</v>
      </c>
      <c r="V309" s="33">
        <f>IFERROR(STDEV(AB309:AQ309)," ")</f>
        <v>0.2185540142455798</v>
      </c>
      <c r="W309" s="26">
        <v>29.8</v>
      </c>
      <c r="X309" s="26">
        <v>1010</v>
      </c>
      <c r="Y309" s="26">
        <v>60</v>
      </c>
      <c r="Z309" s="32">
        <v>1.1499999999999999</v>
      </c>
      <c r="AA309" s="26">
        <v>20.495999999999999</v>
      </c>
      <c r="AB309" s="26">
        <v>14.141</v>
      </c>
      <c r="AC309" s="26">
        <v>13.782</v>
      </c>
      <c r="AD309" s="26">
        <v>13.973000000000001</v>
      </c>
      <c r="AE309" s="26">
        <v>13.896000000000001</v>
      </c>
      <c r="AF309" s="26">
        <v>14.11</v>
      </c>
      <c r="AG309" s="26">
        <v>14.032</v>
      </c>
      <c r="AH309" s="26">
        <v>14.317</v>
      </c>
      <c r="AI309" s="26">
        <v>14.282</v>
      </c>
      <c r="AJ309" s="26">
        <v>14.145</v>
      </c>
      <c r="AK309" s="26">
        <v>13.988</v>
      </c>
      <c r="AL309" s="26">
        <v>14.218</v>
      </c>
      <c r="AM309" s="26">
        <v>14.234</v>
      </c>
      <c r="AN309" s="26">
        <v>14.551</v>
      </c>
      <c r="AO309" s="26">
        <v>14.183999999999999</v>
      </c>
      <c r="AP309" s="26">
        <v>13.692</v>
      </c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</row>
    <row r="310" spans="1:76" x14ac:dyDescent="0.25">
      <c r="A310" s="26" t="s">
        <v>298</v>
      </c>
      <c r="B310" s="27" t="s">
        <v>100</v>
      </c>
      <c r="C310" s="28">
        <v>43195</v>
      </c>
      <c r="D310" s="27" t="s">
        <v>88</v>
      </c>
      <c r="E310" s="27"/>
      <c r="F310" s="26" t="s">
        <v>299</v>
      </c>
      <c r="G310" s="26" t="s">
        <v>185</v>
      </c>
      <c r="H310" s="26" t="s">
        <v>109</v>
      </c>
      <c r="I310" s="26" t="s">
        <v>300</v>
      </c>
      <c r="J310" s="26">
        <v>114.2</v>
      </c>
      <c r="K310" s="26">
        <v>114.2</v>
      </c>
      <c r="L310" s="26">
        <v>114.2</v>
      </c>
      <c r="M310" s="26">
        <v>114.2</v>
      </c>
      <c r="N310" s="29">
        <f>SUM(Table1[[#This Row],[250m]:[1000m]])/86400</f>
        <v>7.2234953703703708E-4</v>
      </c>
      <c r="O310" s="29">
        <f>SUM(Table1[[#This Row],[250m]:[2000m]])/86400</f>
        <v>1.366585648148148E-3</v>
      </c>
      <c r="P310" s="29">
        <f>SUM(Table1[[#This Row],[250m]:[3000m]])/86400</f>
        <v>2.012615740740741E-3</v>
      </c>
      <c r="Q310" s="29">
        <f>IF(Table1[[#This Row],[Time(s)]]&gt;1,Table1[[#This Row],[Time(s)]]/86400," ")</f>
        <v>2.6597685185185183E-3</v>
      </c>
      <c r="R310" s="30">
        <f>SUM(Table1[[#This Row],[250m]:[4000m]])</f>
        <v>229.804</v>
      </c>
      <c r="S310" s="31">
        <f t="shared" si="18"/>
        <v>62.662094654575206</v>
      </c>
      <c r="T310" s="33">
        <f t="shared" ref="T310:T324" si="21">IFERROR(AVERAGE(AA310:AP310)," ")</f>
        <v>14.36275</v>
      </c>
      <c r="U310" s="33">
        <f>IFERROR(AVERAGE(Table1[[#This Row],[500m]:[4000m]])," ")</f>
        <v>13.948866666666667</v>
      </c>
      <c r="V310" s="33">
        <f t="shared" ref="V310:V324" si="22">IFERROR(STDEV(AB310:AP310)," ")</f>
        <v>0.21871568846553374</v>
      </c>
      <c r="W310" s="26">
        <v>29.8</v>
      </c>
      <c r="X310" s="26">
        <v>1010</v>
      </c>
      <c r="Y310" s="26">
        <v>60</v>
      </c>
      <c r="Z310" s="32">
        <v>1.1499999999999999</v>
      </c>
      <c r="AA310" s="26">
        <v>20.571000000000002</v>
      </c>
      <c r="AB310" s="26">
        <v>14.182</v>
      </c>
      <c r="AC310" s="26">
        <v>13.795</v>
      </c>
      <c r="AD310" s="26">
        <v>13.863</v>
      </c>
      <c r="AE310" s="26">
        <v>13.999000000000001</v>
      </c>
      <c r="AF310" s="26">
        <v>13.946</v>
      </c>
      <c r="AG310" s="26">
        <v>14.047000000000001</v>
      </c>
      <c r="AH310" s="26">
        <v>13.67</v>
      </c>
      <c r="AI310" s="26">
        <v>13.815</v>
      </c>
      <c r="AJ310" s="26">
        <v>14.076000000000001</v>
      </c>
      <c r="AK310" s="26">
        <v>13.936</v>
      </c>
      <c r="AL310" s="26">
        <v>13.99</v>
      </c>
      <c r="AM310" s="26">
        <v>14.298</v>
      </c>
      <c r="AN310" s="26">
        <v>14.331</v>
      </c>
      <c r="AO310" s="26">
        <v>13.605</v>
      </c>
      <c r="AP310" s="26">
        <v>13.68</v>
      </c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</row>
    <row r="311" spans="1:76" x14ac:dyDescent="0.25">
      <c r="A311" s="26" t="s">
        <v>301</v>
      </c>
      <c r="B311" s="27" t="s">
        <v>77</v>
      </c>
      <c r="C311" s="28">
        <v>43391</v>
      </c>
      <c r="D311" s="27" t="s">
        <v>93</v>
      </c>
      <c r="E311" s="27">
        <v>1</v>
      </c>
      <c r="F311" s="26" t="s">
        <v>121</v>
      </c>
      <c r="G311" s="26" t="s">
        <v>162</v>
      </c>
      <c r="H311" s="26" t="s">
        <v>219</v>
      </c>
      <c r="I311" s="26" t="s">
        <v>126</v>
      </c>
      <c r="J311" s="26">
        <v>110.1</v>
      </c>
      <c r="K311" s="26">
        <v>110.1</v>
      </c>
      <c r="L311" s="26">
        <v>110.1</v>
      </c>
      <c r="M311" s="26">
        <v>110.1</v>
      </c>
      <c r="N311" s="29">
        <f>SUM(Table1[[#This Row],[250m]:[1000m]])/86400</f>
        <v>7.32824074074074E-4</v>
      </c>
      <c r="O311" s="29">
        <f>SUM(Table1[[#This Row],[250m]:[2000m]])/86400</f>
        <v>1.3930555555555556E-3</v>
      </c>
      <c r="P311" s="29">
        <f>SUM(Table1[[#This Row],[250m]:[3000m]])/86400</f>
        <v>2.0564583333333333E-3</v>
      </c>
      <c r="Q311" s="29">
        <f>IF(Table1[[#This Row],[Time(s)]]&gt;1,Table1[[#This Row],[Time(s)]]/86400," ")</f>
        <v>2.7221874999999998E-3</v>
      </c>
      <c r="R311" s="30">
        <f>SUM(Table1[[#This Row],[250m]:[4000m]])</f>
        <v>235.19699999999997</v>
      </c>
      <c r="S311" s="31">
        <f t="shared" si="18"/>
        <v>61.225270730494024</v>
      </c>
      <c r="T311" s="33">
        <f t="shared" si="21"/>
        <v>14.699812499999998</v>
      </c>
      <c r="U311" s="33">
        <f>IFERROR(AVERAGE(Table1[[#This Row],[500m]:[4000m]])," ")</f>
        <v>14.269466666666665</v>
      </c>
      <c r="V311" s="33">
        <f t="shared" si="22"/>
        <v>0.21547915599116949</v>
      </c>
      <c r="W311" s="26">
        <v>28.1</v>
      </c>
      <c r="X311" s="26">
        <v>1002</v>
      </c>
      <c r="Y311" s="26">
        <v>42</v>
      </c>
      <c r="Z311" s="32">
        <v>1.1519999999999999</v>
      </c>
      <c r="AA311" s="26">
        <v>21.155000000000001</v>
      </c>
      <c r="AB311" s="26">
        <v>14.303000000000001</v>
      </c>
      <c r="AC311" s="26">
        <v>13.853999999999999</v>
      </c>
      <c r="AD311" s="26">
        <v>14.004</v>
      </c>
      <c r="AE311" s="26">
        <v>14.157</v>
      </c>
      <c r="AF311" s="26">
        <v>14.208</v>
      </c>
      <c r="AG311" s="26">
        <v>14.331</v>
      </c>
      <c r="AH311" s="26">
        <v>14.348000000000001</v>
      </c>
      <c r="AI311" s="26">
        <v>14.333</v>
      </c>
      <c r="AJ311" s="26">
        <v>14.260999999999999</v>
      </c>
      <c r="AK311" s="26">
        <v>14.284000000000001</v>
      </c>
      <c r="AL311" s="26">
        <v>14.44</v>
      </c>
      <c r="AM311" s="26">
        <v>14.653</v>
      </c>
      <c r="AN311" s="26">
        <v>14.638</v>
      </c>
      <c r="AO311" s="26">
        <v>14.2</v>
      </c>
      <c r="AP311" s="26">
        <v>14.028</v>
      </c>
      <c r="AQ311" s="32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</row>
    <row r="312" spans="1:76" x14ac:dyDescent="0.25">
      <c r="A312" s="26" t="s">
        <v>301</v>
      </c>
      <c r="B312" s="27" t="s">
        <v>77</v>
      </c>
      <c r="C312" s="28">
        <v>43391</v>
      </c>
      <c r="D312" s="27" t="s">
        <v>83</v>
      </c>
      <c r="E312" s="27">
        <v>2</v>
      </c>
      <c r="F312" s="26" t="s">
        <v>174</v>
      </c>
      <c r="G312" s="26" t="s">
        <v>217</v>
      </c>
      <c r="H312" s="26" t="s">
        <v>300</v>
      </c>
      <c r="I312" s="26" t="s">
        <v>173</v>
      </c>
      <c r="J312" s="26">
        <v>111.9</v>
      </c>
      <c r="K312" s="26">
        <v>111.9</v>
      </c>
      <c r="L312" s="26">
        <v>113.8</v>
      </c>
      <c r="M312" s="26">
        <v>113.8</v>
      </c>
      <c r="N312" s="29">
        <f>SUM(Table1[[#This Row],[250m]:[1000m]])/86400</f>
        <v>7.3993055555555552E-4</v>
      </c>
      <c r="O312" s="29">
        <f>SUM(Table1[[#This Row],[250m]:[2000m]])/86400</f>
        <v>1.4027083333333333E-3</v>
      </c>
      <c r="P312" s="29">
        <f>SUM(Table1[[#This Row],[250m]:[3000m]])/86400</f>
        <v>2.0632523148148151E-3</v>
      </c>
      <c r="Q312" s="29">
        <f>IF(Table1[[#This Row],[Time(s)]]&gt;1,Table1[[#This Row],[Time(s)]]/86400," ")</f>
        <v>2.7236921296296297E-3</v>
      </c>
      <c r="R312" s="30">
        <f>SUM(Table1[[#This Row],[250m]:[4000m]])</f>
        <v>235.327</v>
      </c>
      <c r="S312" s="31">
        <f t="shared" si="18"/>
        <v>61.191448495072812</v>
      </c>
      <c r="T312" s="33">
        <f t="shared" si="21"/>
        <v>14.7079375</v>
      </c>
      <c r="U312" s="33">
        <f>IFERROR(AVERAGE(Table1[[#This Row],[500m]:[4000m]])," ")</f>
        <v>14.296066666666665</v>
      </c>
      <c r="V312" s="33">
        <f t="shared" si="22"/>
        <v>0.10892557529056687</v>
      </c>
      <c r="W312" s="26">
        <v>28.1</v>
      </c>
      <c r="X312" s="26">
        <v>1002</v>
      </c>
      <c r="Y312" s="26">
        <v>42</v>
      </c>
      <c r="Z312" s="32">
        <v>1.1519999999999999</v>
      </c>
      <c r="AA312" s="26">
        <v>20.885999999999999</v>
      </c>
      <c r="AB312" s="26">
        <v>14.577999999999999</v>
      </c>
      <c r="AC312" s="26">
        <v>14.147</v>
      </c>
      <c r="AD312" s="26">
        <v>14.319000000000001</v>
      </c>
      <c r="AE312" s="26">
        <v>14.31</v>
      </c>
      <c r="AF312" s="26">
        <v>14.32</v>
      </c>
      <c r="AG312" s="26">
        <v>14.374000000000001</v>
      </c>
      <c r="AH312" s="26">
        <v>14.26</v>
      </c>
      <c r="AI312" s="26">
        <v>14.212999999999999</v>
      </c>
      <c r="AJ312" s="26">
        <v>14.388</v>
      </c>
      <c r="AK312" s="26">
        <v>14.164999999999999</v>
      </c>
      <c r="AL312" s="26">
        <v>14.305</v>
      </c>
      <c r="AM312" s="26">
        <v>14.218999999999999</v>
      </c>
      <c r="AN312" s="26">
        <v>14.375999999999999</v>
      </c>
      <c r="AO312" s="26">
        <v>14.272</v>
      </c>
      <c r="AP312" s="26">
        <v>14.195</v>
      </c>
      <c r="AQ312" s="32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</row>
    <row r="313" spans="1:76" x14ac:dyDescent="0.25">
      <c r="A313" s="26" t="s">
        <v>301</v>
      </c>
      <c r="B313" s="27" t="s">
        <v>77</v>
      </c>
      <c r="C313" s="28">
        <v>43391</v>
      </c>
      <c r="D313" s="27" t="s">
        <v>78</v>
      </c>
      <c r="E313" s="27">
        <v>3</v>
      </c>
      <c r="F313" s="26" t="s">
        <v>79</v>
      </c>
      <c r="G313" s="26" t="s">
        <v>197</v>
      </c>
      <c r="H313" s="26" t="s">
        <v>106</v>
      </c>
      <c r="I313" s="26" t="s">
        <v>178</v>
      </c>
      <c r="J313" s="26">
        <v>113.9</v>
      </c>
      <c r="K313" s="26">
        <v>110.3</v>
      </c>
      <c r="L313" s="26">
        <v>110.3</v>
      </c>
      <c r="M313" s="26">
        <v>110.1</v>
      </c>
      <c r="N313" s="29">
        <f>SUM(Table1[[#This Row],[250m]:[1000m]])/86400</f>
        <v>7.339814814814814E-4</v>
      </c>
      <c r="O313" s="29">
        <f>SUM(Table1[[#This Row],[250m]:[2000m]])/86400</f>
        <v>1.3993171296296295E-3</v>
      </c>
      <c r="P313" s="29">
        <f>SUM(Table1[[#This Row],[250m]:[3000m]])/86400</f>
        <v>2.0580671296296293E-3</v>
      </c>
      <c r="Q313" s="29">
        <f>IF(Table1[[#This Row],[Time(s)]]&gt;1,Table1[[#This Row],[Time(s)]]/86400," ")</f>
        <v>2.7261342592592589E-3</v>
      </c>
      <c r="R313" s="30">
        <f>SUM(Table1[[#This Row],[250m]:[4000m]])</f>
        <v>235.53799999999995</v>
      </c>
      <c r="S313" s="31">
        <f t="shared" si="18"/>
        <v>61.136631881055301</v>
      </c>
      <c r="T313" s="33">
        <f t="shared" si="21"/>
        <v>14.721124999999997</v>
      </c>
      <c r="U313" s="33">
        <f>IFERROR(AVERAGE(Table1[[#This Row],[500m]:[4000m]])," ")</f>
        <v>14.329199999999998</v>
      </c>
      <c r="V313" s="33">
        <f t="shared" si="22"/>
        <v>0.14374938509185273</v>
      </c>
      <c r="W313" s="26">
        <v>28.1</v>
      </c>
      <c r="X313" s="26">
        <v>1002</v>
      </c>
      <c r="Y313" s="26">
        <v>42</v>
      </c>
      <c r="Z313" s="32">
        <v>1.1519999999999999</v>
      </c>
      <c r="AA313" s="26">
        <v>20.6</v>
      </c>
      <c r="AB313" s="26">
        <v>14.214</v>
      </c>
      <c r="AC313" s="26">
        <v>14.2</v>
      </c>
      <c r="AD313" s="26">
        <v>14.401999999999999</v>
      </c>
      <c r="AE313" s="26">
        <v>14.294</v>
      </c>
      <c r="AF313" s="26">
        <v>14.387</v>
      </c>
      <c r="AG313" s="26">
        <v>14.394</v>
      </c>
      <c r="AH313" s="26">
        <v>14.41</v>
      </c>
      <c r="AI313" s="26">
        <v>14.074999999999999</v>
      </c>
      <c r="AJ313" s="26">
        <v>14.253</v>
      </c>
      <c r="AK313" s="26">
        <v>14.166</v>
      </c>
      <c r="AL313" s="26">
        <v>14.422000000000001</v>
      </c>
      <c r="AM313" s="26">
        <v>14.375</v>
      </c>
      <c r="AN313" s="26">
        <v>14.678000000000001</v>
      </c>
      <c r="AO313" s="26">
        <v>14.401999999999999</v>
      </c>
      <c r="AP313" s="26">
        <v>14.266</v>
      </c>
      <c r="AQ313" s="32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</row>
    <row r="314" spans="1:76" x14ac:dyDescent="0.25">
      <c r="A314" s="26" t="s">
        <v>301</v>
      </c>
      <c r="B314" s="27" t="s">
        <v>77</v>
      </c>
      <c r="C314" s="28">
        <v>43391</v>
      </c>
      <c r="D314" s="27" t="s">
        <v>228</v>
      </c>
      <c r="E314" s="27">
        <v>4</v>
      </c>
      <c r="F314" s="26" t="s">
        <v>229</v>
      </c>
      <c r="G314" s="26" t="s">
        <v>302</v>
      </c>
      <c r="H314" s="26" t="s">
        <v>230</v>
      </c>
      <c r="I314" s="26" t="s">
        <v>232</v>
      </c>
      <c r="J314" s="26">
        <v>110</v>
      </c>
      <c r="K314" s="26">
        <v>112.7</v>
      </c>
      <c r="L314" s="26">
        <v>112.7</v>
      </c>
      <c r="M314" s="26">
        <v>112.7</v>
      </c>
      <c r="N314" s="29">
        <f>SUM(Table1[[#This Row],[250m]:[1000m]])/86400</f>
        <v>7.2780092592592579E-4</v>
      </c>
      <c r="O314" s="29">
        <f>SUM(Table1[[#This Row],[250m]:[2000m]])/86400</f>
        <v>1.3934374999999999E-3</v>
      </c>
      <c r="P314" s="29">
        <f>SUM(Table1[[#This Row],[250m]:[3000m]])/86400</f>
        <v>2.0682523148148144E-3</v>
      </c>
      <c r="Q314" s="29">
        <f>IF(Table1[[#This Row],[Time(s)]]&gt;1,Table1[[#This Row],[Time(s)]]/86400," ")</f>
        <v>2.735173611111111E-3</v>
      </c>
      <c r="R314" s="30">
        <f>SUM(Table1[[#This Row],[250m]:[4000m]])</f>
        <v>236.31899999999999</v>
      </c>
      <c r="S314" s="31">
        <f t="shared" si="18"/>
        <v>60.934584184936462</v>
      </c>
      <c r="T314" s="33">
        <f t="shared" si="21"/>
        <v>14.769937499999999</v>
      </c>
      <c r="U314" s="33">
        <f>IFERROR(AVERAGE(Table1[[#This Row],[500m]:[4000m]])," ")</f>
        <v>14.382200000000001</v>
      </c>
      <c r="V314" s="33">
        <f t="shared" si="22"/>
        <v>0.2178328979483389</v>
      </c>
      <c r="W314" s="26">
        <v>28.1</v>
      </c>
      <c r="X314" s="26">
        <v>1002</v>
      </c>
      <c r="Y314" s="26">
        <v>42</v>
      </c>
      <c r="Z314" s="32">
        <v>1.1519999999999999</v>
      </c>
      <c r="AA314" s="26">
        <v>20.585999999999999</v>
      </c>
      <c r="AB314" s="26">
        <v>14.132999999999999</v>
      </c>
      <c r="AC314" s="26">
        <v>14.034000000000001</v>
      </c>
      <c r="AD314" s="26">
        <v>14.129</v>
      </c>
      <c r="AE314" s="26">
        <v>14.504</v>
      </c>
      <c r="AF314" s="26">
        <v>14.265000000000001</v>
      </c>
      <c r="AG314" s="26">
        <v>14.403</v>
      </c>
      <c r="AH314" s="26">
        <v>14.339</v>
      </c>
      <c r="AI314" s="26">
        <v>14.474</v>
      </c>
      <c r="AJ314" s="26">
        <v>14.279</v>
      </c>
      <c r="AK314" s="26">
        <v>14.682</v>
      </c>
      <c r="AL314" s="26">
        <v>14.869</v>
      </c>
      <c r="AM314" s="26">
        <v>14.413</v>
      </c>
      <c r="AN314" s="26">
        <v>14.43</v>
      </c>
      <c r="AO314" s="26">
        <v>14.254</v>
      </c>
      <c r="AP314" s="26">
        <v>14.525</v>
      </c>
      <c r="AQ314" s="32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</row>
    <row r="315" spans="1:76" x14ac:dyDescent="0.25">
      <c r="A315" s="26" t="s">
        <v>301</v>
      </c>
      <c r="B315" s="27" t="s">
        <v>77</v>
      </c>
      <c r="C315" s="28">
        <v>43391</v>
      </c>
      <c r="D315" s="27" t="s">
        <v>189</v>
      </c>
      <c r="E315" s="27">
        <v>5</v>
      </c>
      <c r="F315" s="26" t="s">
        <v>193</v>
      </c>
      <c r="G315" s="26" t="s">
        <v>204</v>
      </c>
      <c r="H315" s="26" t="s">
        <v>192</v>
      </c>
      <c r="I315" s="26" t="s">
        <v>191</v>
      </c>
      <c r="J315" s="26"/>
      <c r="K315" s="26"/>
      <c r="L315" s="26"/>
      <c r="M315" s="26"/>
      <c r="N315" s="29">
        <f>SUM(Table1[[#This Row],[250m]:[1000m]])/86400</f>
        <v>7.4967592592592588E-4</v>
      </c>
      <c r="O315" s="29">
        <f>SUM(Table1[[#This Row],[250m]:[2000m]])/86400</f>
        <v>1.4152546296296294E-3</v>
      </c>
      <c r="P315" s="29">
        <f>SUM(Table1[[#This Row],[250m]:[3000m]])/86400</f>
        <v>2.0757986111111107E-3</v>
      </c>
      <c r="Q315" s="29">
        <f>IF(Table1[[#This Row],[Time(s)]]&gt;1,Table1[[#This Row],[Time(s)]]/86400," ")</f>
        <v>2.7390972222222218E-3</v>
      </c>
      <c r="R315" s="30">
        <f>SUM(Table1[[#This Row],[250m]:[4000m]])</f>
        <v>236.65799999999996</v>
      </c>
      <c r="S315" s="31">
        <f t="shared" si="18"/>
        <v>60.847298633471098</v>
      </c>
      <c r="T315" s="33">
        <f t="shared" si="21"/>
        <v>14.791124999999997</v>
      </c>
      <c r="U315" s="33">
        <f>IFERROR(AVERAGE(Table1[[#This Row],[500m]:[4000m]])," ")</f>
        <v>14.378133333333331</v>
      </c>
      <c r="V315" s="33">
        <f t="shared" si="22"/>
        <v>0.18914275284128909</v>
      </c>
      <c r="W315" s="26">
        <v>28.1</v>
      </c>
      <c r="X315" s="26">
        <v>1002</v>
      </c>
      <c r="Y315" s="26">
        <v>42</v>
      </c>
      <c r="Z315" s="32">
        <v>1.1519999999999999</v>
      </c>
      <c r="AA315" s="26">
        <v>20.986000000000001</v>
      </c>
      <c r="AB315" s="26">
        <v>14.457000000000001</v>
      </c>
      <c r="AC315" s="26">
        <v>14.553000000000001</v>
      </c>
      <c r="AD315" s="26">
        <v>14.776</v>
      </c>
      <c r="AE315" s="26">
        <v>14.532</v>
      </c>
      <c r="AF315" s="26">
        <v>14.416</v>
      </c>
      <c r="AG315" s="26">
        <v>14.311</v>
      </c>
      <c r="AH315" s="26">
        <v>14.247</v>
      </c>
      <c r="AI315" s="26">
        <v>14.269</v>
      </c>
      <c r="AJ315" s="26">
        <v>14.294</v>
      </c>
      <c r="AK315" s="26">
        <v>14.111000000000001</v>
      </c>
      <c r="AL315" s="26">
        <v>14.397</v>
      </c>
      <c r="AM315" s="26">
        <v>14.66</v>
      </c>
      <c r="AN315" s="26">
        <v>14.199</v>
      </c>
      <c r="AO315" s="26">
        <v>14.295</v>
      </c>
      <c r="AP315" s="26">
        <v>14.154999999999999</v>
      </c>
      <c r="AQ315" s="32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</row>
    <row r="316" spans="1:76" x14ac:dyDescent="0.25">
      <c r="A316" s="26" t="s">
        <v>301</v>
      </c>
      <c r="B316" s="27" t="s">
        <v>77</v>
      </c>
      <c r="C316" s="28">
        <v>43391</v>
      </c>
      <c r="D316" s="27" t="s">
        <v>303</v>
      </c>
      <c r="E316" s="27">
        <v>6</v>
      </c>
      <c r="F316" s="26" t="s">
        <v>263</v>
      </c>
      <c r="G316" s="26" t="s">
        <v>261</v>
      </c>
      <c r="H316" s="26" t="s">
        <v>304</v>
      </c>
      <c r="I316" s="26" t="s">
        <v>305</v>
      </c>
      <c r="J316" s="26"/>
      <c r="K316" s="26"/>
      <c r="L316" s="26"/>
      <c r="M316" s="26"/>
      <c r="N316" s="29">
        <f>SUM(Table1[[#This Row],[250m]:[1000m]])/86400</f>
        <v>7.513657407407406E-4</v>
      </c>
      <c r="O316" s="29">
        <f>SUM(Table1[[#This Row],[250m]:[2000m]])/86400</f>
        <v>1.4140740740740739E-3</v>
      </c>
      <c r="P316" s="29">
        <f>SUM(Table1[[#This Row],[250m]:[3000m]])/86400</f>
        <v>2.083773148148148E-3</v>
      </c>
      <c r="Q316" s="29">
        <f>IF(Table1[[#This Row],[Time(s)]]&gt;1,Table1[[#This Row],[Time(s)]]/86400," ")</f>
        <v>2.7536574074074069E-3</v>
      </c>
      <c r="R316" s="30">
        <f>SUM(Table1[[#This Row],[250m]:[4000m]])</f>
        <v>237.91599999999997</v>
      </c>
      <c r="S316" s="31">
        <f t="shared" si="18"/>
        <v>60.52556364431144</v>
      </c>
      <c r="T316" s="33">
        <f t="shared" si="21"/>
        <v>14.869749999999998</v>
      </c>
      <c r="U316" s="33">
        <f>IFERROR(AVERAGE(Table1[[#This Row],[500m]:[4000m]])," ")</f>
        <v>14.427866666666665</v>
      </c>
      <c r="V316" s="33">
        <f t="shared" si="22"/>
        <v>0.15137034370173333</v>
      </c>
      <c r="W316" s="26">
        <v>28.1</v>
      </c>
      <c r="X316" s="26">
        <v>1002</v>
      </c>
      <c r="Y316" s="26">
        <v>42</v>
      </c>
      <c r="Z316" s="32">
        <v>1.1519999999999999</v>
      </c>
      <c r="AA316" s="26">
        <v>21.498000000000001</v>
      </c>
      <c r="AB316" s="26">
        <v>14.542999999999999</v>
      </c>
      <c r="AC316" s="26">
        <v>14.412000000000001</v>
      </c>
      <c r="AD316" s="26">
        <v>14.465</v>
      </c>
      <c r="AE316" s="26">
        <v>14.449</v>
      </c>
      <c r="AF316" s="26">
        <v>14.385999999999999</v>
      </c>
      <c r="AG316" s="26">
        <v>14.101000000000001</v>
      </c>
      <c r="AH316" s="26">
        <v>14.321999999999999</v>
      </c>
      <c r="AI316" s="26">
        <v>14.489000000000001</v>
      </c>
      <c r="AJ316" s="26">
        <v>14.321999999999999</v>
      </c>
      <c r="AK316" s="26">
        <v>14.476000000000001</v>
      </c>
      <c r="AL316" s="26">
        <v>14.574999999999999</v>
      </c>
      <c r="AM316" s="26">
        <v>14.78</v>
      </c>
      <c r="AN316" s="26">
        <v>14.332000000000001</v>
      </c>
      <c r="AO316" s="26">
        <v>14.314</v>
      </c>
      <c r="AP316" s="26">
        <v>14.452</v>
      </c>
      <c r="AQ316" s="32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</row>
    <row r="317" spans="1:76" x14ac:dyDescent="0.25">
      <c r="A317" s="26" t="s">
        <v>301</v>
      </c>
      <c r="B317" s="27" t="s">
        <v>77</v>
      </c>
      <c r="C317" s="28">
        <v>43391</v>
      </c>
      <c r="D317" s="27" t="s">
        <v>239</v>
      </c>
      <c r="E317" s="27">
        <v>7</v>
      </c>
      <c r="F317" s="26"/>
      <c r="G317" s="26"/>
      <c r="H317" s="26"/>
      <c r="I317" s="26"/>
      <c r="J317" s="26"/>
      <c r="K317" s="26"/>
      <c r="L317" s="26"/>
      <c r="M317" s="26"/>
      <c r="N317" s="29">
        <f>SUM(Table1[[#This Row],[250m]:[1000m]])/86400</f>
        <v>7.4282407407407413E-4</v>
      </c>
      <c r="O317" s="29">
        <f>SUM(Table1[[#This Row],[250m]:[2000m]])/86400</f>
        <v>1.4081597222222223E-3</v>
      </c>
      <c r="P317" s="29">
        <f>SUM(Table1[[#This Row],[250m]:[3000m]])/86400</f>
        <v>2.080914351851852E-3</v>
      </c>
      <c r="Q317" s="29">
        <f>IF(Table1[[#This Row],[Time(s)]]&gt;1,Table1[[#This Row],[Time(s)]]/86400," ")</f>
        <v>2.7573379629629627E-3</v>
      </c>
      <c r="R317" s="30">
        <f>SUM(Table1[[#This Row],[250m]:[4000m]])</f>
        <v>238.23399999999998</v>
      </c>
      <c r="S317" s="31">
        <f t="shared" si="18"/>
        <v>60.444772786420081</v>
      </c>
      <c r="T317" s="33">
        <f t="shared" si="21"/>
        <v>14.889624999999999</v>
      </c>
      <c r="U317" s="33">
        <f>IFERROR(AVERAGE(Table1[[#This Row],[500m]:[4000m]])," ")</f>
        <v>14.479466666666665</v>
      </c>
      <c r="V317" s="33">
        <f t="shared" si="22"/>
        <v>0.17371070641675909</v>
      </c>
      <c r="W317" s="26">
        <v>28.1</v>
      </c>
      <c r="X317" s="26">
        <v>1002</v>
      </c>
      <c r="Y317" s="26">
        <v>42</v>
      </c>
      <c r="Z317" s="32">
        <v>1.1519999999999999</v>
      </c>
      <c r="AA317" s="26">
        <v>21.042000000000002</v>
      </c>
      <c r="AB317" s="26">
        <v>14.401999999999999</v>
      </c>
      <c r="AC317" s="26">
        <v>14.255000000000001</v>
      </c>
      <c r="AD317" s="26">
        <v>14.481</v>
      </c>
      <c r="AE317" s="26">
        <v>14.488</v>
      </c>
      <c r="AF317" s="26">
        <v>14.260999999999999</v>
      </c>
      <c r="AG317" s="26">
        <v>14.335000000000001</v>
      </c>
      <c r="AH317" s="26">
        <v>14.401</v>
      </c>
      <c r="AI317" s="26">
        <v>14.452999999999999</v>
      </c>
      <c r="AJ317" s="26">
        <v>14.429</v>
      </c>
      <c r="AK317" s="26">
        <v>14.558</v>
      </c>
      <c r="AL317" s="26">
        <v>14.686</v>
      </c>
      <c r="AM317" s="26">
        <v>14.683999999999999</v>
      </c>
      <c r="AN317" s="26">
        <v>14.351000000000001</v>
      </c>
      <c r="AO317" s="26">
        <v>14.504</v>
      </c>
      <c r="AP317" s="26">
        <v>14.904</v>
      </c>
      <c r="AQ317" s="32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</row>
    <row r="318" spans="1:76" x14ac:dyDescent="0.25">
      <c r="A318" s="26" t="s">
        <v>301</v>
      </c>
      <c r="B318" s="27" t="s">
        <v>201</v>
      </c>
      <c r="C318" s="28">
        <v>43392</v>
      </c>
      <c r="D318" s="27" t="s">
        <v>93</v>
      </c>
      <c r="E318" s="27"/>
      <c r="F318" s="26" t="s">
        <v>121</v>
      </c>
      <c r="G318" s="26" t="s">
        <v>162</v>
      </c>
      <c r="H318" s="26" t="s">
        <v>219</v>
      </c>
      <c r="I318" s="26" t="s">
        <v>126</v>
      </c>
      <c r="J318" s="26">
        <v>110.1</v>
      </c>
      <c r="K318" s="26">
        <v>110.1</v>
      </c>
      <c r="L318" s="26">
        <v>110.1</v>
      </c>
      <c r="M318" s="26">
        <v>110.1</v>
      </c>
      <c r="N318" s="29">
        <f>SUM(Table1[[#This Row],[250m]:[1000m]])/86400</f>
        <v>7.2445601851851848E-4</v>
      </c>
      <c r="O318" s="29">
        <f>SUM(Table1[[#This Row],[250m]:[2000m]])/86400</f>
        <v>1.3671990740740741E-3</v>
      </c>
      <c r="P318" s="29">
        <f>SUM(Table1[[#This Row],[250m]:[3000m]])/86400</f>
        <v>2.0246412037037038E-3</v>
      </c>
      <c r="Q318" s="29">
        <f>IF(Table1[[#This Row],[Time(s)]]&gt;1,Table1[[#This Row],[Time(s)]]/86400," ")</f>
        <v>2.6928356481481482E-3</v>
      </c>
      <c r="R318" s="30">
        <f>SUM(Table1[[#This Row],[250m]:[4000m]])</f>
        <v>232.661</v>
      </c>
      <c r="S318" s="31">
        <f t="shared" si="18"/>
        <v>61.892624892010268</v>
      </c>
      <c r="T318" s="33">
        <f t="shared" si="21"/>
        <v>14.5413125</v>
      </c>
      <c r="U318" s="33">
        <f>IFERROR(AVERAGE(Table1[[#This Row],[500m]:[4000m]])," ")</f>
        <v>14.093266666666667</v>
      </c>
      <c r="V318" s="33">
        <f t="shared" si="22"/>
        <v>0.29854180532014168</v>
      </c>
      <c r="W318" s="26"/>
      <c r="X318" s="26"/>
      <c r="Y318" s="26"/>
      <c r="Z318" s="32"/>
      <c r="AA318" s="26">
        <v>21.262</v>
      </c>
      <c r="AB318" s="26">
        <v>14.163</v>
      </c>
      <c r="AC318" s="26">
        <v>13.525</v>
      </c>
      <c r="AD318" s="26">
        <v>13.643000000000001</v>
      </c>
      <c r="AE318" s="26">
        <v>13.789</v>
      </c>
      <c r="AF318" s="26">
        <v>13.897</v>
      </c>
      <c r="AG318" s="26">
        <v>13.887</v>
      </c>
      <c r="AH318" s="26">
        <v>13.96</v>
      </c>
      <c r="AI318" s="26">
        <v>14.141</v>
      </c>
      <c r="AJ318" s="26">
        <v>14.202</v>
      </c>
      <c r="AK318" s="26">
        <v>14.209</v>
      </c>
      <c r="AL318" s="26">
        <v>14.250999999999999</v>
      </c>
      <c r="AM318" s="26">
        <v>14.368</v>
      </c>
      <c r="AN318" s="26">
        <v>14.446</v>
      </c>
      <c r="AO318" s="26">
        <v>14.513999999999999</v>
      </c>
      <c r="AP318" s="26">
        <v>14.404</v>
      </c>
      <c r="AQ318" s="32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</row>
    <row r="319" spans="1:76" x14ac:dyDescent="0.25">
      <c r="A319" s="26" t="s">
        <v>301</v>
      </c>
      <c r="B319" s="27" t="s">
        <v>201</v>
      </c>
      <c r="C319" s="28">
        <v>43392</v>
      </c>
      <c r="D319" s="27" t="s">
        <v>228</v>
      </c>
      <c r="E319" s="27"/>
      <c r="F319" s="26" t="s">
        <v>229</v>
      </c>
      <c r="G319" s="26" t="s">
        <v>302</v>
      </c>
      <c r="H319" s="26" t="s">
        <v>230</v>
      </c>
      <c r="I319" s="26" t="s">
        <v>232</v>
      </c>
      <c r="J319" s="26"/>
      <c r="K319" s="26"/>
      <c r="L319" s="26"/>
      <c r="M319" s="26"/>
      <c r="N319" s="29">
        <f>SUM(Table1[[#This Row],[250m]:[1000m]])/86400</f>
        <v>7.2915509259259266E-4</v>
      </c>
      <c r="O319" s="29">
        <f>SUM(Table1[[#This Row],[250m]:[2000m]])/86400</f>
        <v>1.3917939814814815E-3</v>
      </c>
      <c r="P319" s="29">
        <f>SUM(Table1[[#This Row],[250m]:[3000m]])/86400</f>
        <v>2.0587731481481481E-3</v>
      </c>
      <c r="Q319" s="29">
        <f>IF(Table1[[#This Row],[Time(s)]]&gt;1,Table1[[#This Row],[Time(s)]]/86400," ")</f>
        <v>2.7234143518518519E-3</v>
      </c>
      <c r="R319" s="30">
        <f>SUM(Table1[[#This Row],[250m]:[4000m]])</f>
        <v>235.303</v>
      </c>
      <c r="S319" s="31">
        <f t="shared" si="18"/>
        <v>61.197689787210535</v>
      </c>
      <c r="T319" s="33">
        <f t="shared" si="21"/>
        <v>14.7064375</v>
      </c>
      <c r="U319" s="33">
        <f>IFERROR(AVERAGE(Table1[[#This Row],[500m]:[4000m]])," ")</f>
        <v>14.309066666666666</v>
      </c>
      <c r="V319" s="33">
        <f t="shared" si="22"/>
        <v>0.20675571046412197</v>
      </c>
      <c r="W319" s="26"/>
      <c r="X319" s="26"/>
      <c r="Y319" s="26"/>
      <c r="Z319" s="32"/>
      <c r="AA319" s="26">
        <v>20.667000000000002</v>
      </c>
      <c r="AB319" s="26">
        <v>14.169</v>
      </c>
      <c r="AC319" s="26">
        <v>14.036</v>
      </c>
      <c r="AD319" s="26">
        <v>14.127000000000001</v>
      </c>
      <c r="AE319" s="26">
        <v>14.451000000000001</v>
      </c>
      <c r="AF319" s="26">
        <v>14.286</v>
      </c>
      <c r="AG319" s="26">
        <v>14.451000000000001</v>
      </c>
      <c r="AH319" s="26">
        <v>14.064</v>
      </c>
      <c r="AI319" s="26">
        <v>14.172000000000001</v>
      </c>
      <c r="AJ319" s="26">
        <v>14.178000000000001</v>
      </c>
      <c r="AK319" s="26">
        <v>14.55</v>
      </c>
      <c r="AL319" s="26">
        <v>14.727</v>
      </c>
      <c r="AM319" s="26">
        <v>14.351000000000001</v>
      </c>
      <c r="AN319" s="26">
        <v>14.426</v>
      </c>
      <c r="AO319" s="26">
        <v>14.117000000000001</v>
      </c>
      <c r="AP319" s="26">
        <v>14.531000000000001</v>
      </c>
      <c r="AQ319" s="32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</row>
    <row r="320" spans="1:76" x14ac:dyDescent="0.25">
      <c r="A320" s="26" t="s">
        <v>301</v>
      </c>
      <c r="B320" s="27" t="s">
        <v>201</v>
      </c>
      <c r="C320" s="28">
        <v>43392</v>
      </c>
      <c r="D320" s="27" t="s">
        <v>78</v>
      </c>
      <c r="E320" s="27"/>
      <c r="F320" s="26" t="s">
        <v>79</v>
      </c>
      <c r="G320" s="26" t="s">
        <v>197</v>
      </c>
      <c r="H320" s="26" t="s">
        <v>106</v>
      </c>
      <c r="I320" s="26" t="s">
        <v>152</v>
      </c>
      <c r="J320" s="26">
        <v>115.1</v>
      </c>
      <c r="K320" s="26">
        <v>111.9</v>
      </c>
      <c r="L320" s="26">
        <v>110.1</v>
      </c>
      <c r="M320" s="26">
        <v>110.1</v>
      </c>
      <c r="N320" s="29">
        <f>SUM(Table1[[#This Row],[250m]:[1000m]])/86400</f>
        <v>7.2775462962962963E-4</v>
      </c>
      <c r="O320" s="29">
        <f>SUM(Table1[[#This Row],[250m]:[2000m]])/86400</f>
        <v>1.3833333333333332E-3</v>
      </c>
      <c r="P320" s="29">
        <f>SUM(Table1[[#This Row],[250m]:[3000m]])/86400</f>
        <v>2.029236111111111E-3</v>
      </c>
      <c r="Q320" s="29">
        <f>IF(Table1[[#This Row],[Time(s)]]&gt;1,Table1[[#This Row],[Time(s)]]/86400," ")</f>
        <v>2.700844907407407E-3</v>
      </c>
      <c r="R320" s="30">
        <f>SUM(Table1[[#This Row],[250m]:[4000m]])</f>
        <v>233.35299999999998</v>
      </c>
      <c r="S320" s="31">
        <f t="shared" si="18"/>
        <v>61.709084520019033</v>
      </c>
      <c r="T320" s="33">
        <f t="shared" si="21"/>
        <v>14.584562499999999</v>
      </c>
      <c r="U320" s="33">
        <f>IFERROR(AVERAGE(Table1[[#This Row],[500m]:[4000m]])," ")</f>
        <v>14.170799999999998</v>
      </c>
      <c r="V320" s="33">
        <f t="shared" si="22"/>
        <v>0.2544684094903954</v>
      </c>
      <c r="W320" s="26"/>
      <c r="X320" s="26"/>
      <c r="Y320" s="26"/>
      <c r="Z320" s="32"/>
      <c r="AA320" s="26">
        <v>20.791</v>
      </c>
      <c r="AB320" s="26">
        <v>14.143000000000001</v>
      </c>
      <c r="AC320" s="26">
        <v>13.776999999999999</v>
      </c>
      <c r="AD320" s="26">
        <v>14.167</v>
      </c>
      <c r="AE320" s="26">
        <v>14.113</v>
      </c>
      <c r="AF320" s="26">
        <v>14.103</v>
      </c>
      <c r="AG320" s="26">
        <v>14.21</v>
      </c>
      <c r="AH320" s="26">
        <v>14.215999999999999</v>
      </c>
      <c r="AI320" s="26">
        <v>13.95</v>
      </c>
      <c r="AJ320" s="26">
        <v>13.984999999999999</v>
      </c>
      <c r="AK320" s="26">
        <v>13.917999999999999</v>
      </c>
      <c r="AL320" s="26">
        <v>13.952999999999999</v>
      </c>
      <c r="AM320" s="26">
        <v>14.268000000000001</v>
      </c>
      <c r="AN320" s="26">
        <v>14.648</v>
      </c>
      <c r="AO320" s="26">
        <v>14.48</v>
      </c>
      <c r="AP320" s="26">
        <v>14.631</v>
      </c>
      <c r="AQ320" s="32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</row>
    <row r="321" spans="1:76" x14ac:dyDescent="0.25">
      <c r="A321" s="26" t="s">
        <v>301</v>
      </c>
      <c r="B321" s="27" t="s">
        <v>201</v>
      </c>
      <c r="C321" s="28">
        <v>43392</v>
      </c>
      <c r="D321" s="27" t="s">
        <v>83</v>
      </c>
      <c r="E321" s="27"/>
      <c r="F321" s="26" t="s">
        <v>174</v>
      </c>
      <c r="G321" s="26" t="s">
        <v>217</v>
      </c>
      <c r="H321" s="26" t="s">
        <v>300</v>
      </c>
      <c r="I321" s="26" t="s">
        <v>173</v>
      </c>
      <c r="J321" s="26">
        <v>111.9</v>
      </c>
      <c r="K321" s="26">
        <v>111.8</v>
      </c>
      <c r="L321" s="26">
        <v>113.8</v>
      </c>
      <c r="M321" s="26">
        <v>113.8</v>
      </c>
      <c r="N321" s="29">
        <f>SUM(Table1[[#This Row],[250m]:[1000m]])/86400</f>
        <v>7.3559027777777772E-4</v>
      </c>
      <c r="O321" s="29">
        <f>SUM(Table1[[#This Row],[250m]:[2000m]])/86400</f>
        <v>1.3926273148148149E-3</v>
      </c>
      <c r="P321" s="29">
        <f>SUM(Table1[[#This Row],[250m]:[3000m]])/86400</f>
        <v>2.0546643518518522E-3</v>
      </c>
      <c r="Q321" s="29">
        <f>IF(Table1[[#This Row],[Time(s)]]&gt;1,Table1[[#This Row],[Time(s)]]/86400," ")</f>
        <v>2.7345833333333337E-3</v>
      </c>
      <c r="R321" s="30">
        <f>SUM(Table1[[#This Row],[250m]:[4000m]])</f>
        <v>236.26800000000003</v>
      </c>
      <c r="S321" s="31">
        <f t="shared" si="18"/>
        <v>60.947737315252162</v>
      </c>
      <c r="T321" s="33">
        <f t="shared" si="21"/>
        <v>14.766750000000002</v>
      </c>
      <c r="U321" s="33">
        <f>IFERROR(AVERAGE(Table1[[#This Row],[500m]:[4000m]])," ")</f>
        <v>14.335733333333335</v>
      </c>
      <c r="V321" s="33">
        <f t="shared" si="22"/>
        <v>0.26745052056853613</v>
      </c>
      <c r="W321" s="26"/>
      <c r="X321" s="26"/>
      <c r="Y321" s="26"/>
      <c r="Z321" s="32"/>
      <c r="AA321" s="26">
        <v>21.231999999999999</v>
      </c>
      <c r="AB321" s="26">
        <v>14.287000000000001</v>
      </c>
      <c r="AC321" s="26">
        <v>13.936999999999999</v>
      </c>
      <c r="AD321" s="26">
        <v>14.099</v>
      </c>
      <c r="AE321" s="26">
        <v>14.021000000000001</v>
      </c>
      <c r="AF321" s="26">
        <v>14.202999999999999</v>
      </c>
      <c r="AG321" s="26">
        <v>14.311</v>
      </c>
      <c r="AH321" s="26">
        <v>14.233000000000001</v>
      </c>
      <c r="AI321" s="26">
        <v>14.162000000000001</v>
      </c>
      <c r="AJ321" s="26">
        <v>14.291</v>
      </c>
      <c r="AK321" s="26">
        <v>14.228</v>
      </c>
      <c r="AL321" s="26">
        <v>14.519</v>
      </c>
      <c r="AM321" s="26">
        <v>14.874000000000001</v>
      </c>
      <c r="AN321" s="26">
        <v>14.66</v>
      </c>
      <c r="AO321" s="26">
        <v>14.744</v>
      </c>
      <c r="AP321" s="26">
        <v>14.467000000000001</v>
      </c>
      <c r="AQ321" s="32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</row>
    <row r="322" spans="1:76" x14ac:dyDescent="0.25">
      <c r="A322" s="26" t="s">
        <v>301</v>
      </c>
      <c r="B322" s="27" t="s">
        <v>201</v>
      </c>
      <c r="C322" s="28">
        <v>43392</v>
      </c>
      <c r="D322" s="27" t="s">
        <v>189</v>
      </c>
      <c r="E322" s="27"/>
      <c r="F322" s="26" t="s">
        <v>193</v>
      </c>
      <c r="G322" s="26" t="s">
        <v>204</v>
      </c>
      <c r="H322" s="26" t="s">
        <v>190</v>
      </c>
      <c r="I322" s="26" t="s">
        <v>192</v>
      </c>
      <c r="J322" s="26">
        <v>110.8</v>
      </c>
      <c r="K322" s="26">
        <v>113.9</v>
      </c>
      <c r="L322" s="26">
        <v>113.9</v>
      </c>
      <c r="M322" s="26">
        <v>113.9</v>
      </c>
      <c r="N322" s="29">
        <f>SUM(Table1[[#This Row],[250m]:[1000m]])/86400</f>
        <v>7.3365740740740748E-4</v>
      </c>
      <c r="O322" s="29">
        <f>SUM(Table1[[#This Row],[250m]:[2000m]])/86400</f>
        <v>1.3803819444444445E-3</v>
      </c>
      <c r="P322" s="29">
        <f>SUM(Table1[[#This Row],[250m]:[3000m]])/86400</f>
        <v>2.0369675925925928E-3</v>
      </c>
      <c r="Q322" s="29">
        <f>IF(Table1[[#This Row],[Time(s)]]&gt;1,Table1[[#This Row],[Time(s)]]/86400," ")</f>
        <v>2.6987847222222226E-3</v>
      </c>
      <c r="R322" s="30">
        <f>SUM(Table1[[#This Row],[250m]:[4000m]])</f>
        <v>233.17500000000004</v>
      </c>
      <c r="S322" s="31">
        <f t="shared" si="18"/>
        <v>61.756191701511725</v>
      </c>
      <c r="T322" s="33">
        <f t="shared" si="21"/>
        <v>14.573437500000002</v>
      </c>
      <c r="U322" s="33">
        <f>IFERROR(AVERAGE(Table1[[#This Row],[500m]:[4000m]])," ")</f>
        <v>14.165066666666668</v>
      </c>
      <c r="V322" s="33">
        <f t="shared" si="22"/>
        <v>0.17540950726256327</v>
      </c>
      <c r="W322" s="26"/>
      <c r="X322" s="26"/>
      <c r="Y322" s="26"/>
      <c r="Z322" s="32"/>
      <c r="AA322" s="26">
        <v>20.699000000000002</v>
      </c>
      <c r="AB322" s="26">
        <v>14.145</v>
      </c>
      <c r="AC322" s="26">
        <v>14.25</v>
      </c>
      <c r="AD322" s="26">
        <v>14.294</v>
      </c>
      <c r="AE322" s="26">
        <v>14.098000000000001</v>
      </c>
      <c r="AF322" s="26">
        <v>13.811</v>
      </c>
      <c r="AG322" s="26">
        <v>13.887</v>
      </c>
      <c r="AH322" s="26">
        <v>14.081</v>
      </c>
      <c r="AI322" s="26">
        <v>14.188000000000001</v>
      </c>
      <c r="AJ322" s="26">
        <v>14.163</v>
      </c>
      <c r="AK322" s="26">
        <v>14.311999999999999</v>
      </c>
      <c r="AL322" s="26">
        <v>14.066000000000001</v>
      </c>
      <c r="AM322" s="26">
        <v>14.132</v>
      </c>
      <c r="AN322" s="26">
        <v>14.321</v>
      </c>
      <c r="AO322" s="26">
        <v>14.196999999999999</v>
      </c>
      <c r="AP322" s="26">
        <v>14.531000000000001</v>
      </c>
      <c r="AQ322" s="32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</row>
    <row r="323" spans="1:76" x14ac:dyDescent="0.25">
      <c r="A323" s="26" t="s">
        <v>301</v>
      </c>
      <c r="B323" s="27" t="s">
        <v>201</v>
      </c>
      <c r="C323" s="28">
        <v>43392</v>
      </c>
      <c r="D323" s="27" t="s">
        <v>303</v>
      </c>
      <c r="E323" s="27"/>
      <c r="F323" s="26" t="s">
        <v>263</v>
      </c>
      <c r="G323" s="26" t="s">
        <v>261</v>
      </c>
      <c r="H323" s="26" t="s">
        <v>304</v>
      </c>
      <c r="I323" s="26" t="s">
        <v>305</v>
      </c>
      <c r="J323" s="26"/>
      <c r="K323" s="26"/>
      <c r="L323" s="26"/>
      <c r="M323" s="26"/>
      <c r="N323" s="29">
        <f>SUM(Table1[[#This Row],[250m]:[1000m]])/86400</f>
        <v>7.4109953703703707E-4</v>
      </c>
      <c r="O323" s="29">
        <f>SUM(Table1[[#This Row],[250m]:[2000m]])/86400</f>
        <v>1.3979282407407408E-3</v>
      </c>
      <c r="P323" s="29">
        <f>SUM(Table1[[#This Row],[250m]:[3000m]])/86400</f>
        <v>2.0555787037037036E-3</v>
      </c>
      <c r="Q323" s="29">
        <f>IF(Table1[[#This Row],[Time(s)]]&gt;1,Table1[[#This Row],[Time(s)]]/86400," ")</f>
        <v>2.7063194444444444E-3</v>
      </c>
      <c r="R323" s="30">
        <f>SUM(Table1[[#This Row],[250m]:[4000m]])</f>
        <v>233.82599999999999</v>
      </c>
      <c r="S323" s="31">
        <f t="shared" si="18"/>
        <v>61.584254958815528</v>
      </c>
      <c r="T323" s="33">
        <f t="shared" si="21"/>
        <v>14.614125</v>
      </c>
      <c r="U323" s="33">
        <f>IFERROR(AVERAGE(Table1[[#This Row],[500m]:[4000m]])," ")</f>
        <v>14.175199999999998</v>
      </c>
      <c r="V323" s="33">
        <f t="shared" si="22"/>
        <v>0.13894356511085468</v>
      </c>
      <c r="W323" s="26"/>
      <c r="X323" s="26"/>
      <c r="Y323" s="26"/>
      <c r="Z323" s="32"/>
      <c r="AA323" s="26">
        <v>21.198</v>
      </c>
      <c r="AB323" s="26">
        <v>14.291</v>
      </c>
      <c r="AC323" s="26">
        <v>14.250999999999999</v>
      </c>
      <c r="AD323" s="26">
        <v>14.291</v>
      </c>
      <c r="AE323" s="26">
        <v>14.227</v>
      </c>
      <c r="AF323" s="26">
        <v>14.238</v>
      </c>
      <c r="AG323" s="26">
        <v>14.087999999999999</v>
      </c>
      <c r="AH323" s="26">
        <v>14.196999999999999</v>
      </c>
      <c r="AI323" s="26">
        <v>14.429</v>
      </c>
      <c r="AJ323" s="26">
        <v>14.052</v>
      </c>
      <c r="AK323" s="26">
        <v>14.048</v>
      </c>
      <c r="AL323" s="26">
        <v>14.292</v>
      </c>
      <c r="AM323" s="26">
        <v>13.927</v>
      </c>
      <c r="AN323" s="26">
        <v>14.01</v>
      </c>
      <c r="AO323" s="26">
        <v>14.037000000000001</v>
      </c>
      <c r="AP323" s="26">
        <v>14.25</v>
      </c>
      <c r="AQ323" s="32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</row>
    <row r="324" spans="1:76" x14ac:dyDescent="0.25">
      <c r="A324" s="26" t="s">
        <v>301</v>
      </c>
      <c r="B324" s="27" t="s">
        <v>201</v>
      </c>
      <c r="C324" s="28">
        <v>43392</v>
      </c>
      <c r="D324" s="27" t="s">
        <v>239</v>
      </c>
      <c r="E324" s="27"/>
      <c r="F324" s="26" t="s">
        <v>288</v>
      </c>
      <c r="G324" s="26" t="s">
        <v>243</v>
      </c>
      <c r="H324" s="26" t="s">
        <v>306</v>
      </c>
      <c r="I324" s="26" t="s">
        <v>241</v>
      </c>
      <c r="J324" s="26"/>
      <c r="K324" s="26"/>
      <c r="L324" s="26"/>
      <c r="M324" s="26"/>
      <c r="N324" s="29">
        <f>SUM(Table1[[#This Row],[250m]:[1000m]])/86400</f>
        <v>7.4819444444444456E-4</v>
      </c>
      <c r="O324" s="29">
        <f>SUM(Table1[[#This Row],[250m]:[2000m]])/86400</f>
        <v>1.4100462962962964E-3</v>
      </c>
      <c r="P324" s="29">
        <f>SUM(Table1[[#This Row],[250m]:[3000m]])/86400</f>
        <v>2.0752662037037037E-3</v>
      </c>
      <c r="Q324" s="29">
        <f>IF(Table1[[#This Row],[Time(s)]]&gt;1,Table1[[#This Row],[Time(s)]]/86400," ")</f>
        <v>2.7467361111111108E-3</v>
      </c>
      <c r="R324" s="30">
        <f>SUM(Table1[[#This Row],[250m]:[4000m]])</f>
        <v>237.31799999999998</v>
      </c>
      <c r="S324" s="31">
        <f t="shared" si="18"/>
        <v>60.678077516244038</v>
      </c>
      <c r="T324" s="33">
        <f t="shared" si="21"/>
        <v>14.832374999999999</v>
      </c>
      <c r="U324" s="33">
        <f>IFERROR(AVERAGE(Table1[[#This Row],[500m]:[4000m]])," ")</f>
        <v>14.393933333333333</v>
      </c>
      <c r="V324" s="33">
        <f t="shared" si="22"/>
        <v>0.23960755612538792</v>
      </c>
      <c r="W324" s="26"/>
      <c r="X324" s="26"/>
      <c r="Y324" s="26"/>
      <c r="Z324" s="32"/>
      <c r="AA324" s="26">
        <v>21.408999999999999</v>
      </c>
      <c r="AB324" s="26">
        <v>14.728999999999999</v>
      </c>
      <c r="AC324" s="26">
        <v>14.182</v>
      </c>
      <c r="AD324" s="26">
        <v>14.324</v>
      </c>
      <c r="AE324" s="26">
        <v>14.318</v>
      </c>
      <c r="AF324" s="26">
        <v>14.191000000000001</v>
      </c>
      <c r="AG324" s="26">
        <v>14.311999999999999</v>
      </c>
      <c r="AH324" s="26">
        <v>14.363</v>
      </c>
      <c r="AI324" s="26">
        <v>14.278</v>
      </c>
      <c r="AJ324" s="26">
        <v>14.173</v>
      </c>
      <c r="AK324" s="26">
        <v>14.343999999999999</v>
      </c>
      <c r="AL324" s="26">
        <v>14.68</v>
      </c>
      <c r="AM324" s="26">
        <v>14.17</v>
      </c>
      <c r="AN324" s="26">
        <v>14.218</v>
      </c>
      <c r="AO324" s="26">
        <v>14.874000000000001</v>
      </c>
      <c r="AP324" s="26">
        <v>14.753</v>
      </c>
      <c r="AQ324" s="32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</row>
    <row r="325" spans="1:76" x14ac:dyDescent="0.25">
      <c r="A325" s="26" t="s">
        <v>301</v>
      </c>
      <c r="B325" s="27" t="s">
        <v>100</v>
      </c>
      <c r="C325" s="28">
        <v>43392</v>
      </c>
      <c r="D325" s="27" t="s">
        <v>303</v>
      </c>
      <c r="E325" s="27"/>
      <c r="F325" s="26" t="s">
        <v>263</v>
      </c>
      <c r="G325" s="26" t="s">
        <v>261</v>
      </c>
      <c r="H325" s="26" t="s">
        <v>304</v>
      </c>
      <c r="I325" s="26" t="s">
        <v>305</v>
      </c>
      <c r="J325" s="26"/>
      <c r="K325" s="26"/>
      <c r="L325" s="26"/>
      <c r="M325" s="26"/>
      <c r="N325" s="29">
        <f>SUM(Table1[[#This Row],[250m]:[1000m]])/86400</f>
        <v>7.4518518518518521E-4</v>
      </c>
      <c r="O325" s="29">
        <f>SUM(Table1[[#This Row],[250m]:[2000m]])/86400</f>
        <v>1.408009259259259E-3</v>
      </c>
      <c r="P325" s="29">
        <f>SUM(Table1[[#This Row],[250m]:[3000m]])/86400</f>
        <v>2.0686574074074071E-3</v>
      </c>
      <c r="Q325" s="29">
        <f>IF(Table1[[#This Row],[Time(s)]]&gt;1,Table1[[#This Row],[Time(s)]]/86400," ")</f>
        <v>2.7252777777777774E-3</v>
      </c>
      <c r="R325" s="30">
        <f>SUM(Table1[[#This Row],[250m]:[4000m]])</f>
        <v>235.46399999999997</v>
      </c>
      <c r="S325" s="31">
        <f t="shared" si="18"/>
        <v>61.155845479563766</v>
      </c>
      <c r="T325" s="33">
        <f>IFERROR(AVERAGE(AA325:AN325)," ")</f>
        <v>14.765357142857141</v>
      </c>
      <c r="U325" s="33">
        <f>IFERROR(AVERAGE(Table1[[#This Row],[500m]:[4000m]])," ")</f>
        <v>14.280266666666666</v>
      </c>
      <c r="V325" s="33">
        <f>IFERROR(STDEV(AA325:AN325)," ")</f>
        <v>1.8760237249255596</v>
      </c>
      <c r="W325" s="26"/>
      <c r="X325" s="26"/>
      <c r="Y325" s="26"/>
      <c r="Z325" s="32"/>
      <c r="AA325" s="26">
        <v>21.26</v>
      </c>
      <c r="AB325" s="26">
        <v>14.531000000000001</v>
      </c>
      <c r="AC325" s="26">
        <v>14.236000000000001</v>
      </c>
      <c r="AD325" s="26">
        <v>14.356999999999999</v>
      </c>
      <c r="AE325" s="26">
        <v>14.43</v>
      </c>
      <c r="AF325" s="26">
        <v>14.391999999999999</v>
      </c>
      <c r="AG325" s="26">
        <v>14.221</v>
      </c>
      <c r="AH325" s="26">
        <v>14.225</v>
      </c>
      <c r="AI325" s="26">
        <v>14.374000000000001</v>
      </c>
      <c r="AJ325" s="26">
        <v>14.131</v>
      </c>
      <c r="AK325" s="26">
        <v>14.2</v>
      </c>
      <c r="AL325" s="26">
        <v>14.375</v>
      </c>
      <c r="AM325" s="26">
        <v>14.042999999999999</v>
      </c>
      <c r="AN325" s="26">
        <v>13.94</v>
      </c>
      <c r="AO325" s="32">
        <v>14.144</v>
      </c>
      <c r="AP325" s="26">
        <v>14.605</v>
      </c>
      <c r="AQ325" s="32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</row>
    <row r="326" spans="1:76" x14ac:dyDescent="0.25">
      <c r="A326" s="26" t="s">
        <v>301</v>
      </c>
      <c r="B326" s="40" t="s">
        <v>100</v>
      </c>
      <c r="C326" s="28">
        <v>43392</v>
      </c>
      <c r="D326" s="40" t="s">
        <v>189</v>
      </c>
      <c r="E326" s="40"/>
      <c r="F326" s="41" t="s">
        <v>193</v>
      </c>
      <c r="G326" s="41" t="s">
        <v>204</v>
      </c>
      <c r="H326" s="41" t="s">
        <v>191</v>
      </c>
      <c r="I326" s="41" t="s">
        <v>192</v>
      </c>
      <c r="J326" s="41">
        <v>110</v>
      </c>
      <c r="K326" s="41">
        <v>110</v>
      </c>
      <c r="L326" s="41">
        <v>111.9</v>
      </c>
      <c r="M326" s="41">
        <v>110</v>
      </c>
      <c r="N326" s="29">
        <f>SUM(Table1[[#This Row],[250m]:[1000m]])/86400</f>
        <v>7.2822916666666663E-4</v>
      </c>
      <c r="O326" s="29">
        <f>SUM(Table1[[#This Row],[250m]:[2000m]])/86400</f>
        <v>1.3785763888888888E-3</v>
      </c>
      <c r="P326" s="42">
        <f>SUM(Table1[[#This Row],[250m]:[3000m]])/86400</f>
        <v>2.040347222222222E-3</v>
      </c>
      <c r="Q326" s="29">
        <f>IF(Table1[[#This Row],[Time(s)]]&gt;1,Table1[[#This Row],[Time(s)]]/86400," ")</f>
        <v>2.6985300925925922E-3</v>
      </c>
      <c r="R326" s="30">
        <f>SUM(Table1[[#This Row],[250m]:[4000m]])</f>
        <v>233.15299999999996</v>
      </c>
      <c r="S326" s="31">
        <f t="shared" si="18"/>
        <v>61.762018931774428</v>
      </c>
      <c r="T326" s="43">
        <f t="shared" ref="T326:T346" si="23">IFERROR(AVERAGE(AA326:AP326)," ")</f>
        <v>14.572062499999998</v>
      </c>
      <c r="U326" s="43">
        <f>IFERROR(AVERAGE(Table1[[#This Row],[500m]:[4000m]])," ")</f>
        <v>14.182933333333329</v>
      </c>
      <c r="V326" s="43">
        <f t="shared" ref="V326:V346" si="24">IFERROR(STDEV(AB326:AP326)," ")</f>
        <v>0.21047750699868356</v>
      </c>
      <c r="W326" s="41"/>
      <c r="X326" s="41"/>
      <c r="Y326" s="41"/>
      <c r="Z326" s="44"/>
      <c r="AA326" s="41">
        <v>20.408999999999999</v>
      </c>
      <c r="AB326" s="41">
        <v>14.141999999999999</v>
      </c>
      <c r="AC326" s="41">
        <v>14.172000000000001</v>
      </c>
      <c r="AD326" s="41">
        <v>14.196</v>
      </c>
      <c r="AE326" s="41">
        <v>14.106999999999999</v>
      </c>
      <c r="AF326" s="41">
        <v>13.977</v>
      </c>
      <c r="AG326" s="41">
        <v>13.996</v>
      </c>
      <c r="AH326" s="41">
        <v>14.11</v>
      </c>
      <c r="AI326" s="41">
        <v>13.99</v>
      </c>
      <c r="AJ326" s="41">
        <v>14.109</v>
      </c>
      <c r="AK326" s="41">
        <v>14.42</v>
      </c>
      <c r="AL326" s="41">
        <v>14.657999999999999</v>
      </c>
      <c r="AM326" s="41">
        <v>14.147</v>
      </c>
      <c r="AN326" s="41">
        <v>14.388</v>
      </c>
      <c r="AO326" s="41">
        <v>13.882</v>
      </c>
      <c r="AP326" s="41">
        <v>14.45</v>
      </c>
      <c r="AQ326" s="44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1"/>
      <c r="BL326" s="41"/>
      <c r="BM326" s="41"/>
      <c r="BN326" s="41"/>
      <c r="BO326" s="41"/>
      <c r="BP326" s="41"/>
      <c r="BQ326" s="41"/>
      <c r="BR326" s="41"/>
      <c r="BS326" s="41"/>
      <c r="BT326" s="41"/>
      <c r="BU326" s="41"/>
      <c r="BV326" s="41"/>
      <c r="BW326" s="41"/>
      <c r="BX326" s="26"/>
    </row>
    <row r="327" spans="1:76" x14ac:dyDescent="0.25">
      <c r="A327" s="26" t="s">
        <v>307</v>
      </c>
      <c r="B327" s="27" t="s">
        <v>77</v>
      </c>
      <c r="C327" s="28">
        <v>43398</v>
      </c>
      <c r="D327" s="27" t="s">
        <v>303</v>
      </c>
      <c r="E327" s="27">
        <v>1</v>
      </c>
      <c r="F327" s="26" t="s">
        <v>263</v>
      </c>
      <c r="G327" s="26" t="s">
        <v>261</v>
      </c>
      <c r="H327" s="26" t="s">
        <v>304</v>
      </c>
      <c r="I327" s="26" t="s">
        <v>305</v>
      </c>
      <c r="J327" s="26"/>
      <c r="K327" s="26"/>
      <c r="L327" s="26"/>
      <c r="M327" s="26"/>
      <c r="N327" s="29">
        <f>SUM(Table1[[#This Row],[250m]:[1000m]])/86400</f>
        <v>7.4885416666666655E-4</v>
      </c>
      <c r="O327" s="29">
        <f>SUM(Table1[[#This Row],[250m]:[2000m]])/86400</f>
        <v>1.4166666666666663E-3</v>
      </c>
      <c r="P327" s="29">
        <f>SUM(Table1[[#This Row],[250m]:[3000m]])/86400</f>
        <v>2.0729166666666665E-3</v>
      </c>
      <c r="Q327" s="29">
        <f>IF(Table1[[#This Row],[Time(s)]]&gt;1,Table1[[#This Row],[Time(s)]]/86400," ")</f>
        <v>2.7387499999999999E-3</v>
      </c>
      <c r="R327" s="30">
        <f>SUM(Table1[[#This Row],[250m]:[4000m]])</f>
        <v>236.62799999999999</v>
      </c>
      <c r="S327" s="31">
        <f t="shared" si="18"/>
        <v>60.855012931690254</v>
      </c>
      <c r="T327" s="33">
        <f t="shared" si="23"/>
        <v>14.789249999999999</v>
      </c>
      <c r="U327" s="33">
        <f>IFERROR(AVERAGE(Table1[[#This Row],[500m]:[4000m]])," ")</f>
        <v>14.356400000000001</v>
      </c>
      <c r="V327" s="33">
        <f t="shared" si="24"/>
        <v>0.15072671580427555</v>
      </c>
      <c r="W327" s="26"/>
      <c r="X327" s="26"/>
      <c r="Y327" s="26"/>
      <c r="Z327" s="32"/>
      <c r="AA327" s="26">
        <v>21.282</v>
      </c>
      <c r="AB327" s="26">
        <v>14.406000000000001</v>
      </c>
      <c r="AC327" s="26">
        <v>14.409000000000001</v>
      </c>
      <c r="AD327" s="26">
        <v>14.603999999999999</v>
      </c>
      <c r="AE327" s="26">
        <v>14.472</v>
      </c>
      <c r="AF327" s="26">
        <v>14.417999999999999</v>
      </c>
      <c r="AG327" s="26">
        <v>14.314</v>
      </c>
      <c r="AH327" s="26">
        <v>14.494999999999999</v>
      </c>
      <c r="AI327" s="26">
        <v>14.163</v>
      </c>
      <c r="AJ327" s="26">
        <v>14.1</v>
      </c>
      <c r="AK327" s="26">
        <v>14.276</v>
      </c>
      <c r="AL327" s="26">
        <v>14.161</v>
      </c>
      <c r="AM327" s="26">
        <v>14.215</v>
      </c>
      <c r="AN327" s="26">
        <v>14.324</v>
      </c>
      <c r="AO327" s="26">
        <v>14.438000000000001</v>
      </c>
      <c r="AP327" s="26">
        <v>14.551</v>
      </c>
      <c r="AQ327" s="32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</row>
    <row r="328" spans="1:76" x14ac:dyDescent="0.25">
      <c r="A328" s="26" t="s">
        <v>307</v>
      </c>
      <c r="B328" s="27" t="s">
        <v>77</v>
      </c>
      <c r="C328" s="28">
        <v>43398</v>
      </c>
      <c r="D328" s="27" t="s">
        <v>78</v>
      </c>
      <c r="E328" s="27">
        <v>2</v>
      </c>
      <c r="F328" s="26" t="s">
        <v>79</v>
      </c>
      <c r="G328" s="26" t="s">
        <v>197</v>
      </c>
      <c r="H328" s="26" t="s">
        <v>152</v>
      </c>
      <c r="I328" s="26" t="s">
        <v>178</v>
      </c>
      <c r="J328" s="26"/>
      <c r="K328" s="26"/>
      <c r="L328" s="26"/>
      <c r="M328" s="26"/>
      <c r="N328" s="29">
        <f>SUM(Table1[[#This Row],[250m]:[1000m]])/86400</f>
        <v>7.4012731481481488E-4</v>
      </c>
      <c r="O328" s="29">
        <f>SUM(Table1[[#This Row],[250m]:[2000m]])/86400</f>
        <v>1.4031828703703704E-3</v>
      </c>
      <c r="P328" s="29">
        <f>SUM(Table1[[#This Row],[250m]:[3000m]])/86400</f>
        <v>2.0648611111111115E-3</v>
      </c>
      <c r="Q328" s="29">
        <f>IF(Table1[[#This Row],[Time(s)]]&gt;1,Table1[[#This Row],[Time(s)]]/86400," ")</f>
        <v>2.7392592592592599E-3</v>
      </c>
      <c r="R328" s="30">
        <f>SUM(Table1[[#This Row],[250m]:[4000m]])</f>
        <v>236.67200000000005</v>
      </c>
      <c r="S328" s="31">
        <f t="shared" si="18"/>
        <v>60.843699296917229</v>
      </c>
      <c r="T328" s="33">
        <f t="shared" si="23"/>
        <v>14.792000000000003</v>
      </c>
      <c r="U328" s="33">
        <f>IFERROR(AVERAGE(Table1[[#This Row],[500m]:[4000m]])," ")</f>
        <v>14.389533333333336</v>
      </c>
      <c r="V328" s="33">
        <f t="shared" si="24"/>
        <v>0.20071083203264881</v>
      </c>
      <c r="W328" s="26"/>
      <c r="X328" s="26"/>
      <c r="Y328" s="26"/>
      <c r="Z328" s="32"/>
      <c r="AA328" s="26">
        <v>20.829000000000001</v>
      </c>
      <c r="AB328" s="26">
        <v>14.413</v>
      </c>
      <c r="AC328" s="26">
        <v>14.167</v>
      </c>
      <c r="AD328" s="26">
        <v>14.538</v>
      </c>
      <c r="AE328" s="26">
        <v>14.45</v>
      </c>
      <c r="AF328" s="26">
        <v>14.468999999999999</v>
      </c>
      <c r="AG328" s="26">
        <v>14.17</v>
      </c>
      <c r="AH328" s="26">
        <v>14.199</v>
      </c>
      <c r="AI328" s="26">
        <v>14.076000000000001</v>
      </c>
      <c r="AJ328" s="26">
        <v>14.196</v>
      </c>
      <c r="AK328" s="26">
        <v>14.305</v>
      </c>
      <c r="AL328" s="26">
        <v>14.592000000000001</v>
      </c>
      <c r="AM328" s="26">
        <v>14.518000000000001</v>
      </c>
      <c r="AN328" s="26">
        <v>14.771000000000001</v>
      </c>
      <c r="AO328" s="26">
        <v>14.364000000000001</v>
      </c>
      <c r="AP328" s="26">
        <v>14.615</v>
      </c>
      <c r="AQ328" s="32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  <c r="BX328" s="26"/>
    </row>
    <row r="329" spans="1:76" x14ac:dyDescent="0.25">
      <c r="A329" s="26" t="s">
        <v>307</v>
      </c>
      <c r="B329" s="27" t="s">
        <v>77</v>
      </c>
      <c r="C329" s="28">
        <v>43398</v>
      </c>
      <c r="D329" s="27" t="s">
        <v>93</v>
      </c>
      <c r="E329" s="27">
        <v>3</v>
      </c>
      <c r="F329" s="26" t="s">
        <v>121</v>
      </c>
      <c r="G329" s="26" t="s">
        <v>162</v>
      </c>
      <c r="H329" s="26" t="s">
        <v>219</v>
      </c>
      <c r="I329" s="26" t="s">
        <v>126</v>
      </c>
      <c r="J329" s="26"/>
      <c r="K329" s="26"/>
      <c r="L329" s="26"/>
      <c r="M329" s="26"/>
      <c r="N329" s="29">
        <f>SUM(Table1[[#This Row],[250m]:[1000m]])/86400</f>
        <v>7.2765046296296304E-4</v>
      </c>
      <c r="O329" s="29">
        <f>SUM(Table1[[#This Row],[250m]:[2000m]])/86400</f>
        <v>1.3800231481481482E-3</v>
      </c>
      <c r="P329" s="29">
        <f>SUM(Table1[[#This Row],[250m]:[3000m]])/86400</f>
        <v>2.050127314814815E-3</v>
      </c>
      <c r="Q329" s="29">
        <f>IF(Table1[[#This Row],[Time(s)]]&gt;1,Table1[[#This Row],[Time(s)]]/86400," ")</f>
        <v>2.7417245370370373E-3</v>
      </c>
      <c r="R329" s="30">
        <f>SUM(Table1[[#This Row],[250m]:[4000m]])</f>
        <v>236.88500000000002</v>
      </c>
      <c r="S329" s="31">
        <f t="shared" si="18"/>
        <v>60.788990438398372</v>
      </c>
      <c r="T329" s="33">
        <f t="shared" si="23"/>
        <v>14.805312500000001</v>
      </c>
      <c r="U329" s="33">
        <f>IFERROR(AVERAGE(Table1[[#This Row],[500m]:[4000m]])," ")</f>
        <v>14.403866666666666</v>
      </c>
      <c r="V329" s="33">
        <f t="shared" si="24"/>
        <v>0.41783487282942416</v>
      </c>
      <c r="W329" s="26"/>
      <c r="X329" s="26"/>
      <c r="Y329" s="26"/>
      <c r="Z329" s="32"/>
      <c r="AA329" s="26">
        <v>20.827000000000002</v>
      </c>
      <c r="AB329" s="26">
        <v>14.275</v>
      </c>
      <c r="AC329" s="26">
        <v>13.78</v>
      </c>
      <c r="AD329" s="26">
        <v>13.987</v>
      </c>
      <c r="AE329" s="26">
        <v>14.029</v>
      </c>
      <c r="AF329" s="26">
        <v>14.157999999999999</v>
      </c>
      <c r="AG329" s="26">
        <v>14.026999999999999</v>
      </c>
      <c r="AH329" s="26">
        <v>14.151</v>
      </c>
      <c r="AI329" s="26">
        <v>14.529</v>
      </c>
      <c r="AJ329" s="26">
        <v>14.193</v>
      </c>
      <c r="AK329" s="26">
        <v>14.449</v>
      </c>
      <c r="AL329" s="26">
        <v>14.726000000000001</v>
      </c>
      <c r="AM329" s="26">
        <v>14.863</v>
      </c>
      <c r="AN329" s="26">
        <v>14.663</v>
      </c>
      <c r="AO329" s="26">
        <v>15.164999999999999</v>
      </c>
      <c r="AP329" s="26">
        <v>15.063000000000001</v>
      </c>
      <c r="AQ329" s="32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  <c r="BX329" s="26"/>
    </row>
    <row r="330" spans="1:76" x14ac:dyDescent="0.25">
      <c r="A330" s="26" t="s">
        <v>307</v>
      </c>
      <c r="B330" s="27" t="s">
        <v>77</v>
      </c>
      <c r="C330" s="28">
        <v>43398</v>
      </c>
      <c r="D330" s="27" t="s">
        <v>267</v>
      </c>
      <c r="E330" s="27">
        <v>4</v>
      </c>
      <c r="F330" s="26" t="s">
        <v>274</v>
      </c>
      <c r="G330" s="26" t="s">
        <v>269</v>
      </c>
      <c r="H330" s="26" t="s">
        <v>270</v>
      </c>
      <c r="I330" s="26" t="s">
        <v>271</v>
      </c>
      <c r="J330" s="26">
        <v>110</v>
      </c>
      <c r="K330" s="26">
        <v>110</v>
      </c>
      <c r="L330" s="26">
        <v>110</v>
      </c>
      <c r="M330" s="26">
        <v>110</v>
      </c>
      <c r="N330" s="29">
        <f>SUM(Table1[[#This Row],[250m]:[1000m]])/86400</f>
        <v>7.409490740740741E-4</v>
      </c>
      <c r="O330" s="29">
        <f>SUM(Table1[[#This Row],[250m]:[2000m]])/86400</f>
        <v>1.409386574074074E-3</v>
      </c>
      <c r="P330" s="29">
        <f>SUM(Table1[[#This Row],[250m]:[3000m]])/86400</f>
        <v>2.0772222222222221E-3</v>
      </c>
      <c r="Q330" s="29">
        <f>IF(Table1[[#This Row],[Time(s)]]&gt;1,Table1[[#This Row],[Time(s)]]/86400," ")</f>
        <v>2.7422569444444443E-3</v>
      </c>
      <c r="R330" s="30">
        <f>SUM(Table1[[#This Row],[250m]:[4000m]])</f>
        <v>236.93099999999998</v>
      </c>
      <c r="S330" s="31">
        <f t="shared" si="18"/>
        <v>60.777188295326496</v>
      </c>
      <c r="T330" s="33">
        <f t="shared" si="23"/>
        <v>14.808187499999999</v>
      </c>
      <c r="U330" s="33">
        <f>IFERROR(AVERAGE(Table1[[#This Row],[500m]:[4000m]])," ")</f>
        <v>14.400666666666666</v>
      </c>
      <c r="V330" s="33">
        <f t="shared" si="24"/>
        <v>0.12573252032257493</v>
      </c>
      <c r="W330" s="26"/>
      <c r="X330" s="26"/>
      <c r="Y330" s="26"/>
      <c r="Z330" s="32"/>
      <c r="AA330" s="26">
        <v>20.920999999999999</v>
      </c>
      <c r="AB330" s="26">
        <v>14.419</v>
      </c>
      <c r="AC330" s="26">
        <v>14.301</v>
      </c>
      <c r="AD330" s="26">
        <v>14.377000000000001</v>
      </c>
      <c r="AE330" s="26">
        <v>14.628</v>
      </c>
      <c r="AF330" s="26">
        <v>14.333</v>
      </c>
      <c r="AG330" s="26">
        <v>14.35</v>
      </c>
      <c r="AH330" s="26">
        <v>14.442</v>
      </c>
      <c r="AI330" s="26">
        <v>14.342000000000001</v>
      </c>
      <c r="AJ330" s="26">
        <v>14.367000000000001</v>
      </c>
      <c r="AK330" s="26">
        <v>14.582000000000001</v>
      </c>
      <c r="AL330" s="26">
        <v>14.41</v>
      </c>
      <c r="AM330" s="26">
        <v>14.397</v>
      </c>
      <c r="AN330" s="26">
        <v>14.452999999999999</v>
      </c>
      <c r="AO330" s="26">
        <v>14.090999999999999</v>
      </c>
      <c r="AP330" s="26">
        <v>14.518000000000001</v>
      </c>
      <c r="AQ330" s="32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  <c r="BX330" s="26"/>
    </row>
    <row r="331" spans="1:76" x14ac:dyDescent="0.25">
      <c r="A331" s="26" t="s">
        <v>307</v>
      </c>
      <c r="B331" s="27" t="s">
        <v>77</v>
      </c>
      <c r="C331" s="28">
        <v>43398</v>
      </c>
      <c r="D331" s="27" t="s">
        <v>83</v>
      </c>
      <c r="E331" s="27">
        <v>5</v>
      </c>
      <c r="F331" s="26" t="s">
        <v>174</v>
      </c>
      <c r="G331" s="26" t="s">
        <v>217</v>
      </c>
      <c r="H331" s="26" t="s">
        <v>173</v>
      </c>
      <c r="I331" s="26" t="s">
        <v>300</v>
      </c>
      <c r="J331" s="26"/>
      <c r="K331" s="26"/>
      <c r="L331" s="26"/>
      <c r="M331" s="26"/>
      <c r="N331" s="29">
        <f>SUM(Table1[[#This Row],[250m]:[1000m]])/86400</f>
        <v>7.4717592592592587E-4</v>
      </c>
      <c r="O331" s="29">
        <f>SUM(Table1[[#This Row],[250m]:[2000m]])/86400</f>
        <v>1.4115509259259261E-3</v>
      </c>
      <c r="P331" s="29">
        <f>SUM(Table1[[#This Row],[250m]:[3000m]])/86400</f>
        <v>2.0802314814814819E-3</v>
      </c>
      <c r="Q331" s="29">
        <f>IF(Table1[[#This Row],[Time(s)]]&gt;1,Table1[[#This Row],[Time(s)]]/86400," ")</f>
        <v>2.7428935185185186E-3</v>
      </c>
      <c r="R331" s="30">
        <f>SUM(Table1[[#This Row],[250m]:[4000m]])</f>
        <v>236.98600000000002</v>
      </c>
      <c r="S331" s="31">
        <f t="shared" si="18"/>
        <v>60.763083051319477</v>
      </c>
      <c r="T331" s="33">
        <f t="shared" si="23"/>
        <v>14.811625000000001</v>
      </c>
      <c r="U331" s="33">
        <f>IFERROR(AVERAGE(Table1[[#This Row],[500m]:[4000m]])," ")</f>
        <v>14.373866666666666</v>
      </c>
      <c r="V331" s="33">
        <f t="shared" si="24"/>
        <v>0.13278170413268897</v>
      </c>
      <c r="W331" s="26"/>
      <c r="X331" s="26"/>
      <c r="Y331" s="26"/>
      <c r="Z331" s="32"/>
      <c r="AA331" s="26">
        <v>21.378</v>
      </c>
      <c r="AB331" s="26">
        <v>14.57</v>
      </c>
      <c r="AC331" s="26">
        <v>14.263</v>
      </c>
      <c r="AD331" s="26">
        <v>14.345000000000001</v>
      </c>
      <c r="AE331" s="26">
        <v>14.337</v>
      </c>
      <c r="AF331" s="26">
        <v>14.234999999999999</v>
      </c>
      <c r="AG331" s="26">
        <v>14.420999999999999</v>
      </c>
      <c r="AH331" s="26">
        <v>14.409000000000001</v>
      </c>
      <c r="AI331" s="26">
        <v>14.301</v>
      </c>
      <c r="AJ331" s="26">
        <v>14.44</v>
      </c>
      <c r="AK331" s="26">
        <v>14.459</v>
      </c>
      <c r="AL331" s="26">
        <v>14.574</v>
      </c>
      <c r="AM331" s="26">
        <v>14.196999999999999</v>
      </c>
      <c r="AN331" s="26">
        <v>14.331</v>
      </c>
      <c r="AO331" s="26">
        <v>14.564</v>
      </c>
      <c r="AP331" s="26">
        <v>14.162000000000001</v>
      </c>
      <c r="AQ331" s="32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  <c r="BX331" s="26"/>
    </row>
    <row r="332" spans="1:76" x14ac:dyDescent="0.25">
      <c r="A332" s="26" t="s">
        <v>307</v>
      </c>
      <c r="B332" s="27" t="s">
        <v>77</v>
      </c>
      <c r="C332" s="28">
        <v>43398</v>
      </c>
      <c r="D332" s="27" t="s">
        <v>239</v>
      </c>
      <c r="E332" s="27">
        <v>6</v>
      </c>
      <c r="F332" s="26" t="s">
        <v>308</v>
      </c>
      <c r="G332" s="26" t="s">
        <v>243</v>
      </c>
      <c r="H332" s="26" t="s">
        <v>309</v>
      </c>
      <c r="I332" s="26" t="s">
        <v>241</v>
      </c>
      <c r="J332" s="26"/>
      <c r="K332" s="26"/>
      <c r="L332" s="26"/>
      <c r="M332" s="26"/>
      <c r="N332" s="29">
        <f>SUM(Table1[[#This Row],[250m]:[1000m]])/86400</f>
        <v>7.3674768518518523E-4</v>
      </c>
      <c r="O332" s="29">
        <f>SUM(Table1[[#This Row],[250m]:[2000m]])/86400</f>
        <v>1.4003819444444443E-3</v>
      </c>
      <c r="P332" s="29">
        <f>SUM(Table1[[#This Row],[250m]:[3000m]])/86400</f>
        <v>2.0688078703703706E-3</v>
      </c>
      <c r="Q332" s="29">
        <f>IF(Table1[[#This Row],[Time(s)]]&gt;1,Table1[[#This Row],[Time(s)]]/86400," ")</f>
        <v>2.7579282407407409E-3</v>
      </c>
      <c r="R332" s="30">
        <f>SUM(Table1[[#This Row],[250m]:[4000m]])</f>
        <v>238.28500000000003</v>
      </c>
      <c r="S332" s="31">
        <f t="shared" si="18"/>
        <v>60.431835826846005</v>
      </c>
      <c r="T332" s="33">
        <f t="shared" si="23"/>
        <v>14.892812500000002</v>
      </c>
      <c r="U332" s="33">
        <f>IFERROR(AVERAGE(Table1[[#This Row],[500m]:[4000m]])," ")</f>
        <v>14.496600000000001</v>
      </c>
      <c r="V332" s="33">
        <f t="shared" si="24"/>
        <v>0.30066706789119046</v>
      </c>
      <c r="W332" s="26"/>
      <c r="X332" s="26"/>
      <c r="Y332" s="26"/>
      <c r="Z332" s="32"/>
      <c r="AA332" s="26">
        <v>20.835999999999999</v>
      </c>
      <c r="AB332" s="26">
        <v>14.173</v>
      </c>
      <c r="AC332" s="26">
        <v>14.228</v>
      </c>
      <c r="AD332" s="26">
        <v>14.417999999999999</v>
      </c>
      <c r="AE332" s="26">
        <v>14.448</v>
      </c>
      <c r="AF332" s="26">
        <v>14.398</v>
      </c>
      <c r="AG332" s="26">
        <v>14.178000000000001</v>
      </c>
      <c r="AH332" s="26">
        <v>14.314</v>
      </c>
      <c r="AI332" s="26">
        <v>14.363</v>
      </c>
      <c r="AJ332" s="26">
        <v>14.401</v>
      </c>
      <c r="AK332" s="26">
        <v>14.313000000000001</v>
      </c>
      <c r="AL332" s="26">
        <v>14.675000000000001</v>
      </c>
      <c r="AM332" s="26">
        <v>14.534000000000001</v>
      </c>
      <c r="AN332" s="26">
        <v>14.798999999999999</v>
      </c>
      <c r="AO332" s="26">
        <v>15.186</v>
      </c>
      <c r="AP332" s="26">
        <v>15.021000000000001</v>
      </c>
      <c r="AQ332" s="32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  <c r="BX332" s="26"/>
    </row>
    <row r="333" spans="1:76" x14ac:dyDescent="0.25">
      <c r="A333" s="26" t="s">
        <v>307</v>
      </c>
      <c r="B333" s="27" t="s">
        <v>77</v>
      </c>
      <c r="C333" s="28">
        <v>43398</v>
      </c>
      <c r="D333" s="27" t="s">
        <v>189</v>
      </c>
      <c r="E333" s="27">
        <v>7</v>
      </c>
      <c r="F333" s="26" t="s">
        <v>193</v>
      </c>
      <c r="G333" s="26" t="s">
        <v>204</v>
      </c>
      <c r="H333" s="26" t="s">
        <v>310</v>
      </c>
      <c r="I333" s="26" t="s">
        <v>191</v>
      </c>
      <c r="J333" s="26"/>
      <c r="K333" s="26"/>
      <c r="L333" s="26"/>
      <c r="M333" s="26"/>
      <c r="N333" s="29">
        <f>SUM(Table1[[#This Row],[250m]:[1000m]])/86400</f>
        <v>7.4430555555555567E-4</v>
      </c>
      <c r="O333" s="29">
        <f>SUM(Table1[[#This Row],[250m]:[2000m]])/86400</f>
        <v>1.4136458333333334E-3</v>
      </c>
      <c r="P333" s="29">
        <f>SUM(Table1[[#This Row],[250m]:[3000m]])/86400</f>
        <v>2.0872453703703708E-3</v>
      </c>
      <c r="Q333" s="29">
        <f>IF(Table1[[#This Row],[Time(s)]]&gt;1,Table1[[#This Row],[Time(s)]]/86400," ")</f>
        <v>2.7714930555555561E-3</v>
      </c>
      <c r="R333" s="30">
        <f>SUM(Table1[[#This Row],[250m]:[4000m]])</f>
        <v>239.45700000000005</v>
      </c>
      <c r="S333" s="31">
        <f t="shared" si="18"/>
        <v>60.136057830842269</v>
      </c>
      <c r="T333" s="33">
        <f t="shared" si="23"/>
        <v>14.966062500000003</v>
      </c>
      <c r="U333" s="33">
        <f>IFERROR(AVERAGE(Table1[[#This Row],[500m]:[4000m]])," ")</f>
        <v>14.557133333333335</v>
      </c>
      <c r="V333" s="33">
        <f t="shared" si="24"/>
        <v>0.28285833573582048</v>
      </c>
      <c r="W333" s="26"/>
      <c r="X333" s="26"/>
      <c r="Y333" s="26"/>
      <c r="Z333" s="32"/>
      <c r="AA333" s="26">
        <v>21.1</v>
      </c>
      <c r="AB333" s="26">
        <v>14.321</v>
      </c>
      <c r="AC333" s="26">
        <v>14.419</v>
      </c>
      <c r="AD333" s="26">
        <v>14.468</v>
      </c>
      <c r="AE333" s="26">
        <v>14.551</v>
      </c>
      <c r="AF333" s="26">
        <v>14.484</v>
      </c>
      <c r="AG333" s="26">
        <v>14.4</v>
      </c>
      <c r="AH333" s="26">
        <v>14.396000000000001</v>
      </c>
      <c r="AI333" s="26">
        <v>14.507</v>
      </c>
      <c r="AJ333" s="26">
        <v>14.329000000000001</v>
      </c>
      <c r="AK333" s="26">
        <v>14.759</v>
      </c>
      <c r="AL333" s="26">
        <v>14.603999999999999</v>
      </c>
      <c r="AM333" s="26">
        <v>14.311999999999999</v>
      </c>
      <c r="AN333" s="26">
        <v>14.686999999999999</v>
      </c>
      <c r="AO333" s="26">
        <v>14.672000000000001</v>
      </c>
      <c r="AP333" s="26">
        <v>15.448</v>
      </c>
      <c r="AQ333" s="32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  <c r="BX333" s="26"/>
    </row>
    <row r="334" spans="1:76" x14ac:dyDescent="0.25">
      <c r="A334" s="26" t="s">
        <v>307</v>
      </c>
      <c r="B334" s="27" t="s">
        <v>77</v>
      </c>
      <c r="C334" s="28">
        <v>43398</v>
      </c>
      <c r="D334" s="27" t="s">
        <v>228</v>
      </c>
      <c r="E334" s="27">
        <v>8</v>
      </c>
      <c r="F334" s="26" t="s">
        <v>229</v>
      </c>
      <c r="G334" s="26" t="s">
        <v>302</v>
      </c>
      <c r="H334" s="26" t="s">
        <v>311</v>
      </c>
      <c r="I334" s="26" t="s">
        <v>232</v>
      </c>
      <c r="J334" s="26">
        <v>111.9</v>
      </c>
      <c r="K334" s="26">
        <v>111.9</v>
      </c>
      <c r="L334" s="26">
        <v>111.9</v>
      </c>
      <c r="M334" s="26">
        <v>113.9</v>
      </c>
      <c r="N334" s="29">
        <f>SUM(Table1[[#This Row],[250m]:[1000m]])/86400</f>
        <v>7.3840277777777771E-4</v>
      </c>
      <c r="O334" s="29">
        <f>SUM(Table1[[#This Row],[250m]:[2000m]])/86400</f>
        <v>1.4041087962962963E-3</v>
      </c>
      <c r="P334" s="29">
        <f>SUM(Table1[[#This Row],[250m]:[3000m]])/86400</f>
        <v>2.0773379629629631E-3</v>
      </c>
      <c r="Q334" s="29">
        <f>IF(Table1[[#This Row],[Time(s)]]&gt;1,Table1[[#This Row],[Time(s)]]/86400," ")</f>
        <v>2.7655324074074067E-3</v>
      </c>
      <c r="R334" s="30">
        <f>SUM(Table1[[#This Row],[250m]:[4000m]])</f>
        <v>238.94199999999995</v>
      </c>
      <c r="S334" s="31">
        <f t="shared" si="18"/>
        <v>60.26567116706147</v>
      </c>
      <c r="T334" s="33">
        <f t="shared" si="23"/>
        <v>14.933874999999997</v>
      </c>
      <c r="U334" s="33">
        <f>IFERROR(AVERAGE(Table1[[#This Row],[500m]:[4000m]])," ")</f>
        <v>14.560466666666665</v>
      </c>
      <c r="V334" s="33">
        <f t="shared" si="24"/>
        <v>0.25891362781179883</v>
      </c>
      <c r="W334" s="26"/>
      <c r="X334" s="26"/>
      <c r="Y334" s="26"/>
      <c r="Z334" s="32"/>
      <c r="AA334" s="26">
        <v>20.535</v>
      </c>
      <c r="AB334" s="26">
        <v>14.481999999999999</v>
      </c>
      <c r="AC334" s="26">
        <v>14.439</v>
      </c>
      <c r="AD334" s="26">
        <v>14.342000000000001</v>
      </c>
      <c r="AE334" s="26">
        <v>14.456</v>
      </c>
      <c r="AF334" s="26">
        <v>14.388</v>
      </c>
      <c r="AG334" s="26">
        <v>14.375999999999999</v>
      </c>
      <c r="AH334" s="26">
        <v>14.297000000000001</v>
      </c>
      <c r="AI334" s="26">
        <v>14.39</v>
      </c>
      <c r="AJ334" s="26">
        <v>14.211</v>
      </c>
      <c r="AK334" s="26">
        <v>14.585000000000001</v>
      </c>
      <c r="AL334" s="26">
        <v>14.981</v>
      </c>
      <c r="AM334" s="26">
        <v>14.801</v>
      </c>
      <c r="AN334" s="26">
        <v>14.992000000000001</v>
      </c>
      <c r="AO334" s="26">
        <v>14.789</v>
      </c>
      <c r="AP334" s="26">
        <v>14.878</v>
      </c>
      <c r="AQ334" s="32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  <c r="BX334" s="26"/>
    </row>
    <row r="335" spans="1:76" x14ac:dyDescent="0.25">
      <c r="A335" s="26" t="s">
        <v>307</v>
      </c>
      <c r="B335" s="27" t="s">
        <v>201</v>
      </c>
      <c r="C335" s="28">
        <v>43399</v>
      </c>
      <c r="D335" s="27" t="s">
        <v>303</v>
      </c>
      <c r="E335" s="27"/>
      <c r="F335" s="26" t="s">
        <v>263</v>
      </c>
      <c r="G335" s="26" t="s">
        <v>261</v>
      </c>
      <c r="H335" s="26" t="s">
        <v>304</v>
      </c>
      <c r="I335" s="26" t="s">
        <v>305</v>
      </c>
      <c r="J335" s="26"/>
      <c r="K335" s="26"/>
      <c r="L335" s="26"/>
      <c r="M335" s="26"/>
      <c r="N335" s="29">
        <f>SUM(Table1[[#This Row],[250m]:[1000m]])/86400</f>
        <v>7.3497685185185189E-4</v>
      </c>
      <c r="O335" s="29">
        <f>SUM(Table1[[#This Row],[250m]:[2000m]])/86400</f>
        <v>1.3979282407407408E-3</v>
      </c>
      <c r="P335" s="29">
        <f>SUM(Table1[[#This Row],[250m]:[3000m]])/86400</f>
        <v>2.051886574074074E-3</v>
      </c>
      <c r="Q335" s="29">
        <f>IF(Table1[[#This Row],[Time(s)]]&gt;1,Table1[[#This Row],[Time(s)]]/86400," ")</f>
        <v>2.7201620370370366E-3</v>
      </c>
      <c r="R335" s="30">
        <f>SUM(Table1[[#This Row],[250m]:[4000m]])</f>
        <v>235.02199999999996</v>
      </c>
      <c r="S335" s="31">
        <f t="shared" ref="S335:S398" si="25">IFERROR(4/(R335/3600)," ")</f>
        <v>61.270859749300079</v>
      </c>
      <c r="T335" s="33">
        <f t="shared" si="23"/>
        <v>14.688874999999998</v>
      </c>
      <c r="U335" s="33">
        <f>IFERROR(AVERAGE(Table1[[#This Row],[500m]:[4000m]])," ")</f>
        <v>14.2554</v>
      </c>
      <c r="V335" s="33">
        <f t="shared" si="24"/>
        <v>0.21691268816211351</v>
      </c>
      <c r="W335" s="26"/>
      <c r="X335" s="26"/>
      <c r="Y335" s="26"/>
      <c r="Z335" s="32"/>
      <c r="AA335" s="26">
        <v>21.190999999999999</v>
      </c>
      <c r="AB335" s="26">
        <v>14.101000000000001</v>
      </c>
      <c r="AC335" s="26">
        <v>13.968999999999999</v>
      </c>
      <c r="AD335" s="26">
        <v>14.241</v>
      </c>
      <c r="AE335" s="26">
        <v>14.333</v>
      </c>
      <c r="AF335" s="26">
        <v>14.367000000000001</v>
      </c>
      <c r="AG335" s="26">
        <v>14.208</v>
      </c>
      <c r="AH335" s="26">
        <v>14.371</v>
      </c>
      <c r="AI335" s="26">
        <v>13.885</v>
      </c>
      <c r="AJ335" s="26">
        <v>14.074999999999999</v>
      </c>
      <c r="AK335" s="26">
        <v>14.340999999999999</v>
      </c>
      <c r="AL335" s="26">
        <v>14.201000000000001</v>
      </c>
      <c r="AM335" s="26">
        <v>14.159000000000001</v>
      </c>
      <c r="AN335" s="26">
        <v>14.259</v>
      </c>
      <c r="AO335" s="26">
        <v>14.638</v>
      </c>
      <c r="AP335" s="26">
        <v>14.683</v>
      </c>
      <c r="AQ335" s="32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  <c r="BX335" s="26"/>
    </row>
    <row r="336" spans="1:76" x14ac:dyDescent="0.25">
      <c r="A336" s="26" t="s">
        <v>307</v>
      </c>
      <c r="B336" s="27" t="s">
        <v>201</v>
      </c>
      <c r="C336" s="28">
        <v>43399</v>
      </c>
      <c r="D336" s="27" t="s">
        <v>267</v>
      </c>
      <c r="E336" s="27"/>
      <c r="F336" s="26" t="s">
        <v>274</v>
      </c>
      <c r="G336" s="26" t="s">
        <v>312</v>
      </c>
      <c r="H336" s="26" t="s">
        <v>269</v>
      </c>
      <c r="I336" s="26" t="s">
        <v>270</v>
      </c>
      <c r="J336" s="26"/>
      <c r="K336" s="26"/>
      <c r="L336" s="26"/>
      <c r="M336" s="26"/>
      <c r="N336" s="29">
        <f>SUM(Table1[[#This Row],[250m]:[1000m]])/86400</f>
        <v>7.2983796296296295E-4</v>
      </c>
      <c r="O336" s="29">
        <f>SUM(Table1[[#This Row],[250m]:[2000m]])/86400</f>
        <v>1.3891435185185185E-3</v>
      </c>
      <c r="P336" s="29">
        <f>SUM(Table1[[#This Row],[250m]:[3000m]])/86400</f>
        <v>2.0558912037037034E-3</v>
      </c>
      <c r="Q336" s="29">
        <f>IF(Table1[[#This Row],[Time(s)]]&gt;1,Table1[[#This Row],[Time(s)]]/86400," ")</f>
        <v>2.7355555555555557E-3</v>
      </c>
      <c r="R336" s="30">
        <f>SUM(Table1[[#This Row],[250m]:[4000m]])</f>
        <v>236.352</v>
      </c>
      <c r="S336" s="31">
        <f t="shared" si="25"/>
        <v>60.926076360682366</v>
      </c>
      <c r="T336" s="33">
        <f t="shared" si="23"/>
        <v>14.772</v>
      </c>
      <c r="U336" s="33">
        <f>IFERROR(AVERAGE(Table1[[#This Row],[500m]:[4000m]])," ")</f>
        <v>14.364666666666666</v>
      </c>
      <c r="V336" s="33">
        <f t="shared" si="24"/>
        <v>0.2755043859300001</v>
      </c>
      <c r="W336" s="26"/>
      <c r="X336" s="26"/>
      <c r="Y336" s="26"/>
      <c r="Z336" s="32"/>
      <c r="AA336" s="26">
        <v>20.882000000000001</v>
      </c>
      <c r="AB336" s="26">
        <v>14.304</v>
      </c>
      <c r="AC336" s="26">
        <v>13.742000000000001</v>
      </c>
      <c r="AD336" s="26">
        <v>14.13</v>
      </c>
      <c r="AE336" s="26">
        <v>14.183</v>
      </c>
      <c r="AF336" s="26">
        <v>14.242000000000001</v>
      </c>
      <c r="AG336" s="26">
        <v>14.188000000000001</v>
      </c>
      <c r="AH336" s="26">
        <v>14.351000000000001</v>
      </c>
      <c r="AI336" s="26">
        <v>14.366</v>
      </c>
      <c r="AJ336" s="26">
        <v>14.25</v>
      </c>
      <c r="AK336" s="26">
        <v>14.416</v>
      </c>
      <c r="AL336" s="26">
        <v>14.574999999999999</v>
      </c>
      <c r="AM336" s="26">
        <v>14.805999999999999</v>
      </c>
      <c r="AN336" s="26">
        <v>14.634</v>
      </c>
      <c r="AO336" s="26">
        <v>14.474</v>
      </c>
      <c r="AP336" s="26">
        <v>14.808999999999999</v>
      </c>
      <c r="AQ336" s="32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  <c r="BX336" s="26"/>
    </row>
    <row r="337" spans="1:76" x14ac:dyDescent="0.25">
      <c r="A337" s="26" t="s">
        <v>307</v>
      </c>
      <c r="B337" s="27" t="s">
        <v>201</v>
      </c>
      <c r="C337" s="28">
        <v>43399</v>
      </c>
      <c r="D337" s="27" t="s">
        <v>93</v>
      </c>
      <c r="E337" s="27"/>
      <c r="F337" s="26" t="s">
        <v>121</v>
      </c>
      <c r="G337" s="26" t="s">
        <v>162</v>
      </c>
      <c r="H337" s="26" t="s">
        <v>219</v>
      </c>
      <c r="I337" s="26" t="s">
        <v>126</v>
      </c>
      <c r="J337" s="26"/>
      <c r="K337" s="26"/>
      <c r="L337" s="26"/>
      <c r="M337" s="26"/>
      <c r="N337" s="29">
        <f>SUM(Table1[[#This Row],[250m]:[1000m]])/86400</f>
        <v>7.2225694444444442E-4</v>
      </c>
      <c r="O337" s="29">
        <f>SUM(Table1[[#This Row],[250m]:[2000m]])/86400</f>
        <v>1.3666319444444444E-3</v>
      </c>
      <c r="P337" s="29">
        <f>SUM(Table1[[#This Row],[250m]:[3000m]])/86400</f>
        <v>2.0282175925925927E-3</v>
      </c>
      <c r="Q337" s="29">
        <f>IF(Table1[[#This Row],[Time(s)]]&gt;1,Table1[[#This Row],[Time(s)]]/86400," ")</f>
        <v>2.6942708333333332E-3</v>
      </c>
      <c r="R337" s="30">
        <f>SUM(Table1[[#This Row],[250m]:[4000m]])</f>
        <v>232.785</v>
      </c>
      <c r="S337" s="31">
        <f t="shared" si="25"/>
        <v>61.859655905664027</v>
      </c>
      <c r="T337" s="33">
        <f t="shared" si="23"/>
        <v>14.5490625</v>
      </c>
      <c r="U337" s="33">
        <f>IFERROR(AVERAGE(Table1[[#This Row],[500m]:[4000m]])," ")</f>
        <v>14.126733333333334</v>
      </c>
      <c r="V337" s="33">
        <f t="shared" si="24"/>
        <v>0.29521335303390972</v>
      </c>
      <c r="W337" s="26"/>
      <c r="X337" s="26"/>
      <c r="Y337" s="26"/>
      <c r="Z337" s="32"/>
      <c r="AA337" s="26">
        <v>20.884</v>
      </c>
      <c r="AB337" s="26">
        <v>14.228999999999999</v>
      </c>
      <c r="AC337" s="26">
        <v>13.597</v>
      </c>
      <c r="AD337" s="26">
        <v>13.693</v>
      </c>
      <c r="AE337" s="26">
        <v>13.872999999999999</v>
      </c>
      <c r="AF337" s="26">
        <v>13.851000000000001</v>
      </c>
      <c r="AG337" s="26">
        <v>13.848000000000001</v>
      </c>
      <c r="AH337" s="26">
        <v>14.102</v>
      </c>
      <c r="AI337" s="26">
        <v>14.269</v>
      </c>
      <c r="AJ337" s="26">
        <v>14.218</v>
      </c>
      <c r="AK337" s="26">
        <v>14.173</v>
      </c>
      <c r="AL337" s="26">
        <v>14.500999999999999</v>
      </c>
      <c r="AM337" s="26">
        <v>14.579000000000001</v>
      </c>
      <c r="AN337" s="26">
        <v>14.272</v>
      </c>
      <c r="AO337" s="26">
        <v>14.23</v>
      </c>
      <c r="AP337" s="26">
        <v>14.465999999999999</v>
      </c>
      <c r="AQ337" s="32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  <c r="BX337" s="26"/>
    </row>
    <row r="338" spans="1:76" x14ac:dyDescent="0.25">
      <c r="A338" s="26" t="s">
        <v>307</v>
      </c>
      <c r="B338" s="27" t="s">
        <v>201</v>
      </c>
      <c r="C338" s="28">
        <v>43399</v>
      </c>
      <c r="D338" s="27" t="s">
        <v>78</v>
      </c>
      <c r="E338" s="27"/>
      <c r="F338" s="26" t="s">
        <v>79</v>
      </c>
      <c r="G338" s="26" t="s">
        <v>197</v>
      </c>
      <c r="H338" s="26" t="s">
        <v>106</v>
      </c>
      <c r="I338" s="26" t="s">
        <v>178</v>
      </c>
      <c r="J338" s="26"/>
      <c r="K338" s="26"/>
      <c r="L338" s="26"/>
      <c r="M338" s="26"/>
      <c r="N338" s="29">
        <f>SUM(Table1[[#This Row],[250m]:[1000m]])/86400</f>
        <v>7.2788194444444452E-4</v>
      </c>
      <c r="O338" s="29">
        <f>SUM(Table1[[#This Row],[250m]:[2000m]])/86400</f>
        <v>1.3824537037037039E-3</v>
      </c>
      <c r="P338" s="29">
        <f>SUM(Table1[[#This Row],[250m]:[3000m]])/86400</f>
        <v>2.0358217592592594E-3</v>
      </c>
      <c r="Q338" s="29">
        <f>IF(Table1[[#This Row],[Time(s)]]&gt;1,Table1[[#This Row],[Time(s)]]/86400," ")</f>
        <v>2.7284837962962966E-3</v>
      </c>
      <c r="R338" s="30">
        <f>SUM(Table1[[#This Row],[250m]:[4000m]])</f>
        <v>235.74100000000001</v>
      </c>
      <c r="S338" s="31">
        <f t="shared" si="25"/>
        <v>61.083986239135314</v>
      </c>
      <c r="T338" s="33">
        <f t="shared" si="23"/>
        <v>14.733812500000001</v>
      </c>
      <c r="U338" s="33">
        <f>IFERROR(AVERAGE(Table1[[#This Row],[500m]:[4000m]])," ")</f>
        <v>14.332866666666666</v>
      </c>
      <c r="V338" s="33">
        <f t="shared" si="24"/>
        <v>0.46524154504740345</v>
      </c>
      <c r="W338" s="26"/>
      <c r="X338" s="26"/>
      <c r="Y338" s="26"/>
      <c r="Z338" s="32"/>
      <c r="AA338" s="26">
        <v>20.748000000000001</v>
      </c>
      <c r="AB338" s="26">
        <v>13.981</v>
      </c>
      <c r="AC338" s="26">
        <v>13.843999999999999</v>
      </c>
      <c r="AD338" s="26">
        <v>14.316000000000001</v>
      </c>
      <c r="AE338" s="26">
        <v>13.987</v>
      </c>
      <c r="AF338" s="26">
        <v>14.125999999999999</v>
      </c>
      <c r="AG338" s="26">
        <v>14.125999999999999</v>
      </c>
      <c r="AH338" s="26">
        <v>14.316000000000001</v>
      </c>
      <c r="AI338" s="26">
        <v>14.053000000000001</v>
      </c>
      <c r="AJ338" s="26">
        <v>14.061</v>
      </c>
      <c r="AK338" s="26">
        <v>14.083</v>
      </c>
      <c r="AL338" s="26">
        <v>14.254</v>
      </c>
      <c r="AM338" s="26">
        <v>14.321999999999999</v>
      </c>
      <c r="AN338" s="26">
        <v>14.898</v>
      </c>
      <c r="AO338" s="26">
        <v>15.315</v>
      </c>
      <c r="AP338" s="26">
        <v>15.311</v>
      </c>
      <c r="AQ338" s="32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  <c r="BX338" s="26"/>
    </row>
    <row r="339" spans="1:76" x14ac:dyDescent="0.25">
      <c r="A339" s="26" t="s">
        <v>307</v>
      </c>
      <c r="B339" s="27" t="s">
        <v>201</v>
      </c>
      <c r="C339" s="28">
        <v>43399</v>
      </c>
      <c r="D339" s="27" t="s">
        <v>228</v>
      </c>
      <c r="E339" s="27"/>
      <c r="F339" s="26" t="s">
        <v>229</v>
      </c>
      <c r="G339" s="26" t="s">
        <v>302</v>
      </c>
      <c r="H339" s="26" t="s">
        <v>311</v>
      </c>
      <c r="I339" s="26" t="s">
        <v>232</v>
      </c>
      <c r="J339" s="26"/>
      <c r="K339" s="26"/>
      <c r="L339" s="26"/>
      <c r="M339" s="26"/>
      <c r="N339" s="29">
        <f>SUM(Table1[[#This Row],[250m]:[1000m]])/86400</f>
        <v>7.4001157407407403E-4</v>
      </c>
      <c r="O339" s="29">
        <f>SUM(Table1[[#This Row],[250m]:[2000m]])/86400</f>
        <v>1.3970023148148147E-3</v>
      </c>
      <c r="P339" s="29">
        <f>SUM(Table1[[#This Row],[250m]:[3000m]])/86400</f>
        <v>2.0652314814814817E-3</v>
      </c>
      <c r="Q339" s="29">
        <f>IF(Table1[[#This Row],[Time(s)]]&gt;1,Table1[[#This Row],[Time(s)]]/86400," ")</f>
        <v>2.7378009259259256E-3</v>
      </c>
      <c r="R339" s="30">
        <f>SUM(Table1[[#This Row],[250m]:[4000m]])</f>
        <v>236.54599999999999</v>
      </c>
      <c r="S339" s="31">
        <f t="shared" si="25"/>
        <v>60.876108663853962</v>
      </c>
      <c r="T339" s="33">
        <f t="shared" si="23"/>
        <v>14.784125</v>
      </c>
      <c r="U339" s="33">
        <f>IFERROR(AVERAGE(Table1[[#This Row],[500m]:[4000m]])," ")</f>
        <v>14.354666666666667</v>
      </c>
      <c r="V339" s="33">
        <f t="shared" si="24"/>
        <v>0.21839697364029115</v>
      </c>
      <c r="W339" s="26"/>
      <c r="X339" s="26"/>
      <c r="Y339" s="26"/>
      <c r="Z339" s="32"/>
      <c r="AA339" s="26">
        <v>21.225999999999999</v>
      </c>
      <c r="AB339" s="26">
        <v>14.188000000000001</v>
      </c>
      <c r="AC339" s="26">
        <v>14.25</v>
      </c>
      <c r="AD339" s="26">
        <v>14.273</v>
      </c>
      <c r="AE339" s="26">
        <v>14.391999999999999</v>
      </c>
      <c r="AF339" s="26">
        <v>14.057</v>
      </c>
      <c r="AG339" s="26">
        <v>14.225</v>
      </c>
      <c r="AH339" s="26">
        <v>14.09</v>
      </c>
      <c r="AI339" s="26">
        <v>14.191000000000001</v>
      </c>
      <c r="AJ339" s="26">
        <v>14.441000000000001</v>
      </c>
      <c r="AK339" s="26">
        <v>14.428000000000001</v>
      </c>
      <c r="AL339" s="26">
        <v>14.675000000000001</v>
      </c>
      <c r="AM339" s="26">
        <v>14.773999999999999</v>
      </c>
      <c r="AN339" s="26">
        <v>14.599</v>
      </c>
      <c r="AO339" s="26">
        <v>14.552</v>
      </c>
      <c r="AP339" s="26">
        <v>14.185</v>
      </c>
      <c r="AQ339" s="32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  <c r="BX339" s="26"/>
    </row>
    <row r="340" spans="1:76" x14ac:dyDescent="0.25">
      <c r="A340" s="26" t="s">
        <v>307</v>
      </c>
      <c r="B340" s="27" t="s">
        <v>201</v>
      </c>
      <c r="C340" s="28">
        <v>43399</v>
      </c>
      <c r="D340" s="27" t="s">
        <v>272</v>
      </c>
      <c r="E340" s="27"/>
      <c r="F340" s="26" t="s">
        <v>273</v>
      </c>
      <c r="G340" s="26" t="s">
        <v>217</v>
      </c>
      <c r="H340" s="26" t="s">
        <v>173</v>
      </c>
      <c r="I340" s="26" t="s">
        <v>300</v>
      </c>
      <c r="J340" s="26"/>
      <c r="K340" s="26"/>
      <c r="L340" s="26"/>
      <c r="M340" s="26"/>
      <c r="N340" s="29">
        <f>SUM(Table1[[#This Row],[250m]:[1000m]])/86400</f>
        <v>7.3136574074074076E-4</v>
      </c>
      <c r="O340" s="29">
        <f>SUM(Table1[[#This Row],[250m]:[2000m]])/86400</f>
        <v>1.3921180555555555E-3</v>
      </c>
      <c r="P340" s="29">
        <f>SUM(Table1[[#This Row],[250m]:[3000m]])/86400</f>
        <v>2.067511574074074E-3</v>
      </c>
      <c r="Q340" s="29">
        <f>IF(Table1[[#This Row],[Time(s)]]&gt;1,Table1[[#This Row],[Time(s)]]/86400," ")</f>
        <v>2.7811574074074075E-3</v>
      </c>
      <c r="R340" s="30">
        <f>SUM(Table1[[#This Row],[250m]:[4000m]])</f>
        <v>240.292</v>
      </c>
      <c r="S340" s="31">
        <f t="shared" si="25"/>
        <v>59.927088708737699</v>
      </c>
      <c r="T340" s="33">
        <f t="shared" si="23"/>
        <v>15.01825</v>
      </c>
      <c r="U340" s="33">
        <f>IFERROR(AVERAGE(Table1[[#This Row],[500m]:[4000m]])," ")</f>
        <v>14.612</v>
      </c>
      <c r="V340" s="33">
        <f t="shared" si="24"/>
        <v>0.61166108729776647</v>
      </c>
      <c r="W340" s="26"/>
      <c r="X340" s="26"/>
      <c r="Y340" s="26"/>
      <c r="Z340" s="32"/>
      <c r="AA340" s="26">
        <v>21.111999999999998</v>
      </c>
      <c r="AB340" s="26">
        <v>14.013999999999999</v>
      </c>
      <c r="AC340" s="26">
        <v>13.847</v>
      </c>
      <c r="AD340" s="26">
        <v>14.217000000000001</v>
      </c>
      <c r="AE340" s="26">
        <v>14.147</v>
      </c>
      <c r="AF340" s="26">
        <v>14.084</v>
      </c>
      <c r="AG340" s="26">
        <v>14.368</v>
      </c>
      <c r="AH340" s="26">
        <v>14.49</v>
      </c>
      <c r="AI340" s="26">
        <v>14.526999999999999</v>
      </c>
      <c r="AJ340" s="26">
        <v>14.502000000000001</v>
      </c>
      <c r="AK340" s="26">
        <v>14.858000000000001</v>
      </c>
      <c r="AL340" s="26">
        <v>14.467000000000001</v>
      </c>
      <c r="AM340" s="26">
        <v>14.749000000000001</v>
      </c>
      <c r="AN340" s="26">
        <v>15.19</v>
      </c>
      <c r="AO340" s="26">
        <v>15.88</v>
      </c>
      <c r="AP340" s="26">
        <v>15.84</v>
      </c>
      <c r="AQ340" s="32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  <c r="BX340" s="26"/>
    </row>
    <row r="341" spans="1:76" x14ac:dyDescent="0.25">
      <c r="A341" s="26" t="s">
        <v>307</v>
      </c>
      <c r="B341" s="27" t="s">
        <v>201</v>
      </c>
      <c r="C341" s="28">
        <v>43399</v>
      </c>
      <c r="D341" s="27" t="s">
        <v>239</v>
      </c>
      <c r="E341" s="27"/>
      <c r="F341" s="26" t="s">
        <v>308</v>
      </c>
      <c r="G341" s="26" t="s">
        <v>243</v>
      </c>
      <c r="H341" s="26" t="s">
        <v>309</v>
      </c>
      <c r="I341" s="26" t="s">
        <v>241</v>
      </c>
      <c r="J341" s="26"/>
      <c r="K341" s="26"/>
      <c r="L341" s="26"/>
      <c r="M341" s="26"/>
      <c r="N341" s="29">
        <f>SUM(Table1[[#This Row],[250m]:[1000m]])/86400</f>
        <v>7.3407407407407395E-4</v>
      </c>
      <c r="O341" s="29">
        <f>SUM(Table1[[#This Row],[250m]:[2000m]])/86400</f>
        <v>1.3935879629629628E-3</v>
      </c>
      <c r="P341" s="29">
        <f>SUM(Table1[[#This Row],[250m]:[3000m]])/86400</f>
        <v>2.0571643518518517E-3</v>
      </c>
      <c r="Q341" s="29">
        <f>IF(Table1[[#This Row],[Time(s)]]&gt;1,Table1[[#This Row],[Time(s)]]/86400," ")</f>
        <v>2.7260532407407407E-3</v>
      </c>
      <c r="R341" s="30">
        <f>SUM(Table1[[#This Row],[250m]:[4000m]])</f>
        <v>235.53099999999998</v>
      </c>
      <c r="S341" s="31">
        <f t="shared" si="25"/>
        <v>61.138448866603547</v>
      </c>
      <c r="T341" s="33">
        <f t="shared" si="23"/>
        <v>14.720687499999999</v>
      </c>
      <c r="U341" s="33">
        <f>IFERROR(AVERAGE(Table1[[#This Row],[500m]:[4000m]])," ")</f>
        <v>14.3108</v>
      </c>
      <c r="V341" s="33">
        <f t="shared" si="24"/>
        <v>0.15522987562229876</v>
      </c>
      <c r="W341" s="26"/>
      <c r="X341" s="26"/>
      <c r="Y341" s="26"/>
      <c r="Z341" s="32"/>
      <c r="AA341" s="26">
        <v>20.869</v>
      </c>
      <c r="AB341" s="26">
        <v>14.226000000000001</v>
      </c>
      <c r="AC341" s="26">
        <v>14.132999999999999</v>
      </c>
      <c r="AD341" s="26">
        <v>14.196</v>
      </c>
      <c r="AE341" s="26">
        <v>14.141999999999999</v>
      </c>
      <c r="AF341" s="26">
        <v>14.238</v>
      </c>
      <c r="AG341" s="26">
        <v>14.211</v>
      </c>
      <c r="AH341" s="26">
        <v>14.391</v>
      </c>
      <c r="AI341" s="26">
        <v>14.586</v>
      </c>
      <c r="AJ341" s="26">
        <v>14.151999999999999</v>
      </c>
      <c r="AK341" s="26">
        <v>14.375999999999999</v>
      </c>
      <c r="AL341" s="26">
        <v>14.218999999999999</v>
      </c>
      <c r="AM341" s="26">
        <v>14.499000000000001</v>
      </c>
      <c r="AN341" s="26">
        <v>14.5</v>
      </c>
      <c r="AO341" s="26">
        <v>14.263</v>
      </c>
      <c r="AP341" s="26">
        <v>14.53</v>
      </c>
      <c r="AQ341" s="32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  <c r="BX341" s="26"/>
    </row>
    <row r="342" spans="1:76" x14ac:dyDescent="0.25">
      <c r="A342" s="26" t="s">
        <v>307</v>
      </c>
      <c r="B342" s="27" t="s">
        <v>100</v>
      </c>
      <c r="C342" s="28">
        <v>43399</v>
      </c>
      <c r="D342" s="27" t="s">
        <v>93</v>
      </c>
      <c r="E342" s="27">
        <v>1</v>
      </c>
      <c r="F342" s="26" t="s">
        <v>121</v>
      </c>
      <c r="G342" s="26" t="s">
        <v>162</v>
      </c>
      <c r="H342" s="26" t="s">
        <v>219</v>
      </c>
      <c r="I342" s="26" t="s">
        <v>126</v>
      </c>
      <c r="J342" s="26">
        <v>110</v>
      </c>
      <c r="K342" s="26">
        <v>110</v>
      </c>
      <c r="L342" s="26">
        <v>110</v>
      </c>
      <c r="M342" s="26">
        <v>110</v>
      </c>
      <c r="N342" s="29">
        <f>SUM(Table1[[#This Row],[250m]:[1000m]])/86400</f>
        <v>7.2344907407407406E-4</v>
      </c>
      <c r="O342" s="29">
        <f>SUM(Table1[[#This Row],[250m]:[2000m]])/86400</f>
        <v>1.3700925925925927E-3</v>
      </c>
      <c r="P342" s="29">
        <f>SUM(Table1[[#This Row],[250m]:[3000m]])/86400</f>
        <v>2.0319907407407405E-3</v>
      </c>
      <c r="Q342" s="29">
        <f>IF(Table1[[#This Row],[Time(s)]]&gt;1,Table1[[#This Row],[Time(s)]]/86400," ")</f>
        <v>2.7025347222222221E-3</v>
      </c>
      <c r="R342" s="30">
        <f>SUM(Table1[[#This Row],[250m]:[4000m]])</f>
        <v>233.499</v>
      </c>
      <c r="S342" s="31">
        <f t="shared" si="25"/>
        <v>61.670499659527458</v>
      </c>
      <c r="T342" s="33">
        <f t="shared" si="23"/>
        <v>14.5936875</v>
      </c>
      <c r="U342" s="33">
        <f>IFERROR(AVERAGE(Table1[[#This Row],[500m]:[4000m]])," ")</f>
        <v>14.173533333333332</v>
      </c>
      <c r="V342" s="33">
        <f t="shared" si="24"/>
        <v>0.30469560141854618</v>
      </c>
      <c r="W342" s="26">
        <v>28</v>
      </c>
      <c r="X342" s="26">
        <v>995</v>
      </c>
      <c r="Y342" s="26">
        <v>44</v>
      </c>
      <c r="Z342" s="32">
        <v>1.1439999999999999</v>
      </c>
      <c r="AA342" s="26">
        <v>20.896000000000001</v>
      </c>
      <c r="AB342" s="26">
        <v>14.228</v>
      </c>
      <c r="AC342" s="26">
        <v>13.622</v>
      </c>
      <c r="AD342" s="26">
        <v>13.76</v>
      </c>
      <c r="AE342" s="26">
        <v>14.052</v>
      </c>
      <c r="AF342" s="26">
        <v>13.821999999999999</v>
      </c>
      <c r="AG342" s="26">
        <v>13.932</v>
      </c>
      <c r="AH342" s="26">
        <v>14.064</v>
      </c>
      <c r="AI342" s="26">
        <v>14.343999999999999</v>
      </c>
      <c r="AJ342" s="26">
        <v>14.303000000000001</v>
      </c>
      <c r="AK342" s="26">
        <v>14.114000000000001</v>
      </c>
      <c r="AL342" s="26">
        <v>14.427</v>
      </c>
      <c r="AM342" s="26">
        <v>14.718</v>
      </c>
      <c r="AN342" s="26">
        <v>14.57</v>
      </c>
      <c r="AO342" s="26">
        <v>14.305</v>
      </c>
      <c r="AP342" s="26">
        <v>14.342000000000001</v>
      </c>
      <c r="AQ342" s="32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  <c r="BX342" s="26"/>
    </row>
    <row r="343" spans="1:76" x14ac:dyDescent="0.25">
      <c r="A343" s="26" t="s">
        <v>307</v>
      </c>
      <c r="B343" s="27" t="s">
        <v>100</v>
      </c>
      <c r="C343" s="28">
        <v>43399</v>
      </c>
      <c r="D343" s="27" t="s">
        <v>303</v>
      </c>
      <c r="E343" s="27">
        <v>2</v>
      </c>
      <c r="F343" s="26" t="s">
        <v>263</v>
      </c>
      <c r="G343" s="26" t="s">
        <v>261</v>
      </c>
      <c r="H343" s="26" t="s">
        <v>304</v>
      </c>
      <c r="I343" s="26" t="s">
        <v>305</v>
      </c>
      <c r="J343" s="26">
        <v>113.9</v>
      </c>
      <c r="K343" s="26">
        <v>113.9</v>
      </c>
      <c r="L343" s="26">
        <v>119</v>
      </c>
      <c r="M343" s="26">
        <v>115.9</v>
      </c>
      <c r="N343" s="29">
        <f>SUM(Table1[[#This Row],[250m]:[1000m]])/86400</f>
        <v>7.319560185185185E-4</v>
      </c>
      <c r="O343" s="29">
        <f>SUM(Table1[[#This Row],[250m]:[2000m]])/86400</f>
        <v>1.3930555555555558E-3</v>
      </c>
      <c r="P343" s="29">
        <f>SUM(Table1[[#This Row],[250m]:[3000m]])/86400</f>
        <v>2.0562037037037038E-3</v>
      </c>
      <c r="Q343" s="29">
        <f>IF(Table1[[#This Row],[Time(s)]]&gt;1,Table1[[#This Row],[Time(s)]]/86400," ")</f>
        <v>2.7395717592592593E-3</v>
      </c>
      <c r="R343" s="30">
        <f>SUM(Table1[[#This Row],[250m]:[4000m]])</f>
        <v>236.69900000000001</v>
      </c>
      <c r="S343" s="31">
        <f t="shared" si="25"/>
        <v>60.836758921668448</v>
      </c>
      <c r="T343" s="33">
        <f t="shared" si="23"/>
        <v>14.793687500000001</v>
      </c>
      <c r="U343" s="33">
        <f>IFERROR(AVERAGE(Table1[[#This Row],[500m]:[4000m]])," ")</f>
        <v>14.360933333333332</v>
      </c>
      <c r="V343" s="33">
        <f t="shared" si="24"/>
        <v>0.40841688552378974</v>
      </c>
      <c r="W343" s="26">
        <v>28</v>
      </c>
      <c r="X343" s="26">
        <v>995</v>
      </c>
      <c r="Y343" s="26">
        <v>44</v>
      </c>
      <c r="Z343" s="32">
        <v>1.1439999999999999</v>
      </c>
      <c r="AA343" s="26">
        <v>21.285</v>
      </c>
      <c r="AB343" s="26">
        <v>14.035</v>
      </c>
      <c r="AC343" s="26">
        <v>13.853</v>
      </c>
      <c r="AD343" s="26">
        <v>14.068</v>
      </c>
      <c r="AE343" s="26">
        <v>14.206</v>
      </c>
      <c r="AF343" s="26">
        <v>14.301</v>
      </c>
      <c r="AG343" s="26">
        <v>14.207000000000001</v>
      </c>
      <c r="AH343" s="26">
        <v>14.404999999999999</v>
      </c>
      <c r="AI343" s="26">
        <v>14.218</v>
      </c>
      <c r="AJ343" s="26">
        <v>14.339</v>
      </c>
      <c r="AK343" s="26">
        <v>14.566000000000001</v>
      </c>
      <c r="AL343" s="26">
        <v>14.173</v>
      </c>
      <c r="AM343" s="26">
        <v>14.106999999999999</v>
      </c>
      <c r="AN343" s="26">
        <v>14.445</v>
      </c>
      <c r="AO343" s="26">
        <v>15.025</v>
      </c>
      <c r="AP343" s="26">
        <v>15.465999999999999</v>
      </c>
      <c r="AQ343" s="32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  <c r="BX343" s="26"/>
    </row>
    <row r="344" spans="1:76" x14ac:dyDescent="0.25">
      <c r="A344" s="26" t="s">
        <v>307</v>
      </c>
      <c r="B344" s="27" t="s">
        <v>100</v>
      </c>
      <c r="C344" s="28">
        <v>43399</v>
      </c>
      <c r="D344" s="27" t="s">
        <v>78</v>
      </c>
      <c r="E344" s="27">
        <v>3</v>
      </c>
      <c r="F344" s="26" t="s">
        <v>79</v>
      </c>
      <c r="G344" s="26" t="s">
        <v>197</v>
      </c>
      <c r="H344" s="26" t="s">
        <v>106</v>
      </c>
      <c r="I344" s="26" t="s">
        <v>152</v>
      </c>
      <c r="J344" s="26">
        <v>118</v>
      </c>
      <c r="K344" s="26">
        <v>113.9</v>
      </c>
      <c r="L344" s="26">
        <v>112.7</v>
      </c>
      <c r="M344" s="26">
        <v>112.7</v>
      </c>
      <c r="N344" s="29">
        <f>SUM(Table1[[#This Row],[250m]:[1000m]])/86400</f>
        <v>7.2776620370370378E-4</v>
      </c>
      <c r="O344" s="29">
        <f>SUM(Table1[[#This Row],[250m]:[2000m]])/86400</f>
        <v>1.3868749999999999E-3</v>
      </c>
      <c r="P344" s="29">
        <f>SUM(Table1[[#This Row],[250m]:[3000m]])/86400</f>
        <v>2.0436805555555551E-3</v>
      </c>
      <c r="Q344" s="29">
        <f>IF(Table1[[#This Row],[Time(s)]]&gt;1,Table1[[#This Row],[Time(s)]]/86400," ")</f>
        <v>2.7098842592592591E-3</v>
      </c>
      <c r="R344" s="30">
        <f>SUM(Table1[[#This Row],[250m]:[4000m]])</f>
        <v>234.13399999999999</v>
      </c>
      <c r="S344" s="31">
        <f t="shared" si="25"/>
        <v>61.503241733366366</v>
      </c>
      <c r="T344" s="33">
        <f t="shared" si="23"/>
        <v>14.633374999999999</v>
      </c>
      <c r="U344" s="33">
        <f>IFERROR(AVERAGE(Table1[[#This Row],[500m]:[4000m]])," ")</f>
        <v>14.228066666666669</v>
      </c>
      <c r="V344" s="33">
        <f t="shared" si="24"/>
        <v>0.18496195232945542</v>
      </c>
      <c r="W344" s="26">
        <v>28</v>
      </c>
      <c r="X344" s="26">
        <v>995</v>
      </c>
      <c r="Y344" s="26">
        <v>44</v>
      </c>
      <c r="Z344" s="32">
        <v>1.1439999999999999</v>
      </c>
      <c r="AA344" s="26">
        <v>20.713000000000001</v>
      </c>
      <c r="AB344" s="26">
        <v>14.057</v>
      </c>
      <c r="AC344" s="26">
        <v>13.746</v>
      </c>
      <c r="AD344" s="26">
        <v>14.363</v>
      </c>
      <c r="AE344" s="26">
        <v>14.24</v>
      </c>
      <c r="AF344" s="26">
        <v>14.315</v>
      </c>
      <c r="AG344" s="26">
        <v>14.223000000000001</v>
      </c>
      <c r="AH344" s="26">
        <v>14.169</v>
      </c>
      <c r="AI344" s="26">
        <v>14.134</v>
      </c>
      <c r="AJ344" s="26">
        <v>14.286</v>
      </c>
      <c r="AK344" s="26">
        <v>14.17</v>
      </c>
      <c r="AL344" s="26">
        <v>14.157999999999999</v>
      </c>
      <c r="AM344" s="26">
        <v>14.305999999999999</v>
      </c>
      <c r="AN344" s="26">
        <v>14.602</v>
      </c>
      <c r="AO344" s="26">
        <v>14.36</v>
      </c>
      <c r="AP344" s="26">
        <v>14.292</v>
      </c>
      <c r="AQ344" s="32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  <c r="BX344" s="26"/>
    </row>
    <row r="345" spans="1:76" x14ac:dyDescent="0.25">
      <c r="A345" s="26" t="s">
        <v>307</v>
      </c>
      <c r="B345" s="27" t="s">
        <v>100</v>
      </c>
      <c r="C345" s="28">
        <v>43399</v>
      </c>
      <c r="D345" s="40" t="s">
        <v>239</v>
      </c>
      <c r="E345" s="40">
        <v>4</v>
      </c>
      <c r="F345" s="41" t="s">
        <v>308</v>
      </c>
      <c r="G345" s="41" t="s">
        <v>243</v>
      </c>
      <c r="H345" s="41" t="s">
        <v>309</v>
      </c>
      <c r="I345" s="41" t="s">
        <v>241</v>
      </c>
      <c r="J345" s="41">
        <v>111.9</v>
      </c>
      <c r="K345" s="41">
        <v>114.6</v>
      </c>
      <c r="L345" s="41">
        <v>113.9</v>
      </c>
      <c r="M345" s="41">
        <v>114.6</v>
      </c>
      <c r="N345" s="29">
        <f>SUM(Table1[[#This Row],[250m]:[1000m]])/86400</f>
        <v>7.3188657407407404E-4</v>
      </c>
      <c r="O345" s="29">
        <f>SUM(Table1[[#This Row],[250m]:[2000m]])/86400</f>
        <v>1.3915046296296297E-3</v>
      </c>
      <c r="P345" s="42">
        <f>SUM(Table1[[#This Row],[250m]:[3000m]])/86400</f>
        <v>2.058263888888889E-3</v>
      </c>
      <c r="Q345" s="29">
        <f>IF(Table1[[#This Row],[Time(s)]]&gt;1,Table1[[#This Row],[Time(s)]]/86400," ")</f>
        <v>2.7332870370370367E-3</v>
      </c>
      <c r="R345" s="30">
        <f>SUM(Table1[[#This Row],[250m]:[4000m]])</f>
        <v>236.15599999999998</v>
      </c>
      <c r="S345" s="31">
        <f t="shared" si="25"/>
        <v>60.976642558308917</v>
      </c>
      <c r="T345" s="43">
        <f t="shared" si="23"/>
        <v>14.759749999999999</v>
      </c>
      <c r="U345" s="43">
        <f>IFERROR(AVERAGE(Table1[[#This Row],[500m]:[4000m]])," ")</f>
        <v>14.361533333333332</v>
      </c>
      <c r="V345" s="43">
        <f t="shared" si="24"/>
        <v>0.18942652803609525</v>
      </c>
      <c r="W345" s="26">
        <v>28</v>
      </c>
      <c r="X345" s="26">
        <v>995</v>
      </c>
      <c r="Y345" s="26">
        <v>44</v>
      </c>
      <c r="Z345" s="32">
        <v>1.1439999999999999</v>
      </c>
      <c r="AA345" s="41">
        <v>20.733000000000001</v>
      </c>
      <c r="AB345" s="41">
        <v>14.132999999999999</v>
      </c>
      <c r="AC345" s="41">
        <v>14.087999999999999</v>
      </c>
      <c r="AD345" s="41">
        <v>14.281000000000001</v>
      </c>
      <c r="AE345" s="41">
        <v>14.254</v>
      </c>
      <c r="AF345" s="41">
        <v>14.295999999999999</v>
      </c>
      <c r="AG345" s="41">
        <v>14.176</v>
      </c>
      <c r="AH345" s="41">
        <v>14.265000000000001</v>
      </c>
      <c r="AI345" s="41">
        <v>14.487</v>
      </c>
      <c r="AJ345" s="41">
        <v>14.215999999999999</v>
      </c>
      <c r="AK345" s="41">
        <v>14.445</v>
      </c>
      <c r="AL345" s="41">
        <v>14.46</v>
      </c>
      <c r="AM345" s="41">
        <v>14.618</v>
      </c>
      <c r="AN345" s="41">
        <v>14.754</v>
      </c>
      <c r="AO345" s="41">
        <v>14.404</v>
      </c>
      <c r="AP345" s="41">
        <v>14.545999999999999</v>
      </c>
      <c r="AQ345" s="44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1"/>
      <c r="BL345" s="41"/>
      <c r="BM345" s="41"/>
      <c r="BN345" s="41"/>
      <c r="BO345" s="41"/>
      <c r="BP345" s="41"/>
      <c r="BQ345" s="41"/>
      <c r="BR345" s="41"/>
      <c r="BS345" s="41"/>
      <c r="BT345" s="41"/>
      <c r="BU345" s="41"/>
      <c r="BV345" s="41"/>
      <c r="BW345" s="41"/>
      <c r="BX345" s="26"/>
    </row>
    <row r="346" spans="1:76" x14ac:dyDescent="0.25">
      <c r="A346" s="26" t="s">
        <v>313</v>
      </c>
      <c r="B346" s="27" t="s">
        <v>77</v>
      </c>
      <c r="C346" s="28">
        <v>43434</v>
      </c>
      <c r="D346" s="27" t="s">
        <v>88</v>
      </c>
      <c r="E346" s="27">
        <v>1</v>
      </c>
      <c r="F346" s="26" t="s">
        <v>299</v>
      </c>
      <c r="G346" s="26" t="s">
        <v>185</v>
      </c>
      <c r="H346" s="26" t="s">
        <v>109</v>
      </c>
      <c r="I346" s="26" t="s">
        <v>314</v>
      </c>
      <c r="J346" s="26"/>
      <c r="K346" s="26"/>
      <c r="L346" s="26"/>
      <c r="M346" s="26"/>
      <c r="N346" s="29">
        <f>SUM(Table1[[#This Row],[250m]:[1000m]])/86400</f>
        <v>7.2734953703703698E-4</v>
      </c>
      <c r="O346" s="29">
        <f>SUM(Table1[[#This Row],[250m]:[2000m]])/86400</f>
        <v>1.3774189814814814E-3</v>
      </c>
      <c r="P346" s="29">
        <f>SUM(Table1[[#This Row],[250m]:[3000m]])/86400</f>
        <v>2.038159722222222E-3</v>
      </c>
      <c r="Q346" s="29">
        <f>IF(Table1[[#This Row],[Time(s)]]&gt;1,Table1[[#This Row],[Time(s)]]/86400," ")</f>
        <v>2.7016898148148148E-3</v>
      </c>
      <c r="R346" s="30">
        <f>SUM(Table1[[#This Row],[250m]:[4000m]])</f>
        <v>233.42599999999999</v>
      </c>
      <c r="S346" s="31">
        <f t="shared" si="25"/>
        <v>61.689786056394745</v>
      </c>
      <c r="T346" s="33">
        <f t="shared" si="23"/>
        <v>14.589124999999999</v>
      </c>
      <c r="U346" s="33">
        <f>IFERROR(AVERAGE(Table1[[#This Row],[500m]:[4000m]])," ")</f>
        <v>14.181000000000001</v>
      </c>
      <c r="V346" s="33">
        <f t="shared" si="24"/>
        <v>0.18419865053018949</v>
      </c>
      <c r="W346" s="26"/>
      <c r="X346" s="26"/>
      <c r="Y346" s="26"/>
      <c r="Z346" s="32"/>
      <c r="AA346" s="26">
        <v>20.710999999999999</v>
      </c>
      <c r="AB346" s="26">
        <v>14.090999999999999</v>
      </c>
      <c r="AC346" s="26">
        <v>13.912000000000001</v>
      </c>
      <c r="AD346" s="26">
        <v>14.129</v>
      </c>
      <c r="AE346" s="26">
        <v>13.79</v>
      </c>
      <c r="AF346" s="26">
        <v>14.054</v>
      </c>
      <c r="AG346" s="26">
        <v>14.1</v>
      </c>
      <c r="AH346" s="26">
        <v>14.222</v>
      </c>
      <c r="AI346" s="26">
        <v>14.292999999999999</v>
      </c>
      <c r="AJ346" s="26">
        <v>14.188000000000001</v>
      </c>
      <c r="AK346" s="26">
        <v>14.302</v>
      </c>
      <c r="AL346" s="26">
        <v>14.305</v>
      </c>
      <c r="AM346" s="26">
        <v>14.489000000000001</v>
      </c>
      <c r="AN346" s="26">
        <v>14.217000000000001</v>
      </c>
      <c r="AO346" s="26">
        <v>14.456</v>
      </c>
      <c r="AP346" s="26">
        <v>14.167</v>
      </c>
      <c r="AQ346" s="32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  <c r="BX346" s="26"/>
    </row>
    <row r="347" spans="1:76" x14ac:dyDescent="0.25">
      <c r="A347" s="26" t="s">
        <v>313</v>
      </c>
      <c r="B347" s="27" t="s">
        <v>77</v>
      </c>
      <c r="C347" s="28">
        <v>43434</v>
      </c>
      <c r="D347" s="27" t="s">
        <v>267</v>
      </c>
      <c r="E347" s="27"/>
      <c r="F347" s="26" t="s">
        <v>274</v>
      </c>
      <c r="G347" s="26" t="s">
        <v>269</v>
      </c>
      <c r="H347" s="26" t="s">
        <v>270</v>
      </c>
      <c r="I347" s="26" t="s">
        <v>271</v>
      </c>
      <c r="J347" s="26"/>
      <c r="K347" s="26"/>
      <c r="L347" s="26"/>
      <c r="M347" s="26"/>
      <c r="N347" s="29">
        <f>SUM(Table1[[#This Row],[250m]:[1000m]])/86400</f>
        <v>7.4583333333333327E-4</v>
      </c>
      <c r="O347" s="29">
        <f>SUM(Table1[[#This Row],[250m]:[2000m]])/86400</f>
        <v>1.4118750000000002E-3</v>
      </c>
      <c r="P347" s="29">
        <f>SUM(Table1[[#This Row],[250m]:[3000m]])/86400</f>
        <v>2.0770833333333336E-3</v>
      </c>
      <c r="Q347" s="29">
        <f>IF(Table1[[#This Row],[Time(s)]]&gt;1,Table1[[#This Row],[Time(s)]]/86400," ")</f>
        <v>2.7509722222222224E-3</v>
      </c>
      <c r="R347" s="30">
        <f>SUM(Table1[[#This Row],[250m]:[4000m]])</f>
        <v>237.684</v>
      </c>
      <c r="S347" s="31">
        <f t="shared" si="25"/>
        <v>60.584641793305394</v>
      </c>
      <c r="T347" s="33">
        <f>IFERROR(AVERAGE(AA347:AP347)," ")</f>
        <v>14.85525</v>
      </c>
      <c r="U347" s="33">
        <f>IFERROR(AVERAGE(Table1[[#This Row],[500m]:[4000m]])," ")</f>
        <v>14.418866666666666</v>
      </c>
      <c r="V347" s="33">
        <f>IFERROR(STDEV(AB347:AP347)," ")</f>
        <v>0.15670758330938117</v>
      </c>
      <c r="W347" s="26"/>
      <c r="X347" s="26"/>
      <c r="Y347" s="26"/>
      <c r="Z347" s="32"/>
      <c r="AA347" s="26">
        <v>21.401</v>
      </c>
      <c r="AB347" s="26">
        <v>14.515000000000001</v>
      </c>
      <c r="AC347" s="26">
        <v>14.250999999999999</v>
      </c>
      <c r="AD347" s="26">
        <v>14.273</v>
      </c>
      <c r="AE347" s="26">
        <v>14.483000000000001</v>
      </c>
      <c r="AF347" s="26">
        <v>14.246</v>
      </c>
      <c r="AG347" s="26">
        <v>14.403</v>
      </c>
      <c r="AH347" s="26">
        <v>14.414</v>
      </c>
      <c r="AI347" s="26">
        <v>14.401</v>
      </c>
      <c r="AJ347" s="26">
        <v>14.175000000000001</v>
      </c>
      <c r="AK347" s="26">
        <v>14.433</v>
      </c>
      <c r="AL347" s="26">
        <v>14.465</v>
      </c>
      <c r="AM347" s="26">
        <v>14.744999999999999</v>
      </c>
      <c r="AN347" s="26">
        <v>14.701000000000001</v>
      </c>
      <c r="AO347" s="26">
        <v>14.367000000000001</v>
      </c>
      <c r="AP347" s="26">
        <v>14.411</v>
      </c>
      <c r="AQ347" s="32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  <c r="BX347" s="26"/>
    </row>
    <row r="348" spans="1:76" x14ac:dyDescent="0.25">
      <c r="A348" s="26" t="s">
        <v>313</v>
      </c>
      <c r="B348" s="27" t="s">
        <v>77</v>
      </c>
      <c r="C348" s="28">
        <v>43434</v>
      </c>
      <c r="D348" s="27" t="s">
        <v>93</v>
      </c>
      <c r="E348" s="27">
        <v>2</v>
      </c>
      <c r="F348" s="26" t="s">
        <v>121</v>
      </c>
      <c r="G348" s="26" t="s">
        <v>162</v>
      </c>
      <c r="H348" s="26" t="s">
        <v>219</v>
      </c>
      <c r="I348" s="26" t="s">
        <v>126</v>
      </c>
      <c r="J348" s="26"/>
      <c r="K348" s="26"/>
      <c r="L348" s="26"/>
      <c r="M348" s="26"/>
      <c r="N348" s="29">
        <f>SUM(Table1[[#This Row],[250m]:[1000m]])/86400</f>
        <v>7.2793981481481473E-4</v>
      </c>
      <c r="O348" s="29">
        <f>SUM(Table1[[#This Row],[250m]:[2000m]])/86400</f>
        <v>1.380613425925926E-3</v>
      </c>
      <c r="P348" s="29">
        <f>SUM(Table1[[#This Row],[250m]:[3000m]])/86400</f>
        <v>2.0412384259259264E-3</v>
      </c>
      <c r="Q348" s="29">
        <f>IF(Table1[[#This Row],[Time(s)]]&gt;1,Table1[[#This Row],[Time(s)]]/86400," ")</f>
        <v>2.7165625000000002E-3</v>
      </c>
      <c r="R348" s="30">
        <f>SUM(Table1[[#This Row],[250m]:[4000m]])</f>
        <v>234.71100000000001</v>
      </c>
      <c r="S348" s="31">
        <f t="shared" si="25"/>
        <v>61.352045707274044</v>
      </c>
      <c r="T348" s="33">
        <f>IFERROR(AVERAGE(AA348:AP348)," ")</f>
        <v>14.669437500000001</v>
      </c>
      <c r="U348" s="33">
        <f>IFERROR(AVERAGE(Table1[[#This Row],[500m]:[4000m]])," ")</f>
        <v>14.244533333333331</v>
      </c>
      <c r="V348" s="33">
        <f>IFERROR(STDEV(AB348:AP348)," ")</f>
        <v>0.28445634027704436</v>
      </c>
      <c r="W348" s="26"/>
      <c r="X348" s="26"/>
      <c r="Y348" s="26"/>
      <c r="Z348" s="32"/>
      <c r="AA348" s="26">
        <v>21.042999999999999</v>
      </c>
      <c r="AB348" s="26">
        <v>14.333</v>
      </c>
      <c r="AC348" s="26">
        <v>13.635</v>
      </c>
      <c r="AD348" s="26">
        <v>13.882999999999999</v>
      </c>
      <c r="AE348" s="26">
        <v>13.994</v>
      </c>
      <c r="AF348" s="26">
        <v>14.077</v>
      </c>
      <c r="AG348" s="26">
        <v>14.116</v>
      </c>
      <c r="AH348" s="26">
        <v>14.204000000000001</v>
      </c>
      <c r="AI348" s="26">
        <v>14.305999999999999</v>
      </c>
      <c r="AJ348" s="26">
        <v>14.250999999999999</v>
      </c>
      <c r="AK348" s="26">
        <v>14.186999999999999</v>
      </c>
      <c r="AL348" s="26">
        <v>14.334</v>
      </c>
      <c r="AM348" s="26">
        <v>14.617000000000001</v>
      </c>
      <c r="AN348" s="26">
        <v>14.618</v>
      </c>
      <c r="AO348" s="26">
        <v>14.443</v>
      </c>
      <c r="AP348" s="26">
        <v>14.67</v>
      </c>
      <c r="AQ348" s="32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  <c r="BX348" s="26"/>
    </row>
    <row r="349" spans="1:76" x14ac:dyDescent="0.25">
      <c r="A349" s="26" t="s">
        <v>313</v>
      </c>
      <c r="B349" s="27" t="s">
        <v>77</v>
      </c>
      <c r="C349" s="28">
        <v>43434</v>
      </c>
      <c r="D349" s="27" t="s">
        <v>228</v>
      </c>
      <c r="E349" s="27"/>
      <c r="F349" s="26" t="s">
        <v>229</v>
      </c>
      <c r="G349" s="26" t="s">
        <v>230</v>
      </c>
      <c r="H349" s="26" t="s">
        <v>302</v>
      </c>
      <c r="I349" s="26" t="s">
        <v>232</v>
      </c>
      <c r="J349" s="26"/>
      <c r="K349" s="26"/>
      <c r="L349" s="26"/>
      <c r="M349" s="26"/>
      <c r="N349" s="29">
        <f>SUM(Table1[[#This Row],[250m]:[1000m]])/86400</f>
        <v>7.3753472222222222E-4</v>
      </c>
      <c r="O349" s="29">
        <f>SUM(Table1[[#This Row],[250m]:[2000m]])/86400</f>
        <v>1.4003703703703704E-3</v>
      </c>
      <c r="P349" s="29">
        <f>SUM(Table1[[#This Row],[250m]:[3000m]])/86400</f>
        <v>2.0677314814814816E-3</v>
      </c>
      <c r="Q349" s="29">
        <f>IF(Table1[[#This Row],[Time(s)]]&gt;1,Table1[[#This Row],[Time(s)]]/86400," ")</f>
        <v>2.7253125000000003E-3</v>
      </c>
      <c r="R349" s="30">
        <f>SUM(Table1[[#This Row],[250m]:[4000m]])</f>
        <v>235.46700000000001</v>
      </c>
      <c r="S349" s="31">
        <f t="shared" si="25"/>
        <v>61.155066315025032</v>
      </c>
      <c r="T349" s="33">
        <f>IFERROR(AVERAGE(AA349:AP349)," ")</f>
        <v>14.716687500000001</v>
      </c>
      <c r="U349" s="33">
        <f>IFERROR(AVERAGE(Table1[[#This Row],[500m]:[4000m]])," ")</f>
        <v>14.289933333333334</v>
      </c>
      <c r="V349" s="33">
        <f>IFERROR(STDEV(AB349:AP349)," ")</f>
        <v>0.1624418430729975</v>
      </c>
      <c r="W349" s="26"/>
      <c r="X349" s="26"/>
      <c r="Y349" s="26"/>
      <c r="Z349" s="32"/>
      <c r="AA349" s="26">
        <v>21.117999999999999</v>
      </c>
      <c r="AB349" s="26">
        <v>14.257</v>
      </c>
      <c r="AC349" s="26">
        <v>14.196999999999999</v>
      </c>
      <c r="AD349" s="26">
        <v>14.151</v>
      </c>
      <c r="AE349" s="26">
        <v>14.327999999999999</v>
      </c>
      <c r="AF349" s="26">
        <v>14.284000000000001</v>
      </c>
      <c r="AG349" s="26">
        <v>14.433999999999999</v>
      </c>
      <c r="AH349" s="26">
        <v>14.223000000000001</v>
      </c>
      <c r="AI349" s="26">
        <v>14.388</v>
      </c>
      <c r="AJ349" s="26">
        <v>14.446999999999999</v>
      </c>
      <c r="AK349" s="26">
        <v>14.33</v>
      </c>
      <c r="AL349" s="26">
        <v>14.494999999999999</v>
      </c>
      <c r="AM349" s="26">
        <v>14.563000000000001</v>
      </c>
      <c r="AN349" s="26">
        <v>13.97</v>
      </c>
      <c r="AO349" s="26">
        <v>14.055999999999999</v>
      </c>
      <c r="AP349" s="26">
        <v>14.226000000000001</v>
      </c>
      <c r="AQ349" s="32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  <c r="BX349" s="26"/>
    </row>
    <row r="350" spans="1:76" x14ac:dyDescent="0.25">
      <c r="A350" s="26" t="s">
        <v>313</v>
      </c>
      <c r="B350" s="27" t="s">
        <v>77</v>
      </c>
      <c r="C350" s="28">
        <v>43434</v>
      </c>
      <c r="D350" s="27" t="s">
        <v>78</v>
      </c>
      <c r="E350" s="27"/>
      <c r="F350" s="26" t="s">
        <v>79</v>
      </c>
      <c r="G350" s="26" t="s">
        <v>197</v>
      </c>
      <c r="H350" s="26" t="s">
        <v>152</v>
      </c>
      <c r="I350" s="26" t="s">
        <v>264</v>
      </c>
      <c r="J350" s="26"/>
      <c r="K350" s="26"/>
      <c r="L350" s="26"/>
      <c r="M350" s="26"/>
      <c r="N350" s="29">
        <f>SUM(Table1[[#This Row],[250m]:[1000m]])/86400</f>
        <v>7.3483796296296285E-4</v>
      </c>
      <c r="O350" s="29">
        <f>SUM(Table1[[#This Row],[250m]:[2000m]])/86400</f>
        <v>1.3927546296296294E-3</v>
      </c>
      <c r="P350" s="29">
        <f>SUM(Table1[[#This Row],[250m]:[3000m]])/86400</f>
        <v>2.0537268518518517E-3</v>
      </c>
      <c r="Q350" s="29">
        <f>IF(Table1[[#This Row],[Time(s)]]&gt;1,Table1[[#This Row],[Time(s)]]/86400," ")</f>
        <v>2.7351620370370368E-3</v>
      </c>
      <c r="R350" s="30">
        <f>SUM(Table1[[#This Row],[250m]:[4000m]])</f>
        <v>236.31799999999998</v>
      </c>
      <c r="S350" s="31">
        <f t="shared" si="25"/>
        <v>60.934842034885193</v>
      </c>
      <c r="T350" s="33">
        <f>IFERROR(AVERAGE(AA350:AP350)," ")</f>
        <v>14.769874999999999</v>
      </c>
      <c r="U350" s="33">
        <f>IFERROR(AVERAGE(Table1[[#This Row],[500m]:[4000m]])," ")</f>
        <v>14.369666666666667</v>
      </c>
      <c r="V350" s="33">
        <f>IFERROR(STDEV(AB350:AP350)," ")</f>
        <v>0.27286644212525518</v>
      </c>
      <c r="W350" s="26"/>
      <c r="X350" s="26"/>
      <c r="Y350" s="26"/>
      <c r="Z350" s="32"/>
      <c r="AA350" s="26">
        <v>20.773</v>
      </c>
      <c r="AB350" s="26">
        <v>14.217000000000001</v>
      </c>
      <c r="AC350" s="26">
        <v>14.114000000000001</v>
      </c>
      <c r="AD350" s="26">
        <v>14.385999999999999</v>
      </c>
      <c r="AE350" s="26">
        <v>14.292999999999999</v>
      </c>
      <c r="AF350" s="26">
        <v>14.366</v>
      </c>
      <c r="AG350" s="26">
        <v>14.095000000000001</v>
      </c>
      <c r="AH350" s="26">
        <v>14.09</v>
      </c>
      <c r="AI350" s="26">
        <v>14.047000000000001</v>
      </c>
      <c r="AJ350" s="26">
        <v>14.279</v>
      </c>
      <c r="AK350" s="26">
        <v>14.209</v>
      </c>
      <c r="AL350" s="26">
        <v>14.573</v>
      </c>
      <c r="AM350" s="26">
        <v>14.595000000000001</v>
      </c>
      <c r="AN350" s="26">
        <v>14.795</v>
      </c>
      <c r="AO350" s="26">
        <v>14.515000000000001</v>
      </c>
      <c r="AP350" s="26">
        <v>14.971</v>
      </c>
      <c r="AQ350" s="32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  <c r="BX350" s="26"/>
    </row>
    <row r="351" spans="1:76" x14ac:dyDescent="0.25">
      <c r="A351" s="26" t="s">
        <v>313</v>
      </c>
      <c r="B351" s="27" t="s">
        <v>77</v>
      </c>
      <c r="C351" s="28">
        <v>43434</v>
      </c>
      <c r="D351" s="27" t="s">
        <v>303</v>
      </c>
      <c r="E351" s="27"/>
      <c r="F351" s="26" t="s">
        <v>263</v>
      </c>
      <c r="G351" s="26" t="s">
        <v>261</v>
      </c>
      <c r="H351" s="26" t="s">
        <v>304</v>
      </c>
      <c r="I351" s="26" t="s">
        <v>305</v>
      </c>
      <c r="J351" s="26"/>
      <c r="K351" s="26"/>
      <c r="L351" s="26"/>
      <c r="M351" s="26"/>
      <c r="N351" s="29">
        <f>SUM(Table1[[#This Row],[250m]:[1000m]])/86400</f>
        <v>7.4306712962962976E-4</v>
      </c>
      <c r="O351" s="29">
        <f>SUM(Table1[[#This Row],[250m]:[2000m]])/86400</f>
        <v>1.4087615740740742E-3</v>
      </c>
      <c r="P351" s="29">
        <f>SUM(Table1[[#This Row],[250m]:[3000m]])/86400</f>
        <v>2.0822569444444447E-3</v>
      </c>
      <c r="Q351" s="29">
        <f>IF(Table1[[#This Row],[Time(s)]]&gt;1,Table1[[#This Row],[Time(s)]]/86400," ")</f>
        <v>2.7660416666666671E-3</v>
      </c>
      <c r="R351" s="30">
        <f>SUM(Table1[[#This Row],[250m]:[4000m]])</f>
        <v>238.98600000000002</v>
      </c>
      <c r="S351" s="31">
        <f t="shared" si="25"/>
        <v>60.254575581833244</v>
      </c>
      <c r="T351" s="33">
        <f>IFERROR(AVERAGE(AA351:AI351)," ")</f>
        <v>15.165666666666668</v>
      </c>
      <c r="U351" s="33">
        <f>IFERROR(AVERAGE(Table1[[#This Row],[500m]:[4000m]])," ")</f>
        <v>14.510333333333334</v>
      </c>
      <c r="V351" s="33">
        <f>IFERROR(STDEV(AA351:AI351)," ")</f>
        <v>2.3189500318031762</v>
      </c>
      <c r="W351" s="26"/>
      <c r="X351" s="26"/>
      <c r="Y351" s="26"/>
      <c r="Z351" s="32"/>
      <c r="AA351" s="26">
        <v>21.331</v>
      </c>
      <c r="AB351" s="26">
        <v>14.452</v>
      </c>
      <c r="AC351" s="26">
        <v>14.192</v>
      </c>
      <c r="AD351" s="26">
        <v>14.226000000000001</v>
      </c>
      <c r="AE351" s="26">
        <v>14.331</v>
      </c>
      <c r="AF351" s="26">
        <v>14.241</v>
      </c>
      <c r="AG351" s="26">
        <v>14.496</v>
      </c>
      <c r="AH351" s="26">
        <v>14.448</v>
      </c>
      <c r="AI351" s="26">
        <v>14.773999999999999</v>
      </c>
      <c r="AJ351" s="32">
        <v>14.382</v>
      </c>
      <c r="AK351" s="26">
        <v>14.387</v>
      </c>
      <c r="AL351" s="26">
        <v>14.647</v>
      </c>
      <c r="AM351" s="26">
        <v>14.474</v>
      </c>
      <c r="AN351" s="26">
        <v>14.507999999999999</v>
      </c>
      <c r="AO351" s="26">
        <v>15.577</v>
      </c>
      <c r="AP351" s="26">
        <v>14.52</v>
      </c>
      <c r="AQ351" s="32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  <c r="BX351" s="26"/>
    </row>
    <row r="352" spans="1:76" x14ac:dyDescent="0.25">
      <c r="A352" s="26" t="s">
        <v>313</v>
      </c>
      <c r="B352" s="27" t="s">
        <v>201</v>
      </c>
      <c r="C352" s="28">
        <v>43434</v>
      </c>
      <c r="D352" s="27" t="s">
        <v>88</v>
      </c>
      <c r="E352" s="27"/>
      <c r="F352" s="26" t="s">
        <v>299</v>
      </c>
      <c r="G352" s="26" t="s">
        <v>185</v>
      </c>
      <c r="H352" s="26" t="s">
        <v>109</v>
      </c>
      <c r="I352" s="26" t="s">
        <v>314</v>
      </c>
      <c r="J352" s="26"/>
      <c r="K352" s="26"/>
      <c r="L352" s="26"/>
      <c r="M352" s="26"/>
      <c r="N352" s="29">
        <f>SUM(Table1[[#This Row],[250m]:[1000m]])/86400</f>
        <v>7.2016203703703706E-4</v>
      </c>
      <c r="O352" s="29">
        <f>SUM(Table1[[#This Row],[250m]:[2000m]])/86400</f>
        <v>1.3703009259259259E-3</v>
      </c>
      <c r="P352" s="29">
        <f>SUM(Table1[[#This Row],[250m]:[3000m]])/86400</f>
        <v>2.0329513888888884E-3</v>
      </c>
      <c r="Q352" s="29">
        <f>IF(Table1[[#This Row],[Time(s)]]&gt;1,Table1[[#This Row],[Time(s)]]/86400," ")</f>
        <v>2.6971412037037029E-3</v>
      </c>
      <c r="R352" s="30">
        <f>SUM(Table1[[#This Row],[250m]:[4000m]])</f>
        <v>233.03299999999993</v>
      </c>
      <c r="S352" s="31">
        <f t="shared" si="25"/>
        <v>61.79382319242341</v>
      </c>
      <c r="T352" s="33">
        <f t="shared" ref="T352:T415" si="26">IFERROR(AVERAGE(AA352:AP352)," ")</f>
        <v>14.564562499999996</v>
      </c>
      <c r="U352" s="33">
        <f>IFERROR(AVERAGE(Table1[[#This Row],[500m]:[4000m]])," ")</f>
        <v>14.171199999999997</v>
      </c>
      <c r="V352" s="33">
        <f t="shared" ref="V352:V415" si="27">IFERROR(STDEV(AB352:AP352)," ")</f>
        <v>0.22746999802171697</v>
      </c>
      <c r="W352" s="26"/>
      <c r="X352" s="26"/>
      <c r="Y352" s="26"/>
      <c r="Z352" s="32"/>
      <c r="AA352" s="26">
        <v>20.465</v>
      </c>
      <c r="AB352" s="26">
        <v>14.028</v>
      </c>
      <c r="AC352" s="26">
        <v>13.757</v>
      </c>
      <c r="AD352" s="26">
        <v>13.972</v>
      </c>
      <c r="AE352" s="26">
        <v>14.067</v>
      </c>
      <c r="AF352" s="26">
        <v>14.015000000000001</v>
      </c>
      <c r="AG352" s="26">
        <v>13.996</v>
      </c>
      <c r="AH352" s="26">
        <v>14.093999999999999</v>
      </c>
      <c r="AI352" s="26">
        <v>14.119</v>
      </c>
      <c r="AJ352" s="26">
        <v>14.141</v>
      </c>
      <c r="AK352" s="26">
        <v>14.372999999999999</v>
      </c>
      <c r="AL352" s="26">
        <v>14.62</v>
      </c>
      <c r="AM352" s="26">
        <v>14.343</v>
      </c>
      <c r="AN352" s="26">
        <v>14.170999999999999</v>
      </c>
      <c r="AO352" s="26">
        <v>14.385</v>
      </c>
      <c r="AP352" s="26">
        <v>14.487</v>
      </c>
      <c r="AQ352" s="32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  <c r="BX352" s="26"/>
    </row>
    <row r="353" spans="1:76" x14ac:dyDescent="0.25">
      <c r="A353" s="26" t="s">
        <v>313</v>
      </c>
      <c r="B353" s="27" t="s">
        <v>201</v>
      </c>
      <c r="C353" s="28">
        <v>43434</v>
      </c>
      <c r="D353" s="27" t="s">
        <v>267</v>
      </c>
      <c r="E353" s="27"/>
      <c r="F353" s="26" t="s">
        <v>274</v>
      </c>
      <c r="G353" s="26" t="s">
        <v>312</v>
      </c>
      <c r="H353" s="26" t="s">
        <v>269</v>
      </c>
      <c r="I353" s="26" t="s">
        <v>270</v>
      </c>
      <c r="J353" s="26"/>
      <c r="K353" s="26"/>
      <c r="L353" s="26"/>
      <c r="M353" s="26"/>
      <c r="N353" s="29">
        <f>SUM(Table1[[#This Row],[250m]:[1000m]])/86400</f>
        <v>7.3256944444444454E-4</v>
      </c>
      <c r="O353" s="29">
        <f>SUM(Table1[[#This Row],[250m]:[2000m]])/86400</f>
        <v>1.3981250000000001E-3</v>
      </c>
      <c r="P353" s="29">
        <f>SUM(Table1[[#This Row],[250m]:[3000m]])/86400</f>
        <v>2.0628935185185186E-3</v>
      </c>
      <c r="Q353" s="29">
        <f>IF(Table1[[#This Row],[Time(s)]]&gt;1,Table1[[#This Row],[Time(s)]]/86400," ")</f>
        <v>2.716226851851852E-3</v>
      </c>
      <c r="R353" s="30">
        <f>SUM(Table1[[#This Row],[250m]:[4000m]])</f>
        <v>234.68200000000002</v>
      </c>
      <c r="S353" s="31">
        <f t="shared" si="25"/>
        <v>61.359627069822132</v>
      </c>
      <c r="T353" s="33">
        <f t="shared" si="26"/>
        <v>14.667625000000001</v>
      </c>
      <c r="U353" s="33">
        <f>IFERROR(AVERAGE(Table1[[#This Row],[500m]:[4000m]])," ")</f>
        <v>14.230066666666666</v>
      </c>
      <c r="V353" s="33">
        <f t="shared" si="27"/>
        <v>0.19711833525889486</v>
      </c>
      <c r="W353" s="26"/>
      <c r="X353" s="26"/>
      <c r="Y353" s="26"/>
      <c r="Z353" s="32"/>
      <c r="AA353" s="26">
        <v>21.231000000000002</v>
      </c>
      <c r="AB353" s="26">
        <v>14.009</v>
      </c>
      <c r="AC353" s="26">
        <v>13.904</v>
      </c>
      <c r="AD353" s="26">
        <v>14.15</v>
      </c>
      <c r="AE353" s="26">
        <v>14.439</v>
      </c>
      <c r="AF353" s="26">
        <v>14.188000000000001</v>
      </c>
      <c r="AG353" s="26">
        <v>14.407999999999999</v>
      </c>
      <c r="AH353" s="26">
        <v>14.468999999999999</v>
      </c>
      <c r="AI353" s="26">
        <v>14.252000000000001</v>
      </c>
      <c r="AJ353" s="26">
        <v>14.398</v>
      </c>
      <c r="AK353" s="26">
        <v>14.569000000000001</v>
      </c>
      <c r="AL353" s="26">
        <v>14.217000000000001</v>
      </c>
      <c r="AM353" s="26">
        <v>14.08</v>
      </c>
      <c r="AN353" s="26">
        <v>13.945</v>
      </c>
      <c r="AO353" s="26">
        <v>14.212999999999999</v>
      </c>
      <c r="AP353" s="26">
        <v>14.21</v>
      </c>
      <c r="AQ353" s="32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  <c r="BX353" s="26"/>
    </row>
    <row r="354" spans="1:76" x14ac:dyDescent="0.25">
      <c r="A354" s="26" t="s">
        <v>313</v>
      </c>
      <c r="B354" s="27" t="s">
        <v>201</v>
      </c>
      <c r="C354" s="28">
        <v>43434</v>
      </c>
      <c r="D354" s="27" t="s">
        <v>93</v>
      </c>
      <c r="E354" s="27"/>
      <c r="F354" s="26" t="s">
        <v>121</v>
      </c>
      <c r="G354" s="26" t="s">
        <v>162</v>
      </c>
      <c r="H354" s="26" t="s">
        <v>219</v>
      </c>
      <c r="I354" s="26" t="s">
        <v>126</v>
      </c>
      <c r="J354" s="26"/>
      <c r="K354" s="26"/>
      <c r="L354" s="26"/>
      <c r="M354" s="26"/>
      <c r="N354" s="29">
        <f>SUM(Table1[[#This Row],[250m]:[1000m]])/86400</f>
        <v>7.283796296296296E-4</v>
      </c>
      <c r="O354" s="29">
        <f>SUM(Table1[[#This Row],[250m]:[2000m]])/86400</f>
        <v>1.3776504629629631E-3</v>
      </c>
      <c r="P354" s="29">
        <f>SUM(Table1[[#This Row],[250m]:[3000m]])/86400</f>
        <v>2.0386458333333333E-3</v>
      </c>
      <c r="Q354" s="29">
        <f>IF(Table1[[#This Row],[Time(s)]]&gt;1,Table1[[#This Row],[Time(s)]]/86400," ")</f>
        <v>2.7120370370370367E-3</v>
      </c>
      <c r="R354" s="30">
        <f>SUM(Table1[[#This Row],[250m]:[4000m]])</f>
        <v>234.31999999999996</v>
      </c>
      <c r="S354" s="31">
        <f t="shared" si="25"/>
        <v>61.4544213041994</v>
      </c>
      <c r="T354" s="33">
        <f t="shared" si="26"/>
        <v>14.644999999999998</v>
      </c>
      <c r="U354" s="33">
        <f>IFERROR(AVERAGE(Table1[[#This Row],[500m]:[4000m]])," ")</f>
        <v>14.2142</v>
      </c>
      <c r="V354" s="33">
        <f t="shared" si="27"/>
        <v>0.27791524915751858</v>
      </c>
      <c r="W354" s="26"/>
      <c r="X354" s="26"/>
      <c r="Y354" s="26"/>
      <c r="Z354" s="32"/>
      <c r="AA354" s="26">
        <v>21.106999999999999</v>
      </c>
      <c r="AB354" s="26">
        <v>14.218</v>
      </c>
      <c r="AC354" s="26">
        <v>13.775</v>
      </c>
      <c r="AD354" s="26">
        <v>13.832000000000001</v>
      </c>
      <c r="AE354" s="26">
        <v>13.911</v>
      </c>
      <c r="AF354" s="26">
        <v>13.929</v>
      </c>
      <c r="AG354" s="26">
        <v>14.074999999999999</v>
      </c>
      <c r="AH354" s="26">
        <v>14.182</v>
      </c>
      <c r="AI354" s="26">
        <v>14.192</v>
      </c>
      <c r="AJ354" s="26">
        <v>14.23</v>
      </c>
      <c r="AK354" s="26">
        <v>14.343999999999999</v>
      </c>
      <c r="AL354" s="26">
        <v>14.343999999999999</v>
      </c>
      <c r="AM354" s="26">
        <v>14.433999999999999</v>
      </c>
      <c r="AN354" s="26">
        <v>14.42</v>
      </c>
      <c r="AO354" s="26">
        <v>14.564</v>
      </c>
      <c r="AP354" s="26">
        <v>14.763</v>
      </c>
      <c r="AQ354" s="32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  <c r="BX354" s="26"/>
    </row>
    <row r="355" spans="1:76" x14ac:dyDescent="0.25">
      <c r="A355" s="26" t="s">
        <v>313</v>
      </c>
      <c r="B355" s="27" t="s">
        <v>201</v>
      </c>
      <c r="C355" s="28">
        <v>43434</v>
      </c>
      <c r="D355" s="27" t="s">
        <v>228</v>
      </c>
      <c r="E355" s="27"/>
      <c r="F355" s="26" t="s">
        <v>229</v>
      </c>
      <c r="G355" s="26" t="s">
        <v>230</v>
      </c>
      <c r="H355" s="26" t="s">
        <v>302</v>
      </c>
      <c r="I355" s="26" t="s">
        <v>232</v>
      </c>
      <c r="J355" s="26"/>
      <c r="K355" s="26"/>
      <c r="L355" s="26"/>
      <c r="M355" s="26"/>
      <c r="N355" s="29">
        <f>SUM(Table1[[#This Row],[250m]:[1000m]])/86400</f>
        <v>7.3856481481481483E-4</v>
      </c>
      <c r="O355" s="29">
        <f>SUM(Table1[[#This Row],[250m]:[2000m]])/86400</f>
        <v>1.3991203703703704E-3</v>
      </c>
      <c r="P355" s="29">
        <f>SUM(Table1[[#This Row],[250m]:[3000m]])/86400</f>
        <v>2.0742592592592592E-3</v>
      </c>
      <c r="Q355" s="29">
        <f>IF(Table1[[#This Row],[Time(s)]]&gt;1,Table1[[#This Row],[Time(s)]]/86400," ")</f>
        <v>2.7569444444444447E-3</v>
      </c>
      <c r="R355" s="30">
        <f>SUM(Table1[[#This Row],[250m]:[4000m]])</f>
        <v>238.20000000000002</v>
      </c>
      <c r="S355" s="31">
        <f t="shared" si="25"/>
        <v>60.45340050377834</v>
      </c>
      <c r="T355" s="33">
        <f t="shared" si="26"/>
        <v>14.887500000000001</v>
      </c>
      <c r="U355" s="33">
        <f>IFERROR(AVERAGE(Table1[[#This Row],[500m]:[4000m]])," ")</f>
        <v>14.454400000000001</v>
      </c>
      <c r="V355" s="33">
        <f t="shared" si="27"/>
        <v>0.35900015917226863</v>
      </c>
      <c r="W355" s="26"/>
      <c r="X355" s="26"/>
      <c r="Y355" s="26"/>
      <c r="Z355" s="32"/>
      <c r="AA355" s="26">
        <v>21.384</v>
      </c>
      <c r="AB355" s="26">
        <v>14.304</v>
      </c>
      <c r="AC355" s="26">
        <v>14.103</v>
      </c>
      <c r="AD355" s="26">
        <v>14.021000000000001</v>
      </c>
      <c r="AE355" s="26">
        <v>14.212999999999999</v>
      </c>
      <c r="AF355" s="26">
        <v>14.233000000000001</v>
      </c>
      <c r="AG355" s="26">
        <v>14.178000000000001</v>
      </c>
      <c r="AH355" s="26">
        <v>14.448</v>
      </c>
      <c r="AI355" s="26">
        <v>14.516</v>
      </c>
      <c r="AJ355" s="26">
        <v>14.545</v>
      </c>
      <c r="AK355" s="26">
        <v>14.840999999999999</v>
      </c>
      <c r="AL355" s="26">
        <v>14.43</v>
      </c>
      <c r="AM355" s="26">
        <v>14.436</v>
      </c>
      <c r="AN355" s="26">
        <v>14.218</v>
      </c>
      <c r="AO355" s="26">
        <v>14.994</v>
      </c>
      <c r="AP355" s="26">
        <v>15.336</v>
      </c>
      <c r="AQ355" s="32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  <c r="BX355" s="26"/>
    </row>
    <row r="356" spans="1:76" x14ac:dyDescent="0.25">
      <c r="A356" s="26" t="s">
        <v>313</v>
      </c>
      <c r="B356" s="27" t="s">
        <v>201</v>
      </c>
      <c r="C356" s="28">
        <v>43434</v>
      </c>
      <c r="D356" s="27" t="s">
        <v>78</v>
      </c>
      <c r="E356" s="27"/>
      <c r="F356" s="26" t="s">
        <v>79</v>
      </c>
      <c r="G356" s="26" t="s">
        <v>197</v>
      </c>
      <c r="H356" s="26" t="s">
        <v>152</v>
      </c>
      <c r="I356" s="26" t="s">
        <v>264</v>
      </c>
      <c r="J356" s="26"/>
      <c r="K356" s="26"/>
      <c r="L356" s="26"/>
      <c r="M356" s="26"/>
      <c r="N356" s="29">
        <f>SUM(Table1[[#This Row],[250m]:[1000m]])/86400</f>
        <v>7.2768518518518516E-4</v>
      </c>
      <c r="O356" s="29">
        <f>SUM(Table1[[#This Row],[250m]:[2000m]])/86400</f>
        <v>1.3846527777777778E-3</v>
      </c>
      <c r="P356" s="29">
        <f>SUM(Table1[[#This Row],[250m]:[3000m]])/86400</f>
        <v>2.0445486111111111E-3</v>
      </c>
      <c r="Q356" s="29">
        <f>IF(Table1[[#This Row],[Time(s)]]&gt;1,Table1[[#This Row],[Time(s)]]/86400," ")</f>
        <v>2.7213425925925925E-3</v>
      </c>
      <c r="R356" s="30">
        <f>SUM(Table1[[#This Row],[250m]:[4000m]])</f>
        <v>235.124</v>
      </c>
      <c r="S356" s="31">
        <f t="shared" si="25"/>
        <v>61.244279614161044</v>
      </c>
      <c r="T356" s="33">
        <f t="shared" si="26"/>
        <v>14.69525</v>
      </c>
      <c r="U356" s="33">
        <f>IFERROR(AVERAGE(Table1[[#This Row],[500m]:[4000m]])," ")</f>
        <v>14.286200000000001</v>
      </c>
      <c r="V356" s="33">
        <f t="shared" si="27"/>
        <v>0.26844983569694036</v>
      </c>
      <c r="W356" s="26"/>
      <c r="X356" s="26"/>
      <c r="Y356" s="26"/>
      <c r="Z356" s="32"/>
      <c r="AA356" s="26">
        <v>20.831</v>
      </c>
      <c r="AB356" s="26">
        <v>14.154</v>
      </c>
      <c r="AC356" s="26">
        <v>13.792999999999999</v>
      </c>
      <c r="AD356" s="26">
        <v>14.093999999999999</v>
      </c>
      <c r="AE356" s="26">
        <v>14.211</v>
      </c>
      <c r="AF356" s="26">
        <v>14.304</v>
      </c>
      <c r="AG356" s="26">
        <v>14.071999999999999</v>
      </c>
      <c r="AH356" s="26">
        <v>14.175000000000001</v>
      </c>
      <c r="AI356" s="26">
        <v>14.159000000000001</v>
      </c>
      <c r="AJ356" s="26">
        <v>14.162000000000001</v>
      </c>
      <c r="AK356" s="26">
        <v>14.106</v>
      </c>
      <c r="AL356" s="26">
        <v>14.587999999999999</v>
      </c>
      <c r="AM356" s="26">
        <v>14.505000000000001</v>
      </c>
      <c r="AN356" s="26">
        <v>14.702999999999999</v>
      </c>
      <c r="AO356" s="26">
        <v>14.513</v>
      </c>
      <c r="AP356" s="26">
        <v>14.754</v>
      </c>
      <c r="AQ356" s="32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  <c r="BX356" s="26"/>
    </row>
    <row r="357" spans="1:76" x14ac:dyDescent="0.25">
      <c r="A357" s="26" t="s">
        <v>313</v>
      </c>
      <c r="B357" s="27" t="s">
        <v>201</v>
      </c>
      <c r="C357" s="28">
        <v>43434</v>
      </c>
      <c r="D357" s="27" t="s">
        <v>303</v>
      </c>
      <c r="E357" s="27"/>
      <c r="F357" s="26" t="s">
        <v>263</v>
      </c>
      <c r="G357" s="26" t="s">
        <v>261</v>
      </c>
      <c r="H357" s="26" t="s">
        <v>304</v>
      </c>
      <c r="I357" s="26" t="s">
        <v>305</v>
      </c>
      <c r="J357" s="26"/>
      <c r="K357" s="26"/>
      <c r="L357" s="26"/>
      <c r="M357" s="26"/>
      <c r="N357" s="29">
        <f>SUM(Table1[[#This Row],[250m]:[1000m]])/86400</f>
        <v>7.3246527777777785E-4</v>
      </c>
      <c r="O357" s="29">
        <f>SUM(Table1[[#This Row],[250m]:[2000m]])/86400</f>
        <v>1.3807870370370369E-3</v>
      </c>
      <c r="P357" s="29">
        <f>SUM(Table1[[#This Row],[250m]:[3000m]])/86400</f>
        <v>2.046516203703704E-3</v>
      </c>
      <c r="Q357" s="29">
        <f>IF(Table1[[#This Row],[Time(s)]]&gt;1,Table1[[#This Row],[Time(s)]]/86400," ")</f>
        <v>2.7130902777777778E-3</v>
      </c>
      <c r="R357" s="30">
        <f>SUM(Table1[[#This Row],[250m]:[4000m]])</f>
        <v>234.411</v>
      </c>
      <c r="S357" s="31">
        <f t="shared" si="25"/>
        <v>61.430564265328847</v>
      </c>
      <c r="T357" s="33">
        <f t="shared" si="26"/>
        <v>14.6506875</v>
      </c>
      <c r="U357" s="33">
        <f>IFERROR(AVERAGE(Table1[[#This Row],[500m]:[4000m]])," ")</f>
        <v>14.222533333333335</v>
      </c>
      <c r="V357" s="33">
        <f t="shared" si="27"/>
        <v>0.22839998332082329</v>
      </c>
      <c r="W357" s="26"/>
      <c r="X357" s="26"/>
      <c r="Y357" s="26"/>
      <c r="Z357" s="32"/>
      <c r="AA357" s="26">
        <v>21.073</v>
      </c>
      <c r="AB357" s="26">
        <v>14.222</v>
      </c>
      <c r="AC357" s="26">
        <v>13.987</v>
      </c>
      <c r="AD357" s="26">
        <v>14.003</v>
      </c>
      <c r="AE357" s="26">
        <v>13.856999999999999</v>
      </c>
      <c r="AF357" s="26">
        <v>13.882</v>
      </c>
      <c r="AG357" s="26">
        <v>14.169</v>
      </c>
      <c r="AH357" s="26">
        <v>14.106999999999999</v>
      </c>
      <c r="AI357" s="26">
        <v>14.183999999999999</v>
      </c>
      <c r="AJ357" s="26">
        <v>14.336</v>
      </c>
      <c r="AK357" s="26">
        <v>14.315</v>
      </c>
      <c r="AL357" s="26">
        <v>14.683999999999999</v>
      </c>
      <c r="AM357" s="26">
        <v>14.411</v>
      </c>
      <c r="AN357" s="26">
        <v>14.382999999999999</v>
      </c>
      <c r="AO357" s="26">
        <v>14.372</v>
      </c>
      <c r="AP357" s="26">
        <v>14.426</v>
      </c>
      <c r="AQ357" s="32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  <c r="BX357" s="26"/>
    </row>
    <row r="358" spans="1:76" x14ac:dyDescent="0.25">
      <c r="A358" s="26" t="s">
        <v>313</v>
      </c>
      <c r="B358" s="27" t="s">
        <v>100</v>
      </c>
      <c r="C358" s="28">
        <v>43434</v>
      </c>
      <c r="D358" s="27" t="s">
        <v>88</v>
      </c>
      <c r="E358" s="27"/>
      <c r="F358" s="26" t="s">
        <v>299</v>
      </c>
      <c r="G358" s="26" t="s">
        <v>185</v>
      </c>
      <c r="H358" s="26" t="s">
        <v>109</v>
      </c>
      <c r="I358" s="26" t="s">
        <v>314</v>
      </c>
      <c r="J358" s="26"/>
      <c r="K358" s="26"/>
      <c r="L358" s="26"/>
      <c r="M358" s="26"/>
      <c r="N358" s="29">
        <f>SUM(Table1[[#This Row],[250m]:[1000m]])/86400</f>
        <v>7.2115740740740745E-4</v>
      </c>
      <c r="O358" s="29">
        <f>SUM(Table1[[#This Row],[250m]:[2000m]])/86400</f>
        <v>1.374074074074074E-3</v>
      </c>
      <c r="P358" s="29">
        <f>SUM(Table1[[#This Row],[250m]:[3000m]])/86400</f>
        <v>2.0251967592592591E-3</v>
      </c>
      <c r="Q358" s="29">
        <f>IF(Table1[[#This Row],[Time(s)]]&gt;1,Table1[[#This Row],[Time(s)]]/86400," ")</f>
        <v>2.6760416666666673E-3</v>
      </c>
      <c r="R358" s="30">
        <f>SUM(Table1[[#This Row],[250m]:[4000m]])</f>
        <v>231.21000000000004</v>
      </c>
      <c r="S358" s="31">
        <f t="shared" si="25"/>
        <v>62.281043207473722</v>
      </c>
      <c r="T358" s="33">
        <f t="shared" si="26"/>
        <v>14.450625000000002</v>
      </c>
      <c r="U358" s="33">
        <f>IFERROR(AVERAGE(Table1[[#This Row],[500m]:[4000m]])," ")</f>
        <v>14.038400000000001</v>
      </c>
      <c r="V358" s="33">
        <f t="shared" si="27"/>
        <v>0.11040043995771559</v>
      </c>
      <c r="W358" s="26"/>
      <c r="X358" s="26"/>
      <c r="Y358" s="26"/>
      <c r="Z358" s="32"/>
      <c r="AA358" s="26">
        <v>20.634</v>
      </c>
      <c r="AB358" s="26">
        <v>14.034000000000001</v>
      </c>
      <c r="AC358" s="26">
        <v>13.773999999999999</v>
      </c>
      <c r="AD358" s="26">
        <v>13.866</v>
      </c>
      <c r="AE358" s="26">
        <v>14.11</v>
      </c>
      <c r="AF358" s="26">
        <v>14.082000000000001</v>
      </c>
      <c r="AG358" s="26">
        <v>14.215999999999999</v>
      </c>
      <c r="AH358" s="26">
        <v>14.004</v>
      </c>
      <c r="AI358" s="26">
        <v>14.084</v>
      </c>
      <c r="AJ358" s="26">
        <v>14.102</v>
      </c>
      <c r="AK358" s="26">
        <v>14.03</v>
      </c>
      <c r="AL358" s="26">
        <v>14.041</v>
      </c>
      <c r="AM358" s="26">
        <v>14.098000000000001</v>
      </c>
      <c r="AN358" s="26">
        <v>13.96</v>
      </c>
      <c r="AO358" s="26">
        <v>14.16</v>
      </c>
      <c r="AP358" s="26">
        <v>14.015000000000001</v>
      </c>
      <c r="AQ358" s="32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  <c r="BX358" s="26"/>
    </row>
    <row r="359" spans="1:76" x14ac:dyDescent="0.25">
      <c r="A359" s="26" t="s">
        <v>313</v>
      </c>
      <c r="B359" s="27" t="s">
        <v>100</v>
      </c>
      <c r="C359" s="28">
        <v>43434</v>
      </c>
      <c r="D359" s="27" t="s">
        <v>93</v>
      </c>
      <c r="E359" s="27"/>
      <c r="F359" s="26" t="s">
        <v>121</v>
      </c>
      <c r="G359" s="26" t="s">
        <v>162</v>
      </c>
      <c r="H359" s="26" t="s">
        <v>219</v>
      </c>
      <c r="I359" s="26" t="s">
        <v>126</v>
      </c>
      <c r="J359" s="26"/>
      <c r="K359" s="26"/>
      <c r="L359" s="26"/>
      <c r="M359" s="26"/>
      <c r="N359" s="29">
        <f>SUM(Table1[[#This Row],[250m]:[1000m]])/86400</f>
        <v>7.2282407407407408E-4</v>
      </c>
      <c r="O359" s="29">
        <f>SUM(Table1[[#This Row],[250m]:[2000m]])/86400</f>
        <v>1.3696412037037036E-3</v>
      </c>
      <c r="P359" s="29">
        <f>SUM(Table1[[#This Row],[250m]:[3000m]])/86400</f>
        <v>2.0308680555555553E-3</v>
      </c>
      <c r="Q359" s="29">
        <f>IF(Table1[[#This Row],[Time(s)]]&gt;1,Table1[[#This Row],[Time(s)]]/86400," ")</f>
        <v>2.716469907407407E-3</v>
      </c>
      <c r="R359" s="30">
        <f>SUM(Table1[[#This Row],[250m]:[4000m]])</f>
        <v>234.70299999999997</v>
      </c>
      <c r="S359" s="31">
        <f t="shared" si="25"/>
        <v>61.354136930503664</v>
      </c>
      <c r="T359" s="33">
        <f t="shared" si="26"/>
        <v>14.668937499999998</v>
      </c>
      <c r="U359" s="33">
        <f>IFERROR(AVERAGE(Table1[[#This Row],[500m]:[4000m]])," ")</f>
        <v>14.258733333333334</v>
      </c>
      <c r="V359" s="33">
        <f t="shared" si="27"/>
        <v>0.41273365099863951</v>
      </c>
      <c r="W359" s="26"/>
      <c r="X359" s="26"/>
      <c r="Y359" s="26"/>
      <c r="Z359" s="32"/>
      <c r="AA359" s="26">
        <v>20.821999999999999</v>
      </c>
      <c r="AB359" s="26">
        <v>14.185</v>
      </c>
      <c r="AC359" s="26">
        <v>13.648</v>
      </c>
      <c r="AD359" s="26">
        <v>13.797000000000001</v>
      </c>
      <c r="AE359" s="26">
        <v>13.952999999999999</v>
      </c>
      <c r="AF359" s="26">
        <v>14.025</v>
      </c>
      <c r="AG359" s="26">
        <v>13.865</v>
      </c>
      <c r="AH359" s="26">
        <v>14.042</v>
      </c>
      <c r="AI359" s="26">
        <v>14.185</v>
      </c>
      <c r="AJ359" s="26">
        <v>14.307</v>
      </c>
      <c r="AK359" s="26">
        <v>14.446</v>
      </c>
      <c r="AL359" s="26">
        <v>14.192</v>
      </c>
      <c r="AM359" s="26">
        <v>14.558</v>
      </c>
      <c r="AN359" s="26">
        <v>14.683999999999999</v>
      </c>
      <c r="AO359" s="26">
        <v>15.13</v>
      </c>
      <c r="AP359" s="26">
        <v>14.864000000000001</v>
      </c>
      <c r="AQ359" s="32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  <c r="BX359" s="26"/>
    </row>
    <row r="360" spans="1:76" x14ac:dyDescent="0.25">
      <c r="A360" s="26" t="s">
        <v>313</v>
      </c>
      <c r="B360" s="27" t="s">
        <v>100</v>
      </c>
      <c r="C360" s="28">
        <v>43434</v>
      </c>
      <c r="D360" s="27" t="s">
        <v>303</v>
      </c>
      <c r="E360" s="27"/>
      <c r="F360" s="26" t="s">
        <v>263</v>
      </c>
      <c r="G360" s="26" t="s">
        <v>261</v>
      </c>
      <c r="H360" s="26" t="s">
        <v>315</v>
      </c>
      <c r="I360" s="26" t="s">
        <v>305</v>
      </c>
      <c r="J360" s="26"/>
      <c r="K360" s="26"/>
      <c r="L360" s="26"/>
      <c r="M360" s="26"/>
      <c r="N360" s="29">
        <f>SUM(Table1[[#This Row],[250m]:[1000m]])/86400</f>
        <v>7.3700231481481479E-4</v>
      </c>
      <c r="O360" s="29">
        <f>SUM(Table1[[#This Row],[250m]:[2000m]])/86400</f>
        <v>1.3948611111111113E-3</v>
      </c>
      <c r="P360" s="29">
        <f>SUM(Table1[[#This Row],[250m]:[3000m]])/86400</f>
        <v>2.063854166666667E-3</v>
      </c>
      <c r="Q360" s="29">
        <f>IF(Table1[[#This Row],[Time(s)]]&gt;1,Table1[[#This Row],[Time(s)]]/86400," ")</f>
        <v>2.7441435185185186E-3</v>
      </c>
      <c r="R360" s="30">
        <f>SUM(Table1[[#This Row],[250m]:[4000m]])</f>
        <v>237.09399999999999</v>
      </c>
      <c r="S360" s="31">
        <f t="shared" si="25"/>
        <v>60.735404523100541</v>
      </c>
      <c r="T360" s="33">
        <f t="shared" si="26"/>
        <v>14.818375</v>
      </c>
      <c r="U360" s="33">
        <f>IFERROR(AVERAGE(Table1[[#This Row],[500m]:[4000m]])," ")</f>
        <v>14.401</v>
      </c>
      <c r="V360" s="33">
        <f t="shared" si="27"/>
        <v>0.2516102428076295</v>
      </c>
      <c r="W360" s="26"/>
      <c r="X360" s="26"/>
      <c r="Y360" s="26"/>
      <c r="Z360" s="32"/>
      <c r="AA360" s="26">
        <v>21.079000000000001</v>
      </c>
      <c r="AB360" s="26">
        <v>14.358000000000001</v>
      </c>
      <c r="AC360" s="26">
        <v>14.111000000000001</v>
      </c>
      <c r="AD360" s="26">
        <v>14.129</v>
      </c>
      <c r="AE360" s="26">
        <v>14.192</v>
      </c>
      <c r="AF360" s="26">
        <v>14.260999999999999</v>
      </c>
      <c r="AG360" s="26">
        <v>14.135</v>
      </c>
      <c r="AH360" s="26">
        <v>14.250999999999999</v>
      </c>
      <c r="AI360" s="26">
        <v>14.365</v>
      </c>
      <c r="AJ360" s="26">
        <v>14.382</v>
      </c>
      <c r="AK360" s="26">
        <v>14.622999999999999</v>
      </c>
      <c r="AL360" s="26">
        <v>14.430999999999999</v>
      </c>
      <c r="AM360" s="26">
        <v>14.428000000000001</v>
      </c>
      <c r="AN360" s="26">
        <v>14.577</v>
      </c>
      <c r="AO360" s="26">
        <v>14.975</v>
      </c>
      <c r="AP360" s="26">
        <v>14.797000000000001</v>
      </c>
      <c r="AQ360" s="32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  <c r="BX360" s="26"/>
    </row>
    <row r="361" spans="1:76" x14ac:dyDescent="0.25">
      <c r="A361" s="26" t="s">
        <v>313</v>
      </c>
      <c r="B361" s="27" t="s">
        <v>100</v>
      </c>
      <c r="C361" s="28">
        <v>43434</v>
      </c>
      <c r="D361" s="27" t="s">
        <v>267</v>
      </c>
      <c r="E361" s="27"/>
      <c r="F361" s="26" t="s">
        <v>274</v>
      </c>
      <c r="G361" s="26" t="s">
        <v>269</v>
      </c>
      <c r="H361" s="26" t="s">
        <v>270</v>
      </c>
      <c r="I361" s="26" t="s">
        <v>271</v>
      </c>
      <c r="J361" s="26"/>
      <c r="K361" s="26"/>
      <c r="L361" s="26"/>
      <c r="M361" s="26"/>
      <c r="N361" s="29">
        <f>SUM(Table1[[#This Row],[250m]:[1000m]])/86400</f>
        <v>7.4561342592592604E-4</v>
      </c>
      <c r="O361" s="29">
        <f>SUM(Table1[[#This Row],[250m]:[2000m]])/86400</f>
        <v>1.4092361111111113E-3</v>
      </c>
      <c r="P361" s="29">
        <f>SUM(Table1[[#This Row],[250m]:[3000m]])/86400</f>
        <v>2.0726157407407412E-3</v>
      </c>
      <c r="Q361" s="29">
        <f>IF(Table1[[#This Row],[Time(s)]]&gt;1,Table1[[#This Row],[Time(s)]]/86400," ")</f>
        <v>2.7354050925925931E-3</v>
      </c>
      <c r="R361" s="30">
        <f>SUM(Table1[[#This Row],[250m]:[4000m]])</f>
        <v>236.33900000000003</v>
      </c>
      <c r="S361" s="31">
        <f t="shared" si="25"/>
        <v>60.929427644189055</v>
      </c>
      <c r="T361" s="33">
        <f t="shared" si="26"/>
        <v>14.771187500000002</v>
      </c>
      <c r="U361" s="33">
        <f>IFERROR(AVERAGE(Table1[[#This Row],[500m]:[4000m]])," ")</f>
        <v>14.314466666666668</v>
      </c>
      <c r="V361" s="33">
        <f t="shared" si="27"/>
        <v>0.14732561927661483</v>
      </c>
      <c r="W361" s="26"/>
      <c r="X361" s="26"/>
      <c r="Y361" s="26"/>
      <c r="Z361" s="32"/>
      <c r="AA361" s="26">
        <v>21.622</v>
      </c>
      <c r="AB361" s="26">
        <v>14.38</v>
      </c>
      <c r="AC361" s="26">
        <v>14.085000000000001</v>
      </c>
      <c r="AD361" s="26">
        <v>14.334</v>
      </c>
      <c r="AE361" s="26">
        <v>14.444000000000001</v>
      </c>
      <c r="AF361" s="26">
        <v>14.156000000000001</v>
      </c>
      <c r="AG361" s="26">
        <v>14.284000000000001</v>
      </c>
      <c r="AH361" s="26">
        <v>14.452999999999999</v>
      </c>
      <c r="AI361" s="26">
        <v>14.363</v>
      </c>
      <c r="AJ361" s="26">
        <v>14.284000000000001</v>
      </c>
      <c r="AK361" s="26">
        <v>14.494</v>
      </c>
      <c r="AL361" s="26">
        <v>14.175000000000001</v>
      </c>
      <c r="AM361" s="26">
        <v>14.257</v>
      </c>
      <c r="AN361" s="26">
        <v>14.207000000000001</v>
      </c>
      <c r="AO361" s="26">
        <v>14.624000000000001</v>
      </c>
      <c r="AP361" s="26">
        <v>14.177</v>
      </c>
      <c r="AQ361" s="32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  <c r="BX361" s="26"/>
    </row>
    <row r="362" spans="1:76" x14ac:dyDescent="0.25">
      <c r="A362" s="26" t="s">
        <v>316</v>
      </c>
      <c r="B362" s="27" t="s">
        <v>77</v>
      </c>
      <c r="C362" s="28">
        <v>43447</v>
      </c>
      <c r="D362" s="27" t="s">
        <v>78</v>
      </c>
      <c r="E362" s="27"/>
      <c r="F362" s="26" t="s">
        <v>212</v>
      </c>
      <c r="G362" s="26" t="s">
        <v>211</v>
      </c>
      <c r="H362" s="26" t="s">
        <v>317</v>
      </c>
      <c r="I362" s="26" t="s">
        <v>318</v>
      </c>
      <c r="J362" s="26"/>
      <c r="K362" s="26"/>
      <c r="L362" s="26"/>
      <c r="M362" s="26"/>
      <c r="N362" s="29">
        <f>SUM(Table1[[#This Row],[250m]:[1000m]])/86400</f>
        <v>7.453935185185185E-4</v>
      </c>
      <c r="O362" s="29">
        <f>SUM(Table1[[#This Row],[250m]:[2000m]])/86400</f>
        <v>1.426574074074074E-3</v>
      </c>
      <c r="P362" s="29">
        <f>SUM(Table1[[#This Row],[250m]:[3000m]])/86400</f>
        <v>2.1033680555555554E-3</v>
      </c>
      <c r="Q362" s="29">
        <f>IF(Table1[[#This Row],[Time(s)]]&gt;1,Table1[[#This Row],[Time(s)]]/86400," ")</f>
        <v>2.7957986111111104E-3</v>
      </c>
      <c r="R362" s="30">
        <f>SUM(Table1[[#This Row],[250m]:[4000m]])</f>
        <v>241.55699999999996</v>
      </c>
      <c r="S362" s="31">
        <f t="shared" si="25"/>
        <v>59.613258982352001</v>
      </c>
      <c r="T362" s="33">
        <f t="shared" si="26"/>
        <v>15.097312499999997</v>
      </c>
      <c r="U362" s="33">
        <f>IFERROR(AVERAGE(Table1[[#This Row],[500m]:[4000m]])," ")</f>
        <v>14.742866666666664</v>
      </c>
      <c r="V362" s="33">
        <f t="shared" si="27"/>
        <v>0.24691897649306144</v>
      </c>
      <c r="W362" s="26"/>
      <c r="X362" s="26"/>
      <c r="Y362" s="26"/>
      <c r="Z362" s="32"/>
      <c r="AA362" s="26">
        <v>20.414000000000001</v>
      </c>
      <c r="AB362" s="26">
        <v>14.464</v>
      </c>
      <c r="AC362" s="26">
        <v>14.714</v>
      </c>
      <c r="AD362" s="26">
        <v>14.81</v>
      </c>
      <c r="AE362" s="26">
        <v>14.641999999999999</v>
      </c>
      <c r="AF362" s="26">
        <v>14.897</v>
      </c>
      <c r="AG362" s="26">
        <v>14.7</v>
      </c>
      <c r="AH362" s="26">
        <v>14.615</v>
      </c>
      <c r="AI362" s="26">
        <v>14.532</v>
      </c>
      <c r="AJ362" s="26">
        <v>14.536</v>
      </c>
      <c r="AK362" s="26">
        <v>14.725</v>
      </c>
      <c r="AL362" s="26">
        <v>14.682</v>
      </c>
      <c r="AM362" s="26">
        <v>15.153</v>
      </c>
      <c r="AN362" s="26">
        <v>14.784000000000001</v>
      </c>
      <c r="AO362" s="26">
        <v>14.510999999999999</v>
      </c>
      <c r="AP362" s="26">
        <v>15.378</v>
      </c>
      <c r="AQ362" s="32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  <c r="BX362" s="26"/>
    </row>
    <row r="363" spans="1:76" x14ac:dyDescent="0.25">
      <c r="A363" s="26" t="s">
        <v>316</v>
      </c>
      <c r="B363" s="27" t="s">
        <v>77</v>
      </c>
      <c r="C363" s="28">
        <v>43447</v>
      </c>
      <c r="D363" s="40" t="s">
        <v>303</v>
      </c>
      <c r="E363" s="45"/>
      <c r="F363" s="46" t="s">
        <v>263</v>
      </c>
      <c r="G363" s="46" t="s">
        <v>261</v>
      </c>
      <c r="H363" s="46" t="s">
        <v>315</v>
      </c>
      <c r="I363" s="46" t="s">
        <v>305</v>
      </c>
      <c r="J363" s="47"/>
      <c r="K363" s="47"/>
      <c r="L363" s="47"/>
      <c r="M363" s="47"/>
      <c r="N363" s="29">
        <f>SUM(Table1[[#This Row],[250m]:[1000m]])/86400</f>
        <v>7.5240740740740737E-4</v>
      </c>
      <c r="O363" s="29">
        <f>SUM(Table1[[#This Row],[250m]:[2000m]])/86400</f>
        <v>1.4257638888888887E-3</v>
      </c>
      <c r="P363" s="48">
        <f>SUM(Table1[[#This Row],[250m]:[3000m]])/86400</f>
        <v>2.0893402777777776E-3</v>
      </c>
      <c r="Q363" s="29">
        <f>IF(Table1[[#This Row],[Time(s)]]&gt;1,Table1[[#This Row],[Time(s)]]/86400," ")</f>
        <v>2.7592361111111112E-3</v>
      </c>
      <c r="R363" s="30">
        <f>SUM(Table1[[#This Row],[250m]:[4000m]])</f>
        <v>238.398</v>
      </c>
      <c r="S363" s="31">
        <f t="shared" si="25"/>
        <v>60.403191301940453</v>
      </c>
      <c r="T363" s="43">
        <f t="shared" si="26"/>
        <v>14.899875</v>
      </c>
      <c r="U363" s="43">
        <f>IFERROR(AVERAGE(Table1[[#This Row],[500m]:[4000m]])," ")</f>
        <v>14.495200000000001</v>
      </c>
      <c r="V363" s="43">
        <f t="shared" si="27"/>
        <v>0.23998220172099669</v>
      </c>
      <c r="W363" s="47"/>
      <c r="X363" s="47"/>
      <c r="Y363" s="47"/>
      <c r="Z363" s="49"/>
      <c r="AA363" s="50">
        <v>20.97</v>
      </c>
      <c r="AB363" s="50">
        <v>14.643000000000001</v>
      </c>
      <c r="AC363" s="50">
        <v>14.699</v>
      </c>
      <c r="AD363" s="50">
        <v>14.696</v>
      </c>
      <c r="AE363" s="50">
        <v>14.362</v>
      </c>
      <c r="AF363" s="50">
        <v>14.500999999999999</v>
      </c>
      <c r="AG363" s="50">
        <v>14.794</v>
      </c>
      <c r="AH363" s="50">
        <v>14.521000000000001</v>
      </c>
      <c r="AI363" s="50">
        <v>14.407</v>
      </c>
      <c r="AJ363" s="50">
        <v>14.548999999999999</v>
      </c>
      <c r="AK363" s="50">
        <v>14.430999999999999</v>
      </c>
      <c r="AL363" s="50">
        <v>13.946</v>
      </c>
      <c r="AM363" s="50">
        <v>14.194000000000001</v>
      </c>
      <c r="AN363" s="50">
        <v>14.275</v>
      </c>
      <c r="AO363" s="50">
        <v>14.545</v>
      </c>
      <c r="AP363" s="50">
        <v>14.865</v>
      </c>
      <c r="AQ363" s="51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  <c r="BN363" s="47"/>
      <c r="BO363" s="47"/>
      <c r="BP363" s="47"/>
      <c r="BQ363" s="47"/>
      <c r="BR363" s="47"/>
      <c r="BS363" s="47"/>
      <c r="BT363" s="47"/>
      <c r="BU363" s="47"/>
      <c r="BV363" s="47"/>
      <c r="BW363" s="47"/>
      <c r="BX363" s="47"/>
    </row>
    <row r="364" spans="1:76" x14ac:dyDescent="0.25">
      <c r="A364" s="26" t="s">
        <v>316</v>
      </c>
      <c r="B364" s="27" t="s">
        <v>77</v>
      </c>
      <c r="C364" s="28">
        <v>43447</v>
      </c>
      <c r="D364" s="40" t="s">
        <v>93</v>
      </c>
      <c r="E364" s="45"/>
      <c r="F364" s="46" t="s">
        <v>126</v>
      </c>
      <c r="G364" s="46" t="s">
        <v>319</v>
      </c>
      <c r="H364" s="46" t="s">
        <v>219</v>
      </c>
      <c r="I364" s="46" t="s">
        <v>320</v>
      </c>
      <c r="J364" s="47"/>
      <c r="K364" s="47"/>
      <c r="L364" s="47"/>
      <c r="M364" s="47"/>
      <c r="N364" s="29">
        <f>SUM(Table1[[#This Row],[250m]:[1000m]])/86400</f>
        <v>7.603587962962962E-4</v>
      </c>
      <c r="O364" s="29">
        <f>SUM(Table1[[#This Row],[250m]:[2000m]])/86400</f>
        <v>1.4451736111111108E-3</v>
      </c>
      <c r="P364" s="48">
        <f>SUM(Table1[[#This Row],[250m]:[3000m]])/86400</f>
        <v>2.1335648148148147E-3</v>
      </c>
      <c r="Q364" s="29">
        <f>IF(Table1[[#This Row],[Time(s)]]&gt;1,Table1[[#This Row],[Time(s)]]/86400," ")</f>
        <v>2.8178935185185182E-3</v>
      </c>
      <c r="R364" s="30">
        <f>SUM(Table1[[#This Row],[250m]:[4000m]])</f>
        <v>243.46599999999998</v>
      </c>
      <c r="S364" s="31">
        <f t="shared" si="25"/>
        <v>59.145835558147759</v>
      </c>
      <c r="T364" s="43">
        <f t="shared" si="26"/>
        <v>15.216624999999999</v>
      </c>
      <c r="U364" s="43">
        <f>IFERROR(AVERAGE(Table1[[#This Row],[500m]:[4000m]])," ")</f>
        <v>14.767266666666666</v>
      </c>
      <c r="V364" s="43">
        <f t="shared" si="27"/>
        <v>0.19825829713016382</v>
      </c>
      <c r="W364" s="47"/>
      <c r="X364" s="47"/>
      <c r="Y364" s="47"/>
      <c r="Z364" s="49"/>
      <c r="AA364" s="50">
        <v>21.957000000000001</v>
      </c>
      <c r="AB364" s="50">
        <v>14.815</v>
      </c>
      <c r="AC364" s="50">
        <v>14.454000000000001</v>
      </c>
      <c r="AD364" s="50">
        <v>14.468999999999999</v>
      </c>
      <c r="AE364" s="50">
        <v>14.538</v>
      </c>
      <c r="AF364" s="50">
        <v>14.856</v>
      </c>
      <c r="AG364" s="50">
        <v>14.884</v>
      </c>
      <c r="AH364" s="50">
        <v>14.89</v>
      </c>
      <c r="AI364" s="50">
        <v>14.667999999999999</v>
      </c>
      <c r="AJ364" s="50">
        <v>14.75</v>
      </c>
      <c r="AK364" s="50">
        <v>15.042999999999999</v>
      </c>
      <c r="AL364" s="50">
        <v>15.016</v>
      </c>
      <c r="AM364" s="50">
        <v>14.928000000000001</v>
      </c>
      <c r="AN364" s="50">
        <v>14.981999999999999</v>
      </c>
      <c r="AO364" s="50">
        <v>14.585000000000001</v>
      </c>
      <c r="AP364" s="50">
        <v>14.631</v>
      </c>
      <c r="AQ364" s="51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  <c r="BN364" s="47"/>
      <c r="BO364" s="47"/>
      <c r="BP364" s="47"/>
      <c r="BQ364" s="47"/>
      <c r="BR364" s="47"/>
      <c r="BS364" s="47"/>
      <c r="BT364" s="47"/>
      <c r="BU364" s="47"/>
      <c r="BV364" s="47"/>
      <c r="BW364" s="47"/>
      <c r="BX364" s="47"/>
    </row>
    <row r="365" spans="1:76" x14ac:dyDescent="0.25">
      <c r="A365" s="26" t="s">
        <v>316</v>
      </c>
      <c r="B365" s="27" t="s">
        <v>77</v>
      </c>
      <c r="C365" s="28">
        <v>43447</v>
      </c>
      <c r="D365" s="40" t="s">
        <v>189</v>
      </c>
      <c r="E365" s="45"/>
      <c r="F365" s="46" t="s">
        <v>204</v>
      </c>
      <c r="G365" s="46" t="s">
        <v>193</v>
      </c>
      <c r="H365" s="46" t="s">
        <v>208</v>
      </c>
      <c r="I365" s="46" t="s">
        <v>191</v>
      </c>
      <c r="J365" s="47"/>
      <c r="K365" s="47"/>
      <c r="L365" s="47"/>
      <c r="M365" s="47"/>
      <c r="N365" s="29">
        <f>SUM(Table1[[#This Row],[250m]:[1000m]])/86400</f>
        <v>7.4196759259259257E-4</v>
      </c>
      <c r="O365" s="29">
        <f>SUM(Table1[[#This Row],[250m]:[2000m]])/86400</f>
        <v>1.4132523148148149E-3</v>
      </c>
      <c r="P365" s="48">
        <f>SUM(Table1[[#This Row],[250m]:[3000m]])/86400</f>
        <v>2.095428240740741E-3</v>
      </c>
      <c r="Q365" s="29">
        <f>IF(Table1[[#This Row],[Time(s)]]&gt;1,Table1[[#This Row],[Time(s)]]/86400," ")</f>
        <v>2.7708449074074072E-3</v>
      </c>
      <c r="R365" s="30">
        <f>SUM(Table1[[#This Row],[250m]:[4000m]])</f>
        <v>239.40099999999998</v>
      </c>
      <c r="S365" s="31">
        <f t="shared" si="25"/>
        <v>60.150124686195973</v>
      </c>
      <c r="T365" s="43">
        <f t="shared" si="26"/>
        <v>14.962562499999999</v>
      </c>
      <c r="U365" s="43">
        <f>IFERROR(AVERAGE(Table1[[#This Row],[500m]:[4000m]])," ")</f>
        <v>14.568399999999999</v>
      </c>
      <c r="V365" s="43">
        <f t="shared" si="27"/>
        <v>0.20365019027734799</v>
      </c>
      <c r="W365" s="47"/>
      <c r="X365" s="47"/>
      <c r="Y365" s="47"/>
      <c r="Z365" s="49"/>
      <c r="AA365" s="50">
        <v>20.875</v>
      </c>
      <c r="AB365" s="50">
        <v>14.303000000000001</v>
      </c>
      <c r="AC365" s="50">
        <v>14.423999999999999</v>
      </c>
      <c r="AD365" s="50">
        <v>14.504</v>
      </c>
      <c r="AE365" s="50">
        <v>14.448</v>
      </c>
      <c r="AF365" s="50">
        <v>14.467000000000001</v>
      </c>
      <c r="AG365" s="50">
        <v>14.587</v>
      </c>
      <c r="AH365" s="50">
        <v>14.497</v>
      </c>
      <c r="AI365" s="50">
        <v>14.456</v>
      </c>
      <c r="AJ365" s="50">
        <v>14.611000000000001</v>
      </c>
      <c r="AK365" s="50">
        <v>14.919</v>
      </c>
      <c r="AL365" s="50">
        <v>14.954000000000001</v>
      </c>
      <c r="AM365" s="50">
        <v>14.927</v>
      </c>
      <c r="AN365" s="50">
        <v>14.574999999999999</v>
      </c>
      <c r="AO365" s="50">
        <v>14.414999999999999</v>
      </c>
      <c r="AP365" s="50">
        <v>14.439</v>
      </c>
      <c r="AQ365" s="51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  <c r="BN365" s="47"/>
      <c r="BO365" s="47"/>
      <c r="BP365" s="47"/>
      <c r="BQ365" s="47"/>
      <c r="BR365" s="47"/>
      <c r="BS365" s="47"/>
      <c r="BT365" s="47"/>
      <c r="BU365" s="47"/>
      <c r="BV365" s="47"/>
      <c r="BW365" s="47"/>
      <c r="BX365" s="47"/>
    </row>
    <row r="366" spans="1:76" x14ac:dyDescent="0.25">
      <c r="A366" s="26" t="s">
        <v>316</v>
      </c>
      <c r="B366" s="27" t="s">
        <v>77</v>
      </c>
      <c r="C366" s="28">
        <v>43447</v>
      </c>
      <c r="D366" s="40" t="s">
        <v>321</v>
      </c>
      <c r="E366" s="45"/>
      <c r="F366" s="46" t="s">
        <v>322</v>
      </c>
      <c r="G366" s="46" t="s">
        <v>323</v>
      </c>
      <c r="H366" s="46" t="s">
        <v>324</v>
      </c>
      <c r="I366" s="46" t="s">
        <v>325</v>
      </c>
      <c r="J366" s="47"/>
      <c r="K366" s="47"/>
      <c r="L366" s="47"/>
      <c r="M366" s="47"/>
      <c r="N366" s="29">
        <f>SUM(Table1[[#This Row],[250m]:[1000m]])/86400</f>
        <v>7.4569444444444444E-4</v>
      </c>
      <c r="O366" s="29">
        <f>SUM(Table1[[#This Row],[250m]:[2000m]])/86400</f>
        <v>1.4299884259259259E-3</v>
      </c>
      <c r="P366" s="48">
        <f>SUM(Table1[[#This Row],[250m]:[3000m]])/86400</f>
        <v>2.0855439814814816E-3</v>
      </c>
      <c r="Q366" s="29">
        <f>IF(Table1[[#This Row],[Time(s)]]&gt;1,Table1[[#This Row],[Time(s)]]/86400," ")</f>
        <v>2.7675578703703703E-3</v>
      </c>
      <c r="R366" s="30">
        <f>SUM(Table1[[#This Row],[250m]:[4000m]])</f>
        <v>239.11699999999999</v>
      </c>
      <c r="S366" s="31">
        <f t="shared" si="25"/>
        <v>60.221565175207111</v>
      </c>
      <c r="T366" s="43">
        <f t="shared" si="26"/>
        <v>14.944812499999999</v>
      </c>
      <c r="U366" s="43">
        <f>IFERROR(AVERAGE(Table1[[#This Row],[500m]:[4000m]])," ")</f>
        <v>14.542</v>
      </c>
      <c r="V366" s="43">
        <f t="shared" si="27"/>
        <v>0.36817037981270118</v>
      </c>
      <c r="W366" s="47"/>
      <c r="X366" s="47"/>
      <c r="Y366" s="47"/>
      <c r="Z366" s="49"/>
      <c r="AA366" s="50">
        <v>20.986999999999998</v>
      </c>
      <c r="AB366" s="50">
        <v>14.586</v>
      </c>
      <c r="AC366" s="50">
        <v>14.362</v>
      </c>
      <c r="AD366" s="50">
        <v>14.493</v>
      </c>
      <c r="AE366" s="50">
        <v>14.795</v>
      </c>
      <c r="AF366" s="50">
        <v>14.659000000000001</v>
      </c>
      <c r="AG366" s="50">
        <v>14.407999999999999</v>
      </c>
      <c r="AH366" s="50">
        <v>15.260999999999999</v>
      </c>
      <c r="AI366" s="50">
        <v>13.648999999999999</v>
      </c>
      <c r="AJ366" s="50">
        <v>14.372</v>
      </c>
      <c r="AK366" s="50">
        <v>14.313000000000001</v>
      </c>
      <c r="AL366" s="50">
        <v>14.305999999999999</v>
      </c>
      <c r="AM366" s="50">
        <v>14.682</v>
      </c>
      <c r="AN366" s="50">
        <v>14.781000000000001</v>
      </c>
      <c r="AO366" s="50">
        <v>14.444000000000001</v>
      </c>
      <c r="AP366" s="50">
        <v>15.019</v>
      </c>
      <c r="AQ366" s="51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  <c r="BN366" s="47"/>
      <c r="BO366" s="47"/>
      <c r="BP366" s="47"/>
      <c r="BQ366" s="47"/>
      <c r="BR366" s="47"/>
      <c r="BS366" s="47"/>
      <c r="BT366" s="47"/>
      <c r="BU366" s="47"/>
      <c r="BV366" s="47"/>
      <c r="BW366" s="47"/>
      <c r="BX366" s="47"/>
    </row>
    <row r="367" spans="1:76" x14ac:dyDescent="0.25">
      <c r="A367" s="26" t="s">
        <v>316</v>
      </c>
      <c r="B367" s="27" t="s">
        <v>77</v>
      </c>
      <c r="C367" s="28">
        <v>43447</v>
      </c>
      <c r="D367" s="40" t="s">
        <v>228</v>
      </c>
      <c r="E367" s="45"/>
      <c r="F367" s="46" t="s">
        <v>326</v>
      </c>
      <c r="G367" s="46" t="s">
        <v>327</v>
      </c>
      <c r="H367" s="46" t="s">
        <v>295</v>
      </c>
      <c r="I367" s="46" t="s">
        <v>328</v>
      </c>
      <c r="J367" s="47"/>
      <c r="K367" s="47"/>
      <c r="L367" s="47"/>
      <c r="M367" s="47"/>
      <c r="N367" s="29">
        <f>SUM(Table1[[#This Row],[250m]:[1000m]])/86400</f>
        <v>7.5692129629629623E-4</v>
      </c>
      <c r="O367" s="29">
        <f>SUM(Table1[[#This Row],[250m]:[2000m]])/86400</f>
        <v>1.4507407407407407E-3</v>
      </c>
      <c r="P367" s="48">
        <f>SUM(Table1[[#This Row],[250m]:[3000m]])/86400</f>
        <v>2.141111111111111E-3</v>
      </c>
      <c r="Q367" s="29">
        <f>IF(Table1[[#This Row],[Time(s)]]&gt;1,Table1[[#This Row],[Time(s)]]/86400," ")</f>
        <v>2.8307407407407404E-3</v>
      </c>
      <c r="R367" s="30">
        <f>SUM(Table1[[#This Row],[250m]:[4000m]])</f>
        <v>244.57599999999996</v>
      </c>
      <c r="S367" s="31">
        <f t="shared" si="25"/>
        <v>58.877404160669904</v>
      </c>
      <c r="T367" s="43">
        <f t="shared" si="26"/>
        <v>15.285999999999998</v>
      </c>
      <c r="U367" s="43">
        <f>IFERROR(AVERAGE(Table1[[#This Row],[500m]:[4000m]])," ")</f>
        <v>14.911666666666665</v>
      </c>
      <c r="V367" s="43">
        <f t="shared" si="27"/>
        <v>0.15648124792568885</v>
      </c>
      <c r="W367" s="47"/>
      <c r="X367" s="47"/>
      <c r="Y367" s="47"/>
      <c r="Z367" s="49"/>
      <c r="AA367" s="50">
        <v>20.901</v>
      </c>
      <c r="AB367" s="50">
        <v>15.044</v>
      </c>
      <c r="AC367" s="50">
        <v>14.598000000000001</v>
      </c>
      <c r="AD367" s="50">
        <v>14.855</v>
      </c>
      <c r="AE367" s="50">
        <v>15.065</v>
      </c>
      <c r="AF367" s="50">
        <v>14.997</v>
      </c>
      <c r="AG367" s="50">
        <v>14.98</v>
      </c>
      <c r="AH367" s="50">
        <v>14.904</v>
      </c>
      <c r="AI367" s="50">
        <v>14.741</v>
      </c>
      <c r="AJ367" s="50">
        <v>14.738</v>
      </c>
      <c r="AK367" s="50">
        <v>15.154999999999999</v>
      </c>
      <c r="AL367" s="50">
        <v>15.013999999999999</v>
      </c>
      <c r="AM367" s="50">
        <v>15.074999999999999</v>
      </c>
      <c r="AN367" s="50">
        <v>14.938000000000001</v>
      </c>
      <c r="AO367" s="50">
        <v>14.786</v>
      </c>
      <c r="AP367" s="50">
        <v>14.785</v>
      </c>
      <c r="AQ367" s="51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7"/>
      <c r="BE367" s="47"/>
      <c r="BF367" s="47"/>
      <c r="BG367" s="47"/>
      <c r="BH367" s="47"/>
      <c r="BI367" s="47"/>
      <c r="BJ367" s="47"/>
      <c r="BK367" s="47"/>
      <c r="BL367" s="47"/>
      <c r="BM367" s="47"/>
      <c r="BN367" s="47"/>
      <c r="BO367" s="47"/>
      <c r="BP367" s="47"/>
      <c r="BQ367" s="47"/>
      <c r="BR367" s="47"/>
      <c r="BS367" s="47"/>
      <c r="BT367" s="47"/>
      <c r="BU367" s="47"/>
      <c r="BV367" s="47"/>
      <c r="BW367" s="47"/>
      <c r="BX367" s="47"/>
    </row>
    <row r="368" spans="1:76" x14ac:dyDescent="0.25">
      <c r="A368" s="26" t="s">
        <v>316</v>
      </c>
      <c r="B368" s="27" t="s">
        <v>77</v>
      </c>
      <c r="C368" s="28">
        <v>43447</v>
      </c>
      <c r="D368" s="40" t="s">
        <v>239</v>
      </c>
      <c r="E368" s="45"/>
      <c r="F368" s="46" t="s">
        <v>287</v>
      </c>
      <c r="G368" s="46" t="s">
        <v>329</v>
      </c>
      <c r="H368" s="46" t="s">
        <v>330</v>
      </c>
      <c r="I368" s="46" t="s">
        <v>331</v>
      </c>
      <c r="J368" s="47"/>
      <c r="K368" s="47"/>
      <c r="L368" s="47"/>
      <c r="M368" s="47"/>
      <c r="N368" s="29">
        <f>SUM(Table1[[#This Row],[250m]:[1000m]])/86400</f>
        <v>7.5202546296296291E-4</v>
      </c>
      <c r="O368" s="29">
        <f>SUM(Table1[[#This Row],[250m]:[2000m]])/86400</f>
        <v>1.4408680555555555E-3</v>
      </c>
      <c r="P368" s="48">
        <f>SUM(Table1[[#This Row],[250m]:[3000m]])/86400</f>
        <v>2.134409722222222E-3</v>
      </c>
      <c r="Q368" s="29">
        <f>IF(Table1[[#This Row],[Time(s)]]&gt;1,Table1[[#This Row],[Time(s)]]/86400," ")</f>
        <v>2.8458217592592593E-3</v>
      </c>
      <c r="R368" s="30">
        <f>SUM(Table1[[#This Row],[250m]:[4000m]])</f>
        <v>245.87899999999999</v>
      </c>
      <c r="S368" s="31">
        <f t="shared" si="25"/>
        <v>58.56539192041614</v>
      </c>
      <c r="T368" s="43">
        <f>IFERROR(AVERAGE(AA368:AP368)," ")</f>
        <v>15.367437499999999</v>
      </c>
      <c r="U368" s="43">
        <f>IFERROR(AVERAGE(Table1[[#This Row],[500m]:[4000m]])," ")</f>
        <v>14.995466666666665</v>
      </c>
      <c r="V368" s="43">
        <f>IFERROR(STDEV(AB368:AP368)," ")</f>
        <v>0.28337578953615311</v>
      </c>
      <c r="W368" s="47"/>
      <c r="X368" s="47"/>
      <c r="Y368" s="47"/>
      <c r="Z368" s="49"/>
      <c r="AA368" s="50">
        <v>20.946999999999999</v>
      </c>
      <c r="AB368" s="50">
        <v>14.558</v>
      </c>
      <c r="AC368" s="50">
        <v>14.68</v>
      </c>
      <c r="AD368" s="50">
        <v>14.79</v>
      </c>
      <c r="AE368" s="50">
        <v>14.821</v>
      </c>
      <c r="AF368" s="50">
        <v>14.804</v>
      </c>
      <c r="AG368" s="50">
        <v>14.897</v>
      </c>
      <c r="AH368" s="50">
        <v>14.994</v>
      </c>
      <c r="AI368" s="50">
        <v>14.835000000000001</v>
      </c>
      <c r="AJ368" s="50">
        <v>14.933999999999999</v>
      </c>
      <c r="AK368" s="50">
        <v>15.177</v>
      </c>
      <c r="AL368" s="50">
        <v>14.976000000000001</v>
      </c>
      <c r="AM368" s="50">
        <v>15.105</v>
      </c>
      <c r="AN368" s="50">
        <v>15.472</v>
      </c>
      <c r="AO368" s="50">
        <v>15.512</v>
      </c>
      <c r="AP368" s="50">
        <v>15.377000000000001</v>
      </c>
      <c r="AQ368" s="51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  <c r="BO368" s="47"/>
      <c r="BP368" s="47"/>
      <c r="BQ368" s="47"/>
      <c r="BR368" s="47"/>
      <c r="BS368" s="47"/>
      <c r="BT368" s="47"/>
      <c r="BU368" s="47"/>
      <c r="BV368" s="47"/>
      <c r="BW368" s="47"/>
      <c r="BX368" s="47"/>
    </row>
    <row r="369" spans="1:76" x14ac:dyDescent="0.25">
      <c r="A369" s="26" t="s">
        <v>316</v>
      </c>
      <c r="B369" s="27" t="s">
        <v>201</v>
      </c>
      <c r="C369" s="28">
        <v>43447</v>
      </c>
      <c r="D369" s="40" t="s">
        <v>303</v>
      </c>
      <c r="E369" s="45"/>
      <c r="F369" s="46" t="s">
        <v>263</v>
      </c>
      <c r="G369" s="46" t="s">
        <v>261</v>
      </c>
      <c r="H369" s="46" t="s">
        <v>315</v>
      </c>
      <c r="I369" s="46" t="s">
        <v>305</v>
      </c>
      <c r="J369" s="47"/>
      <c r="K369" s="47"/>
      <c r="L369" s="47"/>
      <c r="M369" s="47"/>
      <c r="N369" s="29">
        <f>SUM(Table1[[#This Row],[250m]:[1000m]])/86400</f>
        <v>7.3740740740740743E-4</v>
      </c>
      <c r="O369" s="29">
        <f>SUM(Table1[[#This Row],[250m]:[2000m]])/86400</f>
        <v>1.4034837962962963E-3</v>
      </c>
      <c r="P369" s="48">
        <f>SUM(Table1[[#This Row],[250m]:[3000m]])/86400</f>
        <v>2.0650115740740741E-3</v>
      </c>
      <c r="Q369" s="29">
        <f>IF(Table1[[#This Row],[Time(s)]]&gt;1,Table1[[#This Row],[Time(s)]]/86400," ")</f>
        <v>2.7472569444444445E-3</v>
      </c>
      <c r="R369" s="30">
        <f>SUM(Table1[[#This Row],[250m]:[4000m]])</f>
        <v>237.363</v>
      </c>
      <c r="S369" s="31">
        <f t="shared" si="25"/>
        <v>60.666573981623081</v>
      </c>
      <c r="T369" s="43">
        <f t="shared" si="26"/>
        <v>14.8351875</v>
      </c>
      <c r="U369" s="43">
        <f>IFERROR(AVERAGE(Table1[[#This Row],[500m]:[4000m]])," ")</f>
        <v>14.424200000000001</v>
      </c>
      <c r="V369" s="43">
        <f t="shared" si="27"/>
        <v>0.31024326860430923</v>
      </c>
      <c r="W369" s="47"/>
      <c r="X369" s="47"/>
      <c r="Y369" s="47"/>
      <c r="Z369" s="49"/>
      <c r="AA369" s="50">
        <v>21</v>
      </c>
      <c r="AB369" s="50">
        <v>14.185</v>
      </c>
      <c r="AC369" s="50">
        <v>14.208</v>
      </c>
      <c r="AD369" s="50">
        <v>14.319000000000001</v>
      </c>
      <c r="AE369" s="50">
        <v>14.407999999999999</v>
      </c>
      <c r="AF369" s="50">
        <v>14.548999999999999</v>
      </c>
      <c r="AG369" s="50">
        <v>14.243</v>
      </c>
      <c r="AH369" s="50">
        <v>14.349</v>
      </c>
      <c r="AI369" s="50">
        <v>14.443</v>
      </c>
      <c r="AJ369" s="50">
        <v>14.057</v>
      </c>
      <c r="AK369" s="50">
        <v>14.141999999999999</v>
      </c>
      <c r="AL369" s="50">
        <v>14.513999999999999</v>
      </c>
      <c r="AM369" s="50">
        <v>14.375</v>
      </c>
      <c r="AN369" s="50">
        <v>14.451000000000001</v>
      </c>
      <c r="AO369" s="50">
        <v>14.792</v>
      </c>
      <c r="AP369" s="50">
        <v>15.327999999999999</v>
      </c>
      <c r="AQ369" s="51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47"/>
      <c r="BE369" s="47"/>
      <c r="BF369" s="47"/>
      <c r="BG369" s="47"/>
      <c r="BH369" s="47"/>
      <c r="BI369" s="47"/>
      <c r="BJ369" s="47"/>
      <c r="BK369" s="47"/>
      <c r="BL369" s="47"/>
      <c r="BM369" s="47"/>
      <c r="BN369" s="47"/>
      <c r="BO369" s="47"/>
      <c r="BP369" s="47"/>
      <c r="BQ369" s="47"/>
      <c r="BR369" s="47"/>
      <c r="BS369" s="47"/>
      <c r="BT369" s="47"/>
      <c r="BU369" s="47"/>
      <c r="BV369" s="47"/>
      <c r="BW369" s="47"/>
      <c r="BX369" s="47"/>
    </row>
    <row r="370" spans="1:76" x14ac:dyDescent="0.25">
      <c r="A370" s="26" t="s">
        <v>316</v>
      </c>
      <c r="B370" s="27" t="s">
        <v>201</v>
      </c>
      <c r="C370" s="28">
        <v>43447</v>
      </c>
      <c r="D370" s="40" t="s">
        <v>321</v>
      </c>
      <c r="E370" s="45"/>
      <c r="F370" s="46" t="s">
        <v>322</v>
      </c>
      <c r="G370" s="46" t="s">
        <v>323</v>
      </c>
      <c r="H370" s="46" t="s">
        <v>324</v>
      </c>
      <c r="I370" s="46" t="s">
        <v>325</v>
      </c>
      <c r="J370" s="47"/>
      <c r="K370" s="47"/>
      <c r="L370" s="47"/>
      <c r="M370" s="47"/>
      <c r="N370" s="29">
        <f>SUM(Table1[[#This Row],[250m]:[1000m]])/86400</f>
        <v>7.2898148148148149E-4</v>
      </c>
      <c r="O370" s="29">
        <f>SUM(Table1[[#This Row],[250m]:[2000m]])/86400</f>
        <v>1.394050925925926E-3</v>
      </c>
      <c r="P370" s="48">
        <f>SUM(Table1[[#This Row],[250m]:[3000m]])/86400</f>
        <v>2.0630324074074075E-3</v>
      </c>
      <c r="Q370" s="29">
        <f>IF(Table1[[#This Row],[Time(s)]]&gt;1,Table1[[#This Row],[Time(s)]]/86400," ")</f>
        <v>2.7512615740740739E-3</v>
      </c>
      <c r="R370" s="30">
        <f>SUM(Table1[[#This Row],[250m]:[4000m]])</f>
        <v>237.709</v>
      </c>
      <c r="S370" s="31">
        <f t="shared" si="25"/>
        <v>60.578270069707074</v>
      </c>
      <c r="T370" s="43">
        <f t="shared" si="26"/>
        <v>14.8568125</v>
      </c>
      <c r="U370" s="43">
        <f>IFERROR(AVERAGE(Table1[[#This Row],[500m]:[4000m]])," ")</f>
        <v>14.471133333333334</v>
      </c>
      <c r="V370" s="43">
        <f t="shared" si="27"/>
        <v>0.29010832131332959</v>
      </c>
      <c r="W370" s="47"/>
      <c r="X370" s="47"/>
      <c r="Y370" s="47"/>
      <c r="Z370" s="49"/>
      <c r="AA370" s="50">
        <v>20.641999999999999</v>
      </c>
      <c r="AB370" s="50">
        <v>14.154</v>
      </c>
      <c r="AC370" s="50">
        <v>14.029</v>
      </c>
      <c r="AD370" s="50">
        <v>14.159000000000001</v>
      </c>
      <c r="AE370" s="50">
        <v>14.244999999999999</v>
      </c>
      <c r="AF370" s="50">
        <v>14.276999999999999</v>
      </c>
      <c r="AG370" s="50">
        <v>14.313000000000001</v>
      </c>
      <c r="AH370" s="50">
        <v>14.627000000000001</v>
      </c>
      <c r="AI370" s="50">
        <v>14.348000000000001</v>
      </c>
      <c r="AJ370" s="50">
        <v>14.494</v>
      </c>
      <c r="AK370" s="50">
        <v>14.507999999999999</v>
      </c>
      <c r="AL370" s="50">
        <v>14.45</v>
      </c>
      <c r="AM370" s="50">
        <v>14.821999999999999</v>
      </c>
      <c r="AN370" s="50">
        <v>14.86</v>
      </c>
      <c r="AO370" s="50">
        <v>14.93</v>
      </c>
      <c r="AP370" s="50">
        <v>14.851000000000001</v>
      </c>
      <c r="AQ370" s="51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7"/>
      <c r="BE370" s="47"/>
      <c r="BF370" s="47"/>
      <c r="BG370" s="47"/>
      <c r="BH370" s="47"/>
      <c r="BI370" s="47"/>
      <c r="BJ370" s="47"/>
      <c r="BK370" s="47"/>
      <c r="BL370" s="47"/>
      <c r="BM370" s="47"/>
      <c r="BN370" s="47"/>
      <c r="BO370" s="47"/>
      <c r="BP370" s="47"/>
      <c r="BQ370" s="47"/>
      <c r="BR370" s="47"/>
      <c r="BS370" s="47"/>
      <c r="BT370" s="47"/>
      <c r="BU370" s="47"/>
      <c r="BV370" s="47"/>
      <c r="BW370" s="47"/>
      <c r="BX370" s="47"/>
    </row>
    <row r="371" spans="1:76" x14ac:dyDescent="0.25">
      <c r="A371" s="26" t="s">
        <v>316</v>
      </c>
      <c r="B371" s="27" t="s">
        <v>201</v>
      </c>
      <c r="C371" s="28">
        <v>43447</v>
      </c>
      <c r="D371" s="40" t="s">
        <v>189</v>
      </c>
      <c r="E371" s="45"/>
      <c r="F371" s="46" t="s">
        <v>204</v>
      </c>
      <c r="G371" s="46" t="s">
        <v>193</v>
      </c>
      <c r="H371" s="46" t="s">
        <v>208</v>
      </c>
      <c r="I371" s="46" t="s">
        <v>203</v>
      </c>
      <c r="J371" s="47"/>
      <c r="K371" s="47"/>
      <c r="L371" s="47"/>
      <c r="M371" s="47"/>
      <c r="N371" s="29">
        <f>SUM(Table1[[#This Row],[250m]:[1000m]])/86400</f>
        <v>7.4103009259259261E-4</v>
      </c>
      <c r="O371" s="29">
        <f>SUM(Table1[[#This Row],[250m]:[2000m]])/86400</f>
        <v>1.4027314814814816E-3</v>
      </c>
      <c r="P371" s="48">
        <f>SUM(Table1[[#This Row],[250m]:[3000m]])/86400</f>
        <v>2.0776041666666664E-3</v>
      </c>
      <c r="Q371" s="29">
        <f>IF(Table1[[#This Row],[Time(s)]]&gt;1,Table1[[#This Row],[Time(s)]]/86400," ")</f>
        <v>2.754814814814815E-3</v>
      </c>
      <c r="R371" s="30">
        <f>SUM(Table1[[#This Row],[250m]:[4000m]])</f>
        <v>238.01600000000002</v>
      </c>
      <c r="S371" s="31">
        <f t="shared" si="25"/>
        <v>60.500134444743203</v>
      </c>
      <c r="T371" s="43">
        <f t="shared" si="26"/>
        <v>14.876000000000001</v>
      </c>
      <c r="U371" s="43">
        <f>IFERROR(AVERAGE(Table1[[#This Row],[500m]:[4000m]])," ")</f>
        <v>14.460933333333337</v>
      </c>
      <c r="V371" s="43">
        <f t="shared" si="27"/>
        <v>0.19649444436590757</v>
      </c>
      <c r="W371" s="47"/>
      <c r="X371" s="47"/>
      <c r="Y371" s="47"/>
      <c r="Z371" s="49"/>
      <c r="AA371" s="50">
        <v>21.102</v>
      </c>
      <c r="AB371" s="50">
        <v>14.291</v>
      </c>
      <c r="AC371" s="50">
        <v>14.227</v>
      </c>
      <c r="AD371" s="50">
        <v>14.404999999999999</v>
      </c>
      <c r="AE371" s="50">
        <v>14.473000000000001</v>
      </c>
      <c r="AF371" s="50">
        <v>14.065</v>
      </c>
      <c r="AG371" s="50">
        <v>14.247999999999999</v>
      </c>
      <c r="AH371" s="50">
        <v>14.385</v>
      </c>
      <c r="AI371" s="50">
        <v>14.435</v>
      </c>
      <c r="AJ371" s="50">
        <v>14.659000000000001</v>
      </c>
      <c r="AK371" s="50">
        <v>14.644</v>
      </c>
      <c r="AL371" s="50">
        <v>14.571</v>
      </c>
      <c r="AM371" s="50">
        <v>14.538</v>
      </c>
      <c r="AN371" s="50">
        <v>14.722</v>
      </c>
      <c r="AO371" s="50">
        <v>14.752000000000001</v>
      </c>
      <c r="AP371" s="50">
        <v>14.499000000000001</v>
      </c>
      <c r="AQ371" s="51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47"/>
      <c r="BE371" s="47"/>
      <c r="BF371" s="47"/>
      <c r="BG371" s="47"/>
      <c r="BH371" s="47"/>
      <c r="BI371" s="47"/>
      <c r="BJ371" s="47"/>
      <c r="BK371" s="47"/>
      <c r="BL371" s="47"/>
      <c r="BM371" s="47"/>
      <c r="BN371" s="47"/>
      <c r="BO371" s="47"/>
      <c r="BP371" s="47"/>
      <c r="BQ371" s="47"/>
      <c r="BR371" s="47"/>
      <c r="BS371" s="47"/>
      <c r="BT371" s="47"/>
      <c r="BU371" s="47"/>
      <c r="BV371" s="47"/>
      <c r="BW371" s="47"/>
      <c r="BX371" s="47"/>
    </row>
    <row r="372" spans="1:76" x14ac:dyDescent="0.25">
      <c r="A372" s="26" t="s">
        <v>316</v>
      </c>
      <c r="B372" s="27" t="s">
        <v>201</v>
      </c>
      <c r="C372" s="28">
        <v>43447</v>
      </c>
      <c r="D372" s="40" t="s">
        <v>78</v>
      </c>
      <c r="E372" s="45"/>
      <c r="F372" s="46" t="s">
        <v>212</v>
      </c>
      <c r="G372" s="46" t="s">
        <v>332</v>
      </c>
      <c r="H372" s="46" t="s">
        <v>317</v>
      </c>
      <c r="I372" s="46" t="s">
        <v>318</v>
      </c>
      <c r="J372" s="47"/>
      <c r="K372" s="47"/>
      <c r="L372" s="47"/>
      <c r="M372" s="47"/>
      <c r="N372" s="29">
        <f>SUM(Table1[[#This Row],[250m]:[1000m]])/86400</f>
        <v>7.3443287037037032E-4</v>
      </c>
      <c r="O372" s="29">
        <f>SUM(Table1[[#This Row],[250m]:[2000m]])/86400</f>
        <v>1.4080902777777779E-3</v>
      </c>
      <c r="P372" s="48">
        <f>SUM(Table1[[#This Row],[250m]:[3000m]])/86400</f>
        <v>2.0833217592592596E-3</v>
      </c>
      <c r="Q372" s="29">
        <f>IF(Table1[[#This Row],[Time(s)]]&gt;1,Table1[[#This Row],[Time(s)]]/86400," ")</f>
        <v>2.7618749999999996E-3</v>
      </c>
      <c r="R372" s="30">
        <f>SUM(Table1[[#This Row],[250m]:[4000m]])</f>
        <v>238.62599999999998</v>
      </c>
      <c r="S372" s="31">
        <f t="shared" si="25"/>
        <v>60.345477860752816</v>
      </c>
      <c r="T372" s="43">
        <f t="shared" si="26"/>
        <v>14.914124999999999</v>
      </c>
      <c r="U372" s="43">
        <f>IFERROR(AVERAGE(Table1[[#This Row],[500m]:[4000m]])," ")</f>
        <v>14.551333333333332</v>
      </c>
      <c r="V372" s="43">
        <f t="shared" si="27"/>
        <v>0.19188376938235546</v>
      </c>
      <c r="W372" s="47"/>
      <c r="X372" s="47"/>
      <c r="Y372" s="47"/>
      <c r="Z372" s="49"/>
      <c r="AA372" s="50">
        <v>20.356000000000002</v>
      </c>
      <c r="AB372" s="50">
        <v>14.321</v>
      </c>
      <c r="AC372" s="50">
        <v>14.202</v>
      </c>
      <c r="AD372" s="50">
        <v>14.576000000000001</v>
      </c>
      <c r="AE372" s="50">
        <v>14.433999999999999</v>
      </c>
      <c r="AF372" s="50">
        <v>14.423</v>
      </c>
      <c r="AG372" s="50">
        <v>14.569000000000001</v>
      </c>
      <c r="AH372" s="50">
        <v>14.778</v>
      </c>
      <c r="AI372" s="50">
        <v>14.539</v>
      </c>
      <c r="AJ372" s="50">
        <v>14.538</v>
      </c>
      <c r="AK372" s="50">
        <v>14.651</v>
      </c>
      <c r="AL372" s="50">
        <v>14.612</v>
      </c>
      <c r="AM372" s="50">
        <v>14.563000000000001</v>
      </c>
      <c r="AN372" s="50">
        <v>14.754</v>
      </c>
      <c r="AO372" s="50">
        <v>14.956</v>
      </c>
      <c r="AP372" s="50">
        <v>14.353999999999999</v>
      </c>
      <c r="AQ372" s="51"/>
      <c r="AR372" s="47"/>
      <c r="AS372" s="47"/>
      <c r="AT372" s="47"/>
      <c r="AU372" s="47"/>
      <c r="AV372" s="47"/>
      <c r="AW372" s="47"/>
      <c r="AX372" s="47"/>
      <c r="AY372" s="47"/>
      <c r="AZ372" s="47"/>
      <c r="BA372" s="47"/>
      <c r="BB372" s="47"/>
      <c r="BC372" s="47"/>
      <c r="BD372" s="47"/>
      <c r="BE372" s="47"/>
      <c r="BF372" s="47"/>
      <c r="BG372" s="47"/>
      <c r="BH372" s="47"/>
      <c r="BI372" s="47"/>
      <c r="BJ372" s="47"/>
      <c r="BK372" s="47"/>
      <c r="BL372" s="47"/>
      <c r="BM372" s="47"/>
      <c r="BN372" s="47"/>
      <c r="BO372" s="47"/>
      <c r="BP372" s="47"/>
      <c r="BQ372" s="47"/>
      <c r="BR372" s="47"/>
      <c r="BS372" s="47"/>
      <c r="BT372" s="47"/>
      <c r="BU372" s="47"/>
      <c r="BV372" s="47"/>
      <c r="BW372" s="47"/>
      <c r="BX372" s="47"/>
    </row>
    <row r="373" spans="1:76" x14ac:dyDescent="0.25">
      <c r="A373" s="26" t="s">
        <v>316</v>
      </c>
      <c r="B373" s="27" t="s">
        <v>201</v>
      </c>
      <c r="C373" s="28">
        <v>43447</v>
      </c>
      <c r="D373" s="40" t="s">
        <v>228</v>
      </c>
      <c r="E373" s="45"/>
      <c r="F373" s="46" t="s">
        <v>326</v>
      </c>
      <c r="G373" s="46" t="s">
        <v>327</v>
      </c>
      <c r="H373" s="46" t="s">
        <v>295</v>
      </c>
      <c r="I373" s="46" t="s">
        <v>328</v>
      </c>
      <c r="J373" s="47"/>
      <c r="K373" s="47"/>
      <c r="L373" s="47"/>
      <c r="M373" s="47"/>
      <c r="N373" s="29">
        <f>SUM(Table1[[#This Row],[250m]:[1000m]])/86400</f>
        <v>7.4900462962962963E-4</v>
      </c>
      <c r="O373" s="29">
        <f>SUM(Table1[[#This Row],[250m]:[2000m]])/86400</f>
        <v>1.4286805555555556E-3</v>
      </c>
      <c r="P373" s="48">
        <f>SUM(Table1[[#This Row],[250m]:[3000m]])/86400</f>
        <v>2.1118518518518522E-3</v>
      </c>
      <c r="Q373" s="29">
        <f>IF(Table1[[#This Row],[Time(s)]]&gt;1,Table1[[#This Row],[Time(s)]]/86400," ")</f>
        <v>2.8042476851851852E-3</v>
      </c>
      <c r="R373" s="30">
        <f>SUM(Table1[[#This Row],[250m]:[4000m]])</f>
        <v>242.28700000000001</v>
      </c>
      <c r="S373" s="31">
        <f t="shared" si="25"/>
        <v>59.433646873336173</v>
      </c>
      <c r="T373" s="43">
        <f t="shared" si="26"/>
        <v>15.1429375</v>
      </c>
      <c r="U373" s="43">
        <f>IFERROR(AVERAGE(Table1[[#This Row],[500m]:[4000m]])," ")</f>
        <v>14.751066666666668</v>
      </c>
      <c r="V373" s="43">
        <f t="shared" si="27"/>
        <v>0.20225318880292717</v>
      </c>
      <c r="W373" s="47"/>
      <c r="X373" s="47"/>
      <c r="Y373" s="47"/>
      <c r="Z373" s="49"/>
      <c r="AA373" s="50">
        <v>21.021000000000001</v>
      </c>
      <c r="AB373" s="50">
        <v>14.805999999999999</v>
      </c>
      <c r="AC373" s="50">
        <v>14.353999999999999</v>
      </c>
      <c r="AD373" s="50">
        <v>14.532999999999999</v>
      </c>
      <c r="AE373" s="50">
        <v>14.718999999999999</v>
      </c>
      <c r="AF373" s="50">
        <v>14.724</v>
      </c>
      <c r="AG373" s="50">
        <v>14.500999999999999</v>
      </c>
      <c r="AH373" s="50">
        <v>14.78</v>
      </c>
      <c r="AI373" s="50">
        <v>14.628</v>
      </c>
      <c r="AJ373" s="50">
        <v>14.833</v>
      </c>
      <c r="AK373" s="50">
        <v>14.717000000000001</v>
      </c>
      <c r="AL373" s="50">
        <v>14.848000000000001</v>
      </c>
      <c r="AM373" s="50">
        <v>15.01</v>
      </c>
      <c r="AN373" s="50">
        <v>15.188000000000001</v>
      </c>
      <c r="AO373" s="50">
        <v>14.786</v>
      </c>
      <c r="AP373" s="50">
        <v>14.839</v>
      </c>
      <c r="AQ373" s="51"/>
      <c r="AR373" s="47"/>
      <c r="AS373" s="47"/>
      <c r="AT373" s="47"/>
      <c r="AU373" s="47"/>
      <c r="AV373" s="47"/>
      <c r="AW373" s="47"/>
      <c r="AX373" s="47"/>
      <c r="AY373" s="47"/>
      <c r="AZ373" s="47"/>
      <c r="BA373" s="47"/>
      <c r="BB373" s="47"/>
      <c r="BC373" s="47"/>
      <c r="BD373" s="47"/>
      <c r="BE373" s="47"/>
      <c r="BF373" s="47"/>
      <c r="BG373" s="47"/>
      <c r="BH373" s="47"/>
      <c r="BI373" s="47"/>
      <c r="BJ373" s="47"/>
      <c r="BK373" s="47"/>
      <c r="BL373" s="47"/>
      <c r="BM373" s="47"/>
      <c r="BN373" s="47"/>
      <c r="BO373" s="47"/>
      <c r="BP373" s="47"/>
      <c r="BQ373" s="47"/>
      <c r="BR373" s="47"/>
      <c r="BS373" s="47"/>
      <c r="BT373" s="47"/>
      <c r="BU373" s="47"/>
      <c r="BV373" s="47"/>
      <c r="BW373" s="47"/>
      <c r="BX373" s="47"/>
    </row>
    <row r="374" spans="1:76" x14ac:dyDescent="0.25">
      <c r="A374" s="26" t="s">
        <v>316</v>
      </c>
      <c r="B374" s="27" t="s">
        <v>201</v>
      </c>
      <c r="C374" s="28">
        <v>43447</v>
      </c>
      <c r="D374" s="40" t="s">
        <v>93</v>
      </c>
      <c r="E374" s="45"/>
      <c r="F374" s="52" t="s">
        <v>121</v>
      </c>
      <c r="G374" s="52" t="s">
        <v>162</v>
      </c>
      <c r="H374" s="52" t="s">
        <v>219</v>
      </c>
      <c r="I374" s="52" t="s">
        <v>126</v>
      </c>
      <c r="J374" s="47"/>
      <c r="K374" s="47"/>
      <c r="L374" s="47"/>
      <c r="M374" s="47"/>
      <c r="N374" s="29">
        <f>SUM(Table1[[#This Row],[250m]:[1000m]])/86400</f>
        <v>7.3540509259259262E-4</v>
      </c>
      <c r="O374" s="29">
        <f>SUM(Table1[[#This Row],[250m]:[2000m]])/86400</f>
        <v>1.4118171296296298E-3</v>
      </c>
      <c r="P374" s="48">
        <f>SUM(Table1[[#This Row],[250m]:[3000m]])/86400</f>
        <v>2.0951620370370369E-3</v>
      </c>
      <c r="Q374" s="29">
        <f>IF(Table1[[#This Row],[Time(s)]]&gt;1,Table1[[#This Row],[Time(s)]]/86400," ")</f>
        <v>2.7832754629629631E-3</v>
      </c>
      <c r="R374" s="30">
        <f>SUM(Table1[[#This Row],[250m]:[4000m]])</f>
        <v>240.47499999999999</v>
      </c>
      <c r="S374" s="31">
        <f t="shared" si="25"/>
        <v>59.881484561804761</v>
      </c>
      <c r="T374" s="43">
        <f t="shared" si="26"/>
        <v>15.0296875</v>
      </c>
      <c r="U374" s="43">
        <f>IFERROR(AVERAGE(Table1[[#This Row],[500m]:[4000m]])," ")</f>
        <v>14.620933333333333</v>
      </c>
      <c r="V374" s="43">
        <f t="shared" si="27"/>
        <v>0.3568223781152316</v>
      </c>
      <c r="W374" s="47"/>
      <c r="X374" s="47"/>
      <c r="Y374" s="47"/>
      <c r="Z374" s="49"/>
      <c r="AA374" s="50">
        <v>21.161000000000001</v>
      </c>
      <c r="AB374" s="50">
        <v>14.268000000000001</v>
      </c>
      <c r="AC374" s="50">
        <v>13.951000000000001</v>
      </c>
      <c r="AD374" s="50">
        <v>14.159000000000001</v>
      </c>
      <c r="AE374" s="50">
        <v>14.247</v>
      </c>
      <c r="AF374" s="50">
        <v>14.539</v>
      </c>
      <c r="AG374" s="50">
        <v>14.744</v>
      </c>
      <c r="AH374" s="50">
        <v>14.912000000000001</v>
      </c>
      <c r="AI374" s="50">
        <v>14.547000000000001</v>
      </c>
      <c r="AJ374" s="50">
        <v>14.659000000000001</v>
      </c>
      <c r="AK374" s="50">
        <v>14.795</v>
      </c>
      <c r="AL374" s="50">
        <v>15.04</v>
      </c>
      <c r="AM374" s="50">
        <v>14.958</v>
      </c>
      <c r="AN374" s="50">
        <v>15.266999999999999</v>
      </c>
      <c r="AO374" s="50">
        <v>14.666</v>
      </c>
      <c r="AP374" s="50">
        <v>14.561999999999999</v>
      </c>
      <c r="AQ374" s="51"/>
      <c r="AR374" s="47"/>
      <c r="AS374" s="47"/>
      <c r="AT374" s="47"/>
      <c r="AU374" s="47"/>
      <c r="AV374" s="47"/>
      <c r="AW374" s="47"/>
      <c r="AX374" s="47"/>
      <c r="AY374" s="47"/>
      <c r="AZ374" s="47"/>
      <c r="BA374" s="47"/>
      <c r="BB374" s="47"/>
      <c r="BC374" s="47"/>
      <c r="BD374" s="47"/>
      <c r="BE374" s="47"/>
      <c r="BF374" s="47"/>
      <c r="BG374" s="47"/>
      <c r="BH374" s="47"/>
      <c r="BI374" s="47"/>
      <c r="BJ374" s="47"/>
      <c r="BK374" s="47"/>
      <c r="BL374" s="47"/>
      <c r="BM374" s="47"/>
      <c r="BN374" s="47"/>
      <c r="BO374" s="47"/>
      <c r="BP374" s="47"/>
      <c r="BQ374" s="47"/>
      <c r="BR374" s="47"/>
      <c r="BS374" s="47"/>
      <c r="BT374" s="47"/>
      <c r="BU374" s="47"/>
      <c r="BV374" s="47"/>
      <c r="BW374" s="47"/>
      <c r="BX374" s="47"/>
    </row>
    <row r="375" spans="1:76" x14ac:dyDescent="0.25">
      <c r="A375" s="26" t="s">
        <v>316</v>
      </c>
      <c r="B375" s="40" t="s">
        <v>100</v>
      </c>
      <c r="C375" s="28">
        <v>43447</v>
      </c>
      <c r="D375" s="40" t="s">
        <v>303</v>
      </c>
      <c r="E375" s="45"/>
      <c r="F375" s="46" t="s">
        <v>263</v>
      </c>
      <c r="G375" s="46" t="s">
        <v>261</v>
      </c>
      <c r="H375" s="46" t="s">
        <v>315</v>
      </c>
      <c r="I375" s="46" t="s">
        <v>305</v>
      </c>
      <c r="J375" s="47"/>
      <c r="K375" s="47"/>
      <c r="L375" s="47"/>
      <c r="M375" s="47"/>
      <c r="N375" s="29">
        <f>SUM(Table1[[#This Row],[250m]:[1000m]])/86400</f>
        <v>7.383217592592592E-4</v>
      </c>
      <c r="O375" s="29">
        <f>SUM(Table1[[#This Row],[250m]:[2000m]])/86400</f>
        <v>1.403298611111111E-3</v>
      </c>
      <c r="P375" s="48">
        <f>SUM(Table1[[#This Row],[250m]:[3000m]])/86400</f>
        <v>2.0750462962962962E-3</v>
      </c>
      <c r="Q375" s="29">
        <f>IF(Table1[[#This Row],[Time(s)]]&gt;1,Table1[[#This Row],[Time(s)]]/86400," ")</f>
        <v>2.7514583333333332E-3</v>
      </c>
      <c r="R375" s="30">
        <f>SUM(Table1[[#This Row],[250m]:[4000m]])</f>
        <v>237.72599999999997</v>
      </c>
      <c r="S375" s="31">
        <f t="shared" si="25"/>
        <v>60.573938063148333</v>
      </c>
      <c r="T375" s="43">
        <f t="shared" si="26"/>
        <v>14.857874999999998</v>
      </c>
      <c r="U375" s="43">
        <f>IFERROR(AVERAGE(Table1[[#This Row],[500m]:[4000m]])," ")</f>
        <v>14.454133333333333</v>
      </c>
      <c r="V375" s="43">
        <f t="shared" si="27"/>
        <v>0.17238448167920892</v>
      </c>
      <c r="W375" s="47"/>
      <c r="X375" s="47"/>
      <c r="Y375" s="47"/>
      <c r="Z375" s="49"/>
      <c r="AA375" s="50">
        <v>20.914000000000001</v>
      </c>
      <c r="AB375" s="50">
        <v>14.398999999999999</v>
      </c>
      <c r="AC375" s="50">
        <v>14.199</v>
      </c>
      <c r="AD375" s="50">
        <v>14.279</v>
      </c>
      <c r="AE375" s="50">
        <v>14.316000000000001</v>
      </c>
      <c r="AF375" s="50">
        <v>14.449</v>
      </c>
      <c r="AG375" s="50">
        <v>14.257999999999999</v>
      </c>
      <c r="AH375" s="50">
        <v>14.430999999999999</v>
      </c>
      <c r="AI375" s="50">
        <v>14.689</v>
      </c>
      <c r="AJ375" s="50">
        <v>14.401</v>
      </c>
      <c r="AK375" s="50">
        <v>14.345000000000001</v>
      </c>
      <c r="AL375" s="50">
        <v>14.603999999999999</v>
      </c>
      <c r="AM375" s="50">
        <v>14.439</v>
      </c>
      <c r="AN375" s="50">
        <v>14.528</v>
      </c>
      <c r="AO375" s="50">
        <v>14.753</v>
      </c>
      <c r="AP375" s="50">
        <v>14.722</v>
      </c>
      <c r="AQ375" s="51"/>
      <c r="AR375" s="47"/>
      <c r="AS375" s="47"/>
      <c r="AT375" s="47"/>
      <c r="AU375" s="47"/>
      <c r="AV375" s="47"/>
      <c r="AW375" s="47"/>
      <c r="AX375" s="47"/>
      <c r="AY375" s="47"/>
      <c r="AZ375" s="47"/>
      <c r="BA375" s="47"/>
      <c r="BB375" s="47"/>
      <c r="BC375" s="47"/>
      <c r="BD375" s="47"/>
      <c r="BE375" s="47"/>
      <c r="BF375" s="47"/>
      <c r="BG375" s="47"/>
      <c r="BH375" s="47"/>
      <c r="BI375" s="47"/>
      <c r="BJ375" s="47"/>
      <c r="BK375" s="47"/>
      <c r="BL375" s="47"/>
      <c r="BM375" s="47"/>
      <c r="BN375" s="47"/>
      <c r="BO375" s="47"/>
      <c r="BP375" s="47"/>
      <c r="BQ375" s="47"/>
      <c r="BR375" s="47"/>
      <c r="BS375" s="47"/>
      <c r="BT375" s="47"/>
      <c r="BU375" s="47"/>
      <c r="BV375" s="47"/>
      <c r="BW375" s="47"/>
      <c r="BX375" s="47"/>
    </row>
    <row r="376" spans="1:76" x14ac:dyDescent="0.25">
      <c r="A376" s="26" t="s">
        <v>316</v>
      </c>
      <c r="B376" s="40" t="s">
        <v>100</v>
      </c>
      <c r="C376" s="28">
        <v>43447</v>
      </c>
      <c r="D376" s="40" t="s">
        <v>321</v>
      </c>
      <c r="E376" s="45"/>
      <c r="F376" s="46" t="s">
        <v>322</v>
      </c>
      <c r="G376" s="46" t="s">
        <v>323</v>
      </c>
      <c r="H376" s="46" t="s">
        <v>324</v>
      </c>
      <c r="I376" s="46" t="s">
        <v>325</v>
      </c>
      <c r="J376" s="47"/>
      <c r="K376" s="47"/>
      <c r="L376" s="47"/>
      <c r="M376" s="47"/>
      <c r="N376" s="29">
        <f>SUM(Table1[[#This Row],[250m]:[1000m]])/86400</f>
        <v>7.2821759259259259E-4</v>
      </c>
      <c r="O376" s="29">
        <f>SUM(Table1[[#This Row],[250m]:[2000m]])/86400</f>
        <v>1.3958912037037037E-3</v>
      </c>
      <c r="P376" s="48">
        <f>SUM(Table1[[#This Row],[250m]:[3000m]])/86400</f>
        <v>2.0795254629629627E-3</v>
      </c>
      <c r="Q376" s="29">
        <f>IF(Table1[[#This Row],[Time(s)]]&gt;1,Table1[[#This Row],[Time(s)]]/86400," ")</f>
        <v>2.7779398148148147E-3</v>
      </c>
      <c r="R376" s="30">
        <f>SUM(Table1[[#This Row],[250m]:[4000m]])</f>
        <v>240.01399999999998</v>
      </c>
      <c r="S376" s="31">
        <f t="shared" si="25"/>
        <v>59.996500204154763</v>
      </c>
      <c r="T376" s="43">
        <f t="shared" si="26"/>
        <v>15.000874999999999</v>
      </c>
      <c r="U376" s="43">
        <f>IFERROR(AVERAGE(Table1[[#This Row],[500m]:[4000m]])," ")</f>
        <v>14.630199999999999</v>
      </c>
      <c r="V376" s="43">
        <f t="shared" si="27"/>
        <v>0.47547708371998021</v>
      </c>
      <c r="W376" s="47"/>
      <c r="X376" s="47"/>
      <c r="Y376" s="47"/>
      <c r="Z376" s="49"/>
      <c r="AA376" s="50">
        <v>20.561</v>
      </c>
      <c r="AB376" s="50">
        <v>14.065</v>
      </c>
      <c r="AC376" s="50">
        <v>14.045</v>
      </c>
      <c r="AD376" s="50">
        <v>14.247</v>
      </c>
      <c r="AE376" s="50">
        <v>14.425000000000001</v>
      </c>
      <c r="AF376" s="50">
        <v>14.252000000000001</v>
      </c>
      <c r="AG376" s="50">
        <v>14.404</v>
      </c>
      <c r="AH376" s="50">
        <v>14.606</v>
      </c>
      <c r="AI376" s="50">
        <v>15.534000000000001</v>
      </c>
      <c r="AJ376" s="50">
        <v>14.239000000000001</v>
      </c>
      <c r="AK376" s="50">
        <v>14.481999999999999</v>
      </c>
      <c r="AL376" s="50">
        <v>14.811</v>
      </c>
      <c r="AM376" s="50">
        <v>14.78</v>
      </c>
      <c r="AN376" s="50">
        <v>14.882</v>
      </c>
      <c r="AO376" s="50">
        <v>15.343</v>
      </c>
      <c r="AP376" s="50">
        <v>15.337999999999999</v>
      </c>
      <c r="AQ376" s="51"/>
      <c r="AR376" s="47"/>
      <c r="AS376" s="47"/>
      <c r="AT376" s="47"/>
      <c r="AU376" s="47"/>
      <c r="AV376" s="47"/>
      <c r="AW376" s="47"/>
      <c r="AX376" s="47"/>
      <c r="AY376" s="47"/>
      <c r="AZ376" s="47"/>
      <c r="BA376" s="47"/>
      <c r="BB376" s="47"/>
      <c r="BC376" s="47"/>
      <c r="BD376" s="47"/>
      <c r="BE376" s="47"/>
      <c r="BF376" s="47"/>
      <c r="BG376" s="47"/>
      <c r="BH376" s="47"/>
      <c r="BI376" s="47"/>
      <c r="BJ376" s="47"/>
      <c r="BK376" s="47"/>
      <c r="BL376" s="47"/>
      <c r="BM376" s="47"/>
      <c r="BN376" s="47"/>
      <c r="BO376" s="47"/>
      <c r="BP376" s="47"/>
      <c r="BQ376" s="47"/>
      <c r="BR376" s="47"/>
      <c r="BS376" s="47"/>
      <c r="BT376" s="47"/>
      <c r="BU376" s="47"/>
      <c r="BV376" s="47"/>
      <c r="BW376" s="47"/>
      <c r="BX376" s="47"/>
    </row>
    <row r="377" spans="1:76" x14ac:dyDescent="0.25">
      <c r="A377" s="26" t="s">
        <v>316</v>
      </c>
      <c r="B377" s="40" t="s">
        <v>100</v>
      </c>
      <c r="C377" s="28">
        <v>43447</v>
      </c>
      <c r="D377" s="40" t="s">
        <v>189</v>
      </c>
      <c r="E377" s="45"/>
      <c r="F377" s="46" t="s">
        <v>204</v>
      </c>
      <c r="G377" s="46" t="s">
        <v>193</v>
      </c>
      <c r="H377" s="46" t="s">
        <v>191</v>
      </c>
      <c r="I377" s="46" t="s">
        <v>203</v>
      </c>
      <c r="J377" s="47"/>
      <c r="K377" s="47"/>
      <c r="L377" s="47"/>
      <c r="M377" s="47"/>
      <c r="N377" s="29">
        <f>SUM(Table1[[#This Row],[250m]:[1000m]])/86400</f>
        <v>7.3167824074074075E-4</v>
      </c>
      <c r="O377" s="29">
        <f>SUM(Table1[[#This Row],[250m]:[2000m]])/86400</f>
        <v>1.3912615740740738E-3</v>
      </c>
      <c r="P377" s="48">
        <f>SUM(Table1[[#This Row],[250m]:[3000m]])/86400</f>
        <v>2.0724652777777772E-3</v>
      </c>
      <c r="Q377" s="29">
        <f>IF(Table1[[#This Row],[Time(s)]]&gt;1,Table1[[#This Row],[Time(s)]]/86400," ")</f>
        <v>2.7735995370370367E-3</v>
      </c>
      <c r="R377" s="30">
        <f>SUM(Table1[[#This Row],[250m]:[4000m]])</f>
        <v>239.63899999999995</v>
      </c>
      <c r="S377" s="31">
        <f t="shared" si="25"/>
        <v>60.090385955541478</v>
      </c>
      <c r="T377" s="43">
        <f t="shared" si="26"/>
        <v>14.977437499999997</v>
      </c>
      <c r="U377" s="43">
        <f>IFERROR(AVERAGE(Table1[[#This Row],[500m]:[4000m]])," ")</f>
        <v>14.600466666666664</v>
      </c>
      <c r="V377" s="43">
        <f t="shared" si="27"/>
        <v>0.42363088155790041</v>
      </c>
      <c r="W377" s="47"/>
      <c r="X377" s="47"/>
      <c r="Y377" s="47"/>
      <c r="Z377" s="49"/>
      <c r="AA377" s="50">
        <v>20.632000000000001</v>
      </c>
      <c r="AB377" s="50">
        <v>14.212999999999999</v>
      </c>
      <c r="AC377" s="50">
        <v>14.23</v>
      </c>
      <c r="AD377" s="50">
        <v>14.141999999999999</v>
      </c>
      <c r="AE377" s="50">
        <v>14.238</v>
      </c>
      <c r="AF377" s="50">
        <v>14.073</v>
      </c>
      <c r="AG377" s="50">
        <v>14.255000000000001</v>
      </c>
      <c r="AH377" s="50">
        <v>14.422000000000001</v>
      </c>
      <c r="AI377" s="50">
        <v>14.558</v>
      </c>
      <c r="AJ377" s="50">
        <v>14.819000000000001</v>
      </c>
      <c r="AK377" s="50">
        <v>14.868</v>
      </c>
      <c r="AL377" s="50">
        <v>14.611000000000001</v>
      </c>
      <c r="AM377" s="50">
        <v>14.837999999999999</v>
      </c>
      <c r="AN377" s="50">
        <v>15.193</v>
      </c>
      <c r="AO377" s="50">
        <v>15.175000000000001</v>
      </c>
      <c r="AP377" s="50">
        <v>15.372</v>
      </c>
      <c r="AQ377" s="51"/>
      <c r="AR377" s="47"/>
      <c r="AS377" s="47"/>
      <c r="AT377" s="47"/>
      <c r="AU377" s="47"/>
      <c r="AV377" s="47"/>
      <c r="AW377" s="47"/>
      <c r="AX377" s="47"/>
      <c r="AY377" s="47"/>
      <c r="AZ377" s="47"/>
      <c r="BA377" s="47"/>
      <c r="BB377" s="47"/>
      <c r="BC377" s="47"/>
      <c r="BD377" s="47"/>
      <c r="BE377" s="47"/>
      <c r="BF377" s="47"/>
      <c r="BG377" s="47"/>
      <c r="BH377" s="47"/>
      <c r="BI377" s="47"/>
      <c r="BJ377" s="47"/>
      <c r="BK377" s="47"/>
      <c r="BL377" s="47"/>
      <c r="BM377" s="47"/>
      <c r="BN377" s="47"/>
      <c r="BO377" s="47"/>
      <c r="BP377" s="47"/>
      <c r="BQ377" s="47"/>
      <c r="BR377" s="47"/>
      <c r="BS377" s="47"/>
      <c r="BT377" s="47"/>
      <c r="BU377" s="47"/>
      <c r="BV377" s="47"/>
      <c r="BW377" s="47"/>
      <c r="BX377" s="47"/>
    </row>
    <row r="378" spans="1:76" x14ac:dyDescent="0.25">
      <c r="A378" s="26" t="s">
        <v>316</v>
      </c>
      <c r="B378" s="40" t="s">
        <v>100</v>
      </c>
      <c r="C378" s="28">
        <v>43447</v>
      </c>
      <c r="D378" s="40" t="s">
        <v>78</v>
      </c>
      <c r="E378" s="45"/>
      <c r="F378" s="46" t="s">
        <v>212</v>
      </c>
      <c r="G378" s="46" t="s">
        <v>332</v>
      </c>
      <c r="H378" s="46" t="s">
        <v>317</v>
      </c>
      <c r="I378" s="46" t="s">
        <v>318</v>
      </c>
      <c r="J378" s="47"/>
      <c r="K378" s="47"/>
      <c r="L378" s="47"/>
      <c r="M378" s="47"/>
      <c r="N378" s="29">
        <f>SUM(Table1[[#This Row],[250m]:[1000m]])/86400</f>
        <v>7.3396990740740736E-4</v>
      </c>
      <c r="O378" s="29">
        <f>SUM(Table1[[#This Row],[250m]:[2000m]])/86400</f>
        <v>1.4154166666666666E-3</v>
      </c>
      <c r="P378" s="48">
        <f>SUM(Table1[[#This Row],[250m]:[3000m]])/86400</f>
        <v>2.0964583333333339E-3</v>
      </c>
      <c r="Q378" s="29">
        <f>IF(Table1[[#This Row],[Time(s)]]&gt;1,Table1[[#This Row],[Time(s)]]/86400," ")</f>
        <v>2.774814814814815E-3</v>
      </c>
      <c r="R378" s="30">
        <f>SUM(Table1[[#This Row],[250m]:[4000m]])</f>
        <v>239.74400000000003</v>
      </c>
      <c r="S378" s="31">
        <f t="shared" si="25"/>
        <v>60.064068339562198</v>
      </c>
      <c r="T378" s="43">
        <f t="shared" si="26"/>
        <v>14.984000000000002</v>
      </c>
      <c r="U378" s="43">
        <f>IFERROR(AVERAGE(Table1[[#This Row],[500m]:[4000m]])," ")</f>
        <v>14.6396</v>
      </c>
      <c r="V378" s="43">
        <f t="shared" si="27"/>
        <v>0.22588328212343914</v>
      </c>
      <c r="W378" s="53"/>
      <c r="X378" s="53"/>
      <c r="Y378" s="53"/>
      <c r="Z378" s="54"/>
      <c r="AA378" s="50">
        <v>20.149999999999999</v>
      </c>
      <c r="AB378" s="50">
        <v>14.193</v>
      </c>
      <c r="AC378" s="50">
        <v>14.269</v>
      </c>
      <c r="AD378" s="50">
        <v>14.803000000000001</v>
      </c>
      <c r="AE378" s="50">
        <v>14.805</v>
      </c>
      <c r="AF378" s="50">
        <v>14.712</v>
      </c>
      <c r="AG378" s="50">
        <v>14.632999999999999</v>
      </c>
      <c r="AH378" s="50">
        <v>14.727</v>
      </c>
      <c r="AI378" s="50">
        <v>14.425000000000001</v>
      </c>
      <c r="AJ378" s="50">
        <v>14.651</v>
      </c>
      <c r="AK378" s="50">
        <v>14.954000000000001</v>
      </c>
      <c r="AL378" s="50">
        <v>14.811999999999999</v>
      </c>
      <c r="AM378" s="50">
        <v>14.743</v>
      </c>
      <c r="AN378" s="50">
        <v>14.903</v>
      </c>
      <c r="AO378" s="50">
        <v>14.537000000000001</v>
      </c>
      <c r="AP378" s="50">
        <v>14.427</v>
      </c>
      <c r="AQ378" s="51"/>
      <c r="AR378" s="47"/>
      <c r="AS378" s="47"/>
      <c r="AT378" s="47"/>
      <c r="AU378" s="47"/>
      <c r="AV378" s="47"/>
      <c r="AW378" s="47"/>
      <c r="AX378" s="47"/>
      <c r="AY378" s="47"/>
      <c r="AZ378" s="47"/>
      <c r="BA378" s="47"/>
      <c r="BB378" s="47"/>
      <c r="BC378" s="47"/>
      <c r="BD378" s="47"/>
      <c r="BE378" s="47"/>
      <c r="BF378" s="47"/>
      <c r="BG378" s="47"/>
      <c r="BH378" s="47"/>
      <c r="BI378" s="47"/>
      <c r="BJ378" s="47"/>
      <c r="BK378" s="47"/>
      <c r="BL378" s="47"/>
      <c r="BM378" s="47"/>
      <c r="BN378" s="47"/>
      <c r="BO378" s="47"/>
      <c r="BP378" s="47"/>
      <c r="BQ378" s="47"/>
      <c r="BR378" s="47"/>
      <c r="BS378" s="47"/>
      <c r="BT378" s="47"/>
      <c r="BU378" s="47"/>
      <c r="BV378" s="47"/>
      <c r="BW378" s="47"/>
      <c r="BX378" s="47"/>
    </row>
    <row r="379" spans="1:76" x14ac:dyDescent="0.25">
      <c r="A379" s="46" t="s">
        <v>333</v>
      </c>
      <c r="B379" s="27" t="s">
        <v>77</v>
      </c>
      <c r="C379" s="55">
        <v>43483</v>
      </c>
      <c r="D379" s="40" t="s">
        <v>334</v>
      </c>
      <c r="E379" s="40">
        <v>4</v>
      </c>
      <c r="F379" s="52" t="s">
        <v>315</v>
      </c>
      <c r="G379" s="52" t="s">
        <v>335</v>
      </c>
      <c r="H379" s="52" t="s">
        <v>336</v>
      </c>
      <c r="I379" s="52" t="s">
        <v>337</v>
      </c>
      <c r="J379" s="26"/>
      <c r="K379" s="26"/>
      <c r="L379" s="47"/>
      <c r="M379" s="47"/>
      <c r="N379" s="29">
        <f>SUM(Table1[[#This Row],[250m]:[1000m]])/86400</f>
        <v>7.4298611111111093E-4</v>
      </c>
      <c r="O379" s="29">
        <f>SUM(Table1[[#This Row],[250m]:[2000m]])/86400</f>
        <v>1.4149421296296295E-3</v>
      </c>
      <c r="P379" s="48">
        <f>SUM(Table1[[#This Row],[250m]:[3000m]])/86400</f>
        <v>2.0861805555555555E-3</v>
      </c>
      <c r="Q379" s="29">
        <f>IF(Table1[[#This Row],[Time(s)]]&gt;1,Table1[[#This Row],[Time(s)]]/86400," ")</f>
        <v>2.7716319444444442E-3</v>
      </c>
      <c r="R379" s="30">
        <f>SUM(Table1[[#This Row],[250m]:[4000m]])</f>
        <v>239.46899999999997</v>
      </c>
      <c r="S379" s="31">
        <f t="shared" si="25"/>
        <v>60.133044360647943</v>
      </c>
      <c r="T379" s="43">
        <f t="shared" si="26"/>
        <v>14.966812499999998</v>
      </c>
      <c r="U379" s="43">
        <f>IFERROR(AVERAGE(Table1[[#This Row],[500m]:[4000m]])," ")</f>
        <v>14.546666666666669</v>
      </c>
      <c r="V379" s="43">
        <f t="shared" si="27"/>
        <v>0.23476634787643247</v>
      </c>
      <c r="W379" s="53">
        <v>24.7</v>
      </c>
      <c r="X379" s="53">
        <v>1005</v>
      </c>
      <c r="Y379" s="53">
        <v>57</v>
      </c>
      <c r="Z379" s="54">
        <v>1.1679999999999999</v>
      </c>
      <c r="AA379" s="56">
        <v>21.268999999999998</v>
      </c>
      <c r="AB379" s="56">
        <v>14.292999999999999</v>
      </c>
      <c r="AC379" s="56">
        <v>14.129</v>
      </c>
      <c r="AD379" s="56">
        <v>14.503</v>
      </c>
      <c r="AE379" s="56">
        <v>14.63</v>
      </c>
      <c r="AF379" s="56">
        <v>14.539</v>
      </c>
      <c r="AG379" s="50">
        <v>14.525</v>
      </c>
      <c r="AH379" s="50">
        <v>14.363</v>
      </c>
      <c r="AI379" s="50">
        <v>14.292999999999999</v>
      </c>
      <c r="AJ379" s="50">
        <v>14.58</v>
      </c>
      <c r="AK379" s="50">
        <v>14.47</v>
      </c>
      <c r="AL379" s="50">
        <v>14.651999999999999</v>
      </c>
      <c r="AM379" s="50">
        <v>14.972</v>
      </c>
      <c r="AN379" s="50">
        <v>14.618</v>
      </c>
      <c r="AO379" s="50">
        <v>14.622</v>
      </c>
      <c r="AP379" s="50">
        <v>15.010999999999999</v>
      </c>
      <c r="AQ379" s="51"/>
      <c r="AR379" s="47"/>
      <c r="AS379" s="47"/>
      <c r="AT379" s="47"/>
      <c r="AU379" s="47"/>
      <c r="AV379" s="47"/>
      <c r="AW379" s="47"/>
      <c r="AX379" s="47"/>
      <c r="AY379" s="47"/>
      <c r="AZ379" s="47"/>
      <c r="BA379" s="47"/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  <c r="BN379" s="47"/>
      <c r="BO379" s="47"/>
      <c r="BP379" s="47"/>
      <c r="BQ379" s="47"/>
      <c r="BR379" s="47"/>
      <c r="BS379" s="47"/>
      <c r="BT379" s="47"/>
      <c r="BU379" s="47"/>
      <c r="BV379" s="47"/>
      <c r="BW379" s="47"/>
      <c r="BX379" s="47"/>
    </row>
    <row r="380" spans="1:76" x14ac:dyDescent="0.25">
      <c r="A380" s="46" t="s">
        <v>333</v>
      </c>
      <c r="B380" s="27" t="s">
        <v>77</v>
      </c>
      <c r="C380" s="55">
        <v>43483</v>
      </c>
      <c r="D380" s="40" t="s">
        <v>267</v>
      </c>
      <c r="E380" s="40">
        <v>2</v>
      </c>
      <c r="F380" s="52" t="s">
        <v>271</v>
      </c>
      <c r="G380" s="52" t="s">
        <v>312</v>
      </c>
      <c r="H380" s="52" t="s">
        <v>269</v>
      </c>
      <c r="I380" s="52" t="s">
        <v>270</v>
      </c>
      <c r="J380" s="47"/>
      <c r="K380" s="47"/>
      <c r="L380" s="47"/>
      <c r="M380" s="47"/>
      <c r="N380" s="29">
        <f>SUM(Table1[[#This Row],[250m]:[1000m]])/86400</f>
        <v>7.4363425925925931E-4</v>
      </c>
      <c r="O380" s="29">
        <f>SUM(Table1[[#This Row],[250m]:[2000m]])/86400</f>
        <v>1.4100925925925926E-3</v>
      </c>
      <c r="P380" s="48">
        <f>SUM(Table1[[#This Row],[250m]:[3000m]])/86400</f>
        <v>2.0685995370370368E-3</v>
      </c>
      <c r="Q380" s="29">
        <f>IF(Table1[[#This Row],[Time(s)]]&gt;1,Table1[[#This Row],[Time(s)]]/86400," ")</f>
        <v>2.7233217592592591E-3</v>
      </c>
      <c r="R380" s="30">
        <f>SUM(Table1[[#This Row],[250m]:[4000m]])</f>
        <v>235.29499999999999</v>
      </c>
      <c r="S380" s="31">
        <f t="shared" si="25"/>
        <v>61.199770500860623</v>
      </c>
      <c r="T380" s="43">
        <f t="shared" si="26"/>
        <v>14.705937499999999</v>
      </c>
      <c r="U380" s="43">
        <f>IFERROR(AVERAGE(Table1[[#This Row],[500m]:[4000m]])," ")</f>
        <v>14.253133333333334</v>
      </c>
      <c r="V380" s="43">
        <f t="shared" si="27"/>
        <v>0.13596841369895263</v>
      </c>
      <c r="W380" s="53">
        <v>24.7</v>
      </c>
      <c r="X380" s="53">
        <v>1005</v>
      </c>
      <c r="Y380" s="53">
        <v>57</v>
      </c>
      <c r="Z380" s="54">
        <v>1.1679999999999999</v>
      </c>
      <c r="AA380" s="50">
        <v>21.498000000000001</v>
      </c>
      <c r="AB380" s="50">
        <v>14.252000000000001</v>
      </c>
      <c r="AC380" s="50">
        <v>14.196</v>
      </c>
      <c r="AD380" s="26">
        <v>14.304</v>
      </c>
      <c r="AE380" s="50">
        <v>14.44</v>
      </c>
      <c r="AF380" s="50">
        <v>14.218999999999999</v>
      </c>
      <c r="AG380" s="50">
        <v>14.412000000000001</v>
      </c>
      <c r="AH380" s="50">
        <v>14.510999999999999</v>
      </c>
      <c r="AI380" s="50">
        <v>14.313000000000001</v>
      </c>
      <c r="AJ380" s="50">
        <v>14.332000000000001</v>
      </c>
      <c r="AK380" s="50">
        <v>14.089</v>
      </c>
      <c r="AL380" s="50">
        <v>14.161</v>
      </c>
      <c r="AM380" s="50">
        <v>14.282</v>
      </c>
      <c r="AN380" s="50">
        <v>14.089</v>
      </c>
      <c r="AO380" s="50">
        <v>14.145</v>
      </c>
      <c r="AP380" s="50">
        <v>14.052</v>
      </c>
      <c r="AQ380" s="51"/>
      <c r="AR380" s="47"/>
      <c r="AS380" s="47"/>
      <c r="AT380" s="47"/>
      <c r="AU380" s="47"/>
      <c r="AV380" s="47"/>
      <c r="AW380" s="47"/>
      <c r="AX380" s="47"/>
      <c r="AY380" s="47"/>
      <c r="AZ380" s="47"/>
      <c r="BA380" s="47"/>
      <c r="BB380" s="47"/>
      <c r="BC380" s="47"/>
      <c r="BD380" s="47"/>
      <c r="BE380" s="47"/>
      <c r="BF380" s="47"/>
      <c r="BG380" s="47"/>
      <c r="BH380" s="47"/>
      <c r="BI380" s="47"/>
      <c r="BJ380" s="47"/>
      <c r="BK380" s="47"/>
      <c r="BL380" s="47"/>
      <c r="BM380" s="47"/>
      <c r="BN380" s="47"/>
      <c r="BO380" s="47"/>
      <c r="BP380" s="47"/>
      <c r="BQ380" s="47"/>
      <c r="BR380" s="47"/>
      <c r="BS380" s="47"/>
      <c r="BT380" s="47"/>
      <c r="BU380" s="47"/>
      <c r="BV380" s="47"/>
      <c r="BW380" s="47"/>
      <c r="BX380" s="47"/>
    </row>
    <row r="381" spans="1:76" x14ac:dyDescent="0.25">
      <c r="A381" s="46" t="s">
        <v>333</v>
      </c>
      <c r="B381" s="27" t="s">
        <v>77</v>
      </c>
      <c r="C381" s="55">
        <v>43483</v>
      </c>
      <c r="D381" s="40" t="s">
        <v>83</v>
      </c>
      <c r="E381" s="40">
        <v>1</v>
      </c>
      <c r="F381" s="46" t="s">
        <v>174</v>
      </c>
      <c r="G381" s="46" t="s">
        <v>217</v>
      </c>
      <c r="H381" s="46" t="s">
        <v>300</v>
      </c>
      <c r="I381" s="46" t="s">
        <v>173</v>
      </c>
      <c r="J381" s="47"/>
      <c r="K381" s="47"/>
      <c r="L381" s="47"/>
      <c r="M381" s="47"/>
      <c r="N381" s="29">
        <f>SUM(Table1[[#This Row],[250m]:[1000m]])/86400</f>
        <v>7.3653935185185183E-4</v>
      </c>
      <c r="O381" s="29">
        <f>SUM(Table1[[#This Row],[250m]:[2000m]])/86400</f>
        <v>1.3972106481481483E-3</v>
      </c>
      <c r="P381" s="48">
        <f>SUM(Table1[[#This Row],[250m]:[3000m]])/86400</f>
        <v>2.0569444444444446E-3</v>
      </c>
      <c r="Q381" s="29">
        <f>IF(Table1[[#This Row],[Time(s)]]&gt;1,Table1[[#This Row],[Time(s)]]/86400," ")</f>
        <v>2.7199537037037045E-3</v>
      </c>
      <c r="R381" s="30">
        <f>SUM(Table1[[#This Row],[250m]:[4000m]])</f>
        <v>235.00400000000005</v>
      </c>
      <c r="S381" s="31">
        <f t="shared" si="25"/>
        <v>61.275552756548812</v>
      </c>
      <c r="T381" s="43">
        <f t="shared" si="26"/>
        <v>14.687750000000003</v>
      </c>
      <c r="U381" s="43">
        <f>IFERROR(AVERAGE(Table1[[#This Row],[500m]:[4000m]])," ")</f>
        <v>14.262666666666668</v>
      </c>
      <c r="V381" s="43">
        <f t="shared" si="27"/>
        <v>0.1855596425745126</v>
      </c>
      <c r="W381" s="53">
        <v>24.7</v>
      </c>
      <c r="X381" s="53">
        <v>1005</v>
      </c>
      <c r="Y381" s="53">
        <v>57</v>
      </c>
      <c r="Z381" s="54">
        <v>1.1679999999999999</v>
      </c>
      <c r="AA381" s="50">
        <v>21.064</v>
      </c>
      <c r="AB381" s="50">
        <v>14.387</v>
      </c>
      <c r="AC381" s="50">
        <v>14.21</v>
      </c>
      <c r="AD381" s="50">
        <v>13.976000000000001</v>
      </c>
      <c r="AE381" s="50">
        <v>14.185</v>
      </c>
      <c r="AF381" s="50">
        <v>14.351000000000001</v>
      </c>
      <c r="AG381" s="50">
        <v>14.282999999999999</v>
      </c>
      <c r="AH381" s="50">
        <v>14.263</v>
      </c>
      <c r="AI381" s="50">
        <v>14.166</v>
      </c>
      <c r="AJ381" s="50">
        <v>14.375</v>
      </c>
      <c r="AK381" s="50">
        <v>14.064</v>
      </c>
      <c r="AL381" s="50">
        <v>14.396000000000001</v>
      </c>
      <c r="AM381" s="50">
        <v>14.773999999999999</v>
      </c>
      <c r="AN381" s="50">
        <v>14.186</v>
      </c>
      <c r="AO381" s="50">
        <v>14.145</v>
      </c>
      <c r="AP381" s="51">
        <v>14.179</v>
      </c>
      <c r="AQ381" s="32"/>
      <c r="AR381" s="47"/>
      <c r="AS381" s="47"/>
      <c r="AT381" s="47"/>
      <c r="AU381" s="47"/>
      <c r="AV381" s="47"/>
      <c r="AW381" s="47"/>
      <c r="AX381" s="47"/>
      <c r="AY381" s="47"/>
      <c r="AZ381" s="47"/>
      <c r="BA381" s="47"/>
      <c r="BB381" s="47"/>
      <c r="BC381" s="47"/>
      <c r="BD381" s="47"/>
      <c r="BE381" s="47"/>
      <c r="BF381" s="47"/>
      <c r="BG381" s="47"/>
      <c r="BH381" s="47"/>
      <c r="BI381" s="47"/>
      <c r="BJ381" s="47"/>
      <c r="BK381" s="47"/>
      <c r="BL381" s="47"/>
      <c r="BM381" s="47"/>
      <c r="BN381" s="47"/>
      <c r="BO381" s="47"/>
      <c r="BP381" s="47"/>
      <c r="BQ381" s="47"/>
      <c r="BR381" s="47"/>
      <c r="BS381" s="47"/>
      <c r="BT381" s="47"/>
      <c r="BU381" s="47"/>
      <c r="BV381" s="47"/>
      <c r="BW381" s="47"/>
      <c r="BX381" s="47"/>
    </row>
    <row r="382" spans="1:76" x14ac:dyDescent="0.25">
      <c r="A382" s="46" t="s">
        <v>333</v>
      </c>
      <c r="B382" s="27" t="s">
        <v>77</v>
      </c>
      <c r="C382" s="55">
        <v>43483</v>
      </c>
      <c r="D382" s="40" t="s">
        <v>234</v>
      </c>
      <c r="E382" s="40">
        <v>3</v>
      </c>
      <c r="F382" s="46" t="s">
        <v>235</v>
      </c>
      <c r="G382" s="46" t="s">
        <v>338</v>
      </c>
      <c r="H382" s="46" t="s">
        <v>284</v>
      </c>
      <c r="I382" s="46" t="s">
        <v>255</v>
      </c>
      <c r="J382" s="47"/>
      <c r="K382" s="47"/>
      <c r="L382" s="47"/>
      <c r="M382" s="47"/>
      <c r="N382" s="29">
        <f>SUM(Table1[[#This Row],[250m]:[1000m]])/86400</f>
        <v>7.5114583333333337E-4</v>
      </c>
      <c r="O382" s="29">
        <f>SUM(Table1[[#This Row],[250m]:[2000m]])/86400</f>
        <v>1.4196990740740741E-3</v>
      </c>
      <c r="P382" s="48">
        <f>SUM(Table1[[#This Row],[250m]:[3000m]])/86400</f>
        <v>2.0895601851851852E-3</v>
      </c>
      <c r="Q382" s="29">
        <f>IF(Table1[[#This Row],[Time(s)]]&gt;1,Table1[[#This Row],[Time(s)]]/86400," ")</f>
        <v>2.7656944444444439E-3</v>
      </c>
      <c r="R382" s="30">
        <f>SUM(Table1[[#This Row],[250m]:[4000m]])</f>
        <v>238.95599999999996</v>
      </c>
      <c r="S382" s="31">
        <f t="shared" si="25"/>
        <v>60.262140310350034</v>
      </c>
      <c r="T382" s="43">
        <f t="shared" si="26"/>
        <v>14.934749999999998</v>
      </c>
      <c r="U382" s="43">
        <f>IFERROR(AVERAGE(Table1[[#This Row],[500m]:[4000m]])," ")</f>
        <v>14.502199999999998</v>
      </c>
      <c r="V382" s="43">
        <f t="shared" si="27"/>
        <v>0.25860427573528511</v>
      </c>
      <c r="W382" s="53">
        <v>24.7</v>
      </c>
      <c r="X382" s="53">
        <v>1005</v>
      </c>
      <c r="Y382" s="53">
        <v>57</v>
      </c>
      <c r="Z382" s="54">
        <v>1.1679999999999999</v>
      </c>
      <c r="AA382" s="50">
        <v>21.422999999999998</v>
      </c>
      <c r="AB382" s="50">
        <v>14.736000000000001</v>
      </c>
      <c r="AC382" s="50">
        <v>14.426</v>
      </c>
      <c r="AD382" s="50">
        <v>14.314</v>
      </c>
      <c r="AE382" s="50">
        <v>14.372999999999999</v>
      </c>
      <c r="AF382" s="50">
        <v>14.13</v>
      </c>
      <c r="AG382" s="50">
        <v>14.396000000000001</v>
      </c>
      <c r="AH382" s="50">
        <v>14.864000000000001</v>
      </c>
      <c r="AI382" s="50">
        <v>14.581</v>
      </c>
      <c r="AJ382" s="50">
        <v>14.606</v>
      </c>
      <c r="AK382" s="50">
        <v>14.31</v>
      </c>
      <c r="AL382" s="50">
        <v>14.379</v>
      </c>
      <c r="AM382" s="50">
        <v>14.837</v>
      </c>
      <c r="AN382" s="50">
        <v>14.895</v>
      </c>
      <c r="AO382" s="50">
        <v>14.622999999999999</v>
      </c>
      <c r="AP382" s="50">
        <v>14.063000000000001</v>
      </c>
      <c r="AQ382" s="51"/>
      <c r="AR382" s="47"/>
      <c r="AS382" s="47"/>
      <c r="AT382" s="47"/>
      <c r="AU382" s="47"/>
      <c r="AV382" s="47"/>
      <c r="AW382" s="47"/>
      <c r="AX382" s="47"/>
      <c r="AY382" s="47"/>
      <c r="AZ382" s="47"/>
      <c r="BA382" s="47"/>
      <c r="BB382" s="47"/>
      <c r="BC382" s="47"/>
      <c r="BD382" s="47"/>
      <c r="BE382" s="47"/>
      <c r="BF382" s="47"/>
      <c r="BG382" s="47"/>
      <c r="BH382" s="47"/>
      <c r="BI382" s="47"/>
      <c r="BJ382" s="47"/>
      <c r="BK382" s="47"/>
      <c r="BL382" s="47"/>
      <c r="BM382" s="47"/>
      <c r="BN382" s="47"/>
      <c r="BO382" s="47"/>
      <c r="BP382" s="47"/>
      <c r="BQ382" s="47"/>
      <c r="BR382" s="47"/>
      <c r="BS382" s="47"/>
      <c r="BT382" s="47"/>
      <c r="BU382" s="47"/>
      <c r="BV382" s="47"/>
      <c r="BW382" s="47"/>
      <c r="BX382" s="47"/>
    </row>
    <row r="383" spans="1:76" x14ac:dyDescent="0.25">
      <c r="A383" s="46" t="s">
        <v>333</v>
      </c>
      <c r="B383" s="27" t="s">
        <v>77</v>
      </c>
      <c r="C383" s="55">
        <v>43483</v>
      </c>
      <c r="D383" s="40" t="s">
        <v>189</v>
      </c>
      <c r="E383" s="40">
        <v>5</v>
      </c>
      <c r="F383" s="46" t="s">
        <v>204</v>
      </c>
      <c r="G383" s="46" t="s">
        <v>193</v>
      </c>
      <c r="H383" s="46" t="s">
        <v>191</v>
      </c>
      <c r="I383" s="46" t="s">
        <v>259</v>
      </c>
      <c r="J383" s="47"/>
      <c r="K383" s="47"/>
      <c r="L383" s="47"/>
      <c r="M383" s="47"/>
      <c r="N383" s="29">
        <f>SUM(Table1[[#This Row],[250m]:[1000m]])/86400</f>
        <v>7.4952546296296301E-4</v>
      </c>
      <c r="O383" s="29">
        <f>SUM(Table1[[#This Row],[250m]:[2000m]])/86400</f>
        <v>1.4250462962962962E-3</v>
      </c>
      <c r="P383" s="48">
        <f>SUM(Table1[[#This Row],[250m]:[3000m]])/86400</f>
        <v>2.1055787037037041E-3</v>
      </c>
      <c r="Q383" s="29">
        <f>IF(Table1[[#This Row],[Time(s)]]&gt;1,Table1[[#This Row],[Time(s)]]/86400," ")</f>
        <v>2.7764120370370373E-3</v>
      </c>
      <c r="R383" s="30">
        <f>SUM(Table1[[#This Row],[250m]:[4000m]])</f>
        <v>239.88200000000001</v>
      </c>
      <c r="S383" s="31">
        <f t="shared" si="25"/>
        <v>60.029514511301386</v>
      </c>
      <c r="T383" s="43">
        <f t="shared" si="26"/>
        <v>14.992625</v>
      </c>
      <c r="U383" s="43">
        <f>IFERROR(AVERAGE(Table1[[#This Row],[500m]:[4000m]])," ")</f>
        <v>14.583266666666665</v>
      </c>
      <c r="V383" s="43">
        <f t="shared" si="27"/>
        <v>0.21611817754799481</v>
      </c>
      <c r="W383" s="53">
        <v>24.7</v>
      </c>
      <c r="X383" s="53">
        <v>1005</v>
      </c>
      <c r="Y383" s="53">
        <v>57</v>
      </c>
      <c r="Z383" s="54">
        <v>1.1679999999999999</v>
      </c>
      <c r="AA383" s="50">
        <v>21.132999999999999</v>
      </c>
      <c r="AB383" s="50">
        <v>14.342000000000001</v>
      </c>
      <c r="AC383" s="50">
        <v>14.535</v>
      </c>
      <c r="AD383" s="50">
        <v>14.749000000000001</v>
      </c>
      <c r="AE383" s="50">
        <v>14.523</v>
      </c>
      <c r="AF383" s="50">
        <v>14.725</v>
      </c>
      <c r="AG383" s="50">
        <v>14.795999999999999</v>
      </c>
      <c r="AH383" s="50">
        <v>14.321</v>
      </c>
      <c r="AI383" s="50">
        <v>14.477</v>
      </c>
      <c r="AJ383" s="50">
        <v>14.500999999999999</v>
      </c>
      <c r="AK383" s="50">
        <v>14.765000000000001</v>
      </c>
      <c r="AL383" s="50">
        <v>15.055</v>
      </c>
      <c r="AM383" s="50">
        <v>14.737</v>
      </c>
      <c r="AN383" s="50">
        <v>14.545</v>
      </c>
      <c r="AO383" s="50">
        <v>14.41</v>
      </c>
      <c r="AP383" s="50">
        <v>14.268000000000001</v>
      </c>
      <c r="AQ383" s="51"/>
      <c r="AR383" s="47"/>
      <c r="AS383" s="47"/>
      <c r="AT383" s="47"/>
      <c r="AU383" s="47"/>
      <c r="AV383" s="47"/>
      <c r="AW383" s="47"/>
      <c r="AX383" s="47"/>
      <c r="AY383" s="47"/>
      <c r="AZ383" s="47"/>
      <c r="BA383" s="47"/>
      <c r="BB383" s="47"/>
      <c r="BC383" s="47"/>
      <c r="BD383" s="47"/>
      <c r="BE383" s="47"/>
      <c r="BF383" s="47"/>
      <c r="BG383" s="47"/>
      <c r="BH383" s="47"/>
      <c r="BI383" s="47"/>
      <c r="BJ383" s="47"/>
      <c r="BK383" s="47"/>
      <c r="BL383" s="47"/>
      <c r="BM383" s="47"/>
      <c r="BN383" s="47"/>
      <c r="BO383" s="47"/>
      <c r="BP383" s="47"/>
      <c r="BQ383" s="47"/>
      <c r="BR383" s="47"/>
      <c r="BS383" s="47"/>
      <c r="BT383" s="47"/>
      <c r="BU383" s="47"/>
      <c r="BV383" s="47"/>
      <c r="BW383" s="47"/>
      <c r="BX383" s="47"/>
    </row>
    <row r="384" spans="1:76" x14ac:dyDescent="0.25">
      <c r="A384" s="46" t="s">
        <v>333</v>
      </c>
      <c r="B384" s="27" t="s">
        <v>201</v>
      </c>
      <c r="C384" s="55">
        <v>43483</v>
      </c>
      <c r="D384" s="40" t="s">
        <v>334</v>
      </c>
      <c r="E384" s="45"/>
      <c r="F384" s="52" t="s">
        <v>315</v>
      </c>
      <c r="G384" s="52" t="s">
        <v>335</v>
      </c>
      <c r="H384" s="52" t="s">
        <v>336</v>
      </c>
      <c r="I384" s="52" t="s">
        <v>337</v>
      </c>
      <c r="J384" s="47"/>
      <c r="K384" s="47"/>
      <c r="L384" s="47"/>
      <c r="M384" s="47"/>
      <c r="N384" s="29">
        <f>SUM(Table1[[#This Row],[250m]:[1000m]])/86400</f>
        <v>7.3575231481481484E-4</v>
      </c>
      <c r="O384" s="29">
        <f>SUM(Table1[[#This Row],[250m]:[2000m]])/86400</f>
        <v>1.3914467592592594E-3</v>
      </c>
      <c r="P384" s="48">
        <f>SUM(Table1[[#This Row],[250m]:[3000m]])/86400</f>
        <v>2.0632523148148151E-3</v>
      </c>
      <c r="Q384" s="29">
        <f>IF(Table1[[#This Row],[Time(s)]]&gt;1,Table1[[#This Row],[Time(s)]]/86400," ")</f>
        <v>2.732488425925926E-3</v>
      </c>
      <c r="R384" s="30">
        <f>SUM(Table1[[#This Row],[250m]:[4000m]])</f>
        <v>236.08700000000002</v>
      </c>
      <c r="S384" s="31">
        <f t="shared" si="25"/>
        <v>60.994463905255259</v>
      </c>
      <c r="T384" s="43">
        <f t="shared" si="26"/>
        <v>14.755437500000001</v>
      </c>
      <c r="U384" s="43">
        <f>IFERROR(AVERAGE(Table1[[#This Row],[500m]:[4000m]])," ")</f>
        <v>14.336266666666667</v>
      </c>
      <c r="V384" s="43">
        <f t="shared" si="27"/>
        <v>0.2295615282186789</v>
      </c>
      <c r="W384" s="53">
        <v>28</v>
      </c>
      <c r="X384" s="53">
        <v>1005</v>
      </c>
      <c r="Y384" s="53">
        <v>57</v>
      </c>
      <c r="Z384" s="54">
        <v>1.153</v>
      </c>
      <c r="AA384" s="50">
        <v>21.042999999999999</v>
      </c>
      <c r="AB384" s="50">
        <v>14.164</v>
      </c>
      <c r="AC384" s="50">
        <v>14.163</v>
      </c>
      <c r="AD384" s="50">
        <v>14.199</v>
      </c>
      <c r="AE384" s="50">
        <v>14.292</v>
      </c>
      <c r="AF384" s="50">
        <v>14.124000000000001</v>
      </c>
      <c r="AG384" s="50">
        <v>14.106999999999999</v>
      </c>
      <c r="AH384" s="50">
        <v>14.129</v>
      </c>
      <c r="AI384" s="50">
        <v>14.217000000000001</v>
      </c>
      <c r="AJ384" s="50">
        <v>14.351000000000001</v>
      </c>
      <c r="AK384" s="50">
        <v>14.634</v>
      </c>
      <c r="AL384" s="50">
        <v>14.842000000000001</v>
      </c>
      <c r="AM384" s="50">
        <v>14.488</v>
      </c>
      <c r="AN384" s="26">
        <v>14.305</v>
      </c>
      <c r="AO384" s="26">
        <v>14.327</v>
      </c>
      <c r="AP384" s="50">
        <v>14.702</v>
      </c>
      <c r="AQ384" s="51"/>
      <c r="AR384" s="47"/>
      <c r="AS384" s="47"/>
      <c r="AT384" s="47"/>
      <c r="AU384" s="47"/>
      <c r="AV384" s="47"/>
      <c r="AW384" s="47"/>
      <c r="AX384" s="47"/>
      <c r="AY384" s="47"/>
      <c r="AZ384" s="47"/>
      <c r="BA384" s="47"/>
      <c r="BB384" s="47"/>
      <c r="BC384" s="47"/>
      <c r="BD384" s="47"/>
      <c r="BE384" s="47"/>
      <c r="BF384" s="47"/>
      <c r="BG384" s="47"/>
      <c r="BH384" s="47"/>
      <c r="BI384" s="47"/>
      <c r="BJ384" s="47"/>
      <c r="BK384" s="47"/>
      <c r="BL384" s="47"/>
      <c r="BM384" s="47"/>
      <c r="BN384" s="47"/>
      <c r="BO384" s="47"/>
      <c r="BP384" s="47"/>
      <c r="BQ384" s="47"/>
      <c r="BR384" s="47"/>
      <c r="BS384" s="47"/>
      <c r="BT384" s="47"/>
      <c r="BU384" s="47"/>
      <c r="BV384" s="47"/>
      <c r="BW384" s="47"/>
      <c r="BX384" s="47"/>
    </row>
    <row r="385" spans="1:76" x14ac:dyDescent="0.25">
      <c r="A385" s="46" t="s">
        <v>333</v>
      </c>
      <c r="B385" s="27" t="s">
        <v>201</v>
      </c>
      <c r="C385" s="55">
        <v>43483</v>
      </c>
      <c r="D385" s="40" t="s">
        <v>267</v>
      </c>
      <c r="E385" s="45"/>
      <c r="F385" s="52" t="s">
        <v>271</v>
      </c>
      <c r="G385" s="52" t="s">
        <v>339</v>
      </c>
      <c r="H385" s="52" t="s">
        <v>269</v>
      </c>
      <c r="I385" s="52" t="s">
        <v>270</v>
      </c>
      <c r="J385" s="47"/>
      <c r="K385" s="47"/>
      <c r="L385" s="47"/>
      <c r="M385" s="47"/>
      <c r="N385" s="29">
        <f>SUM(Table1[[#This Row],[250m]:[1000m]])/86400</f>
        <v>7.3120370370370375E-4</v>
      </c>
      <c r="O385" s="29">
        <f>SUM(Table1[[#This Row],[250m]:[2000m]])/86400</f>
        <v>1.3904282407407407E-3</v>
      </c>
      <c r="P385" s="48">
        <f>SUM(Table1[[#This Row],[250m]:[3000m]])/86400</f>
        <v>2.0386805555555553E-3</v>
      </c>
      <c r="Q385" s="29">
        <f>IF(Table1[[#This Row],[Time(s)]]&gt;1,Table1[[#This Row],[Time(s)]]/86400," ")</f>
        <v>2.6900462962962958E-3</v>
      </c>
      <c r="R385" s="30">
        <f>SUM(Table1[[#This Row],[250m]:[4000m]])</f>
        <v>232.41999999999996</v>
      </c>
      <c r="S385" s="31">
        <f t="shared" si="25"/>
        <v>61.956802340590322</v>
      </c>
      <c r="T385" s="43">
        <f t="shared" si="26"/>
        <v>14.526249999999997</v>
      </c>
      <c r="U385" s="43">
        <f>IFERROR(AVERAGE(Table1[[#This Row],[500m]:[4000m]])," ")</f>
        <v>14.109266666666667</v>
      </c>
      <c r="V385" s="43">
        <f t="shared" si="27"/>
        <v>0.13845807342021668</v>
      </c>
      <c r="W385" s="53">
        <v>28</v>
      </c>
      <c r="X385" s="53">
        <v>1005</v>
      </c>
      <c r="Y385" s="53">
        <v>57</v>
      </c>
      <c r="Z385" s="54">
        <v>1.153</v>
      </c>
      <c r="AA385" s="50">
        <v>20.780999999999999</v>
      </c>
      <c r="AB385" s="50">
        <v>14.196</v>
      </c>
      <c r="AC385" s="50">
        <v>14.082000000000001</v>
      </c>
      <c r="AD385" s="50">
        <v>14.117000000000001</v>
      </c>
      <c r="AE385" s="50">
        <v>14.356</v>
      </c>
      <c r="AF385" s="50">
        <v>14.009</v>
      </c>
      <c r="AG385" s="50">
        <v>14.327</v>
      </c>
      <c r="AH385" s="50">
        <v>14.265000000000001</v>
      </c>
      <c r="AI385" s="50">
        <v>14.154999999999999</v>
      </c>
      <c r="AJ385" s="50">
        <v>14.01</v>
      </c>
      <c r="AK385" s="50">
        <v>13.997</v>
      </c>
      <c r="AL385" s="50">
        <v>13.847</v>
      </c>
      <c r="AM385" s="50">
        <v>14</v>
      </c>
      <c r="AN385" s="50">
        <v>14.148999999999999</v>
      </c>
      <c r="AO385" s="50">
        <v>14.122</v>
      </c>
      <c r="AP385" s="50">
        <v>14.007</v>
      </c>
      <c r="AQ385" s="51"/>
      <c r="AR385" s="47"/>
      <c r="AS385" s="47"/>
      <c r="AT385" s="47"/>
      <c r="AU385" s="47"/>
      <c r="AV385" s="47"/>
      <c r="AW385" s="47"/>
      <c r="AX385" s="47"/>
      <c r="AY385" s="47"/>
      <c r="AZ385" s="47"/>
      <c r="BA385" s="47"/>
      <c r="BB385" s="47"/>
      <c r="BC385" s="47"/>
      <c r="BD385" s="47"/>
      <c r="BE385" s="47"/>
      <c r="BF385" s="47"/>
      <c r="BG385" s="47"/>
      <c r="BH385" s="47"/>
      <c r="BI385" s="47"/>
      <c r="BJ385" s="47"/>
      <c r="BK385" s="47"/>
      <c r="BL385" s="47"/>
      <c r="BM385" s="47"/>
      <c r="BN385" s="47"/>
      <c r="BO385" s="47"/>
      <c r="BP385" s="47"/>
      <c r="BQ385" s="47"/>
      <c r="BR385" s="47"/>
      <c r="BS385" s="47"/>
      <c r="BT385" s="47"/>
      <c r="BU385" s="47"/>
      <c r="BV385" s="47"/>
      <c r="BW385" s="47"/>
      <c r="BX385" s="47"/>
    </row>
    <row r="386" spans="1:76" x14ac:dyDescent="0.25">
      <c r="A386" s="46" t="s">
        <v>333</v>
      </c>
      <c r="B386" s="27" t="s">
        <v>201</v>
      </c>
      <c r="C386" s="55">
        <v>43483</v>
      </c>
      <c r="D386" s="40" t="s">
        <v>83</v>
      </c>
      <c r="E386" s="45"/>
      <c r="F386" s="46" t="s">
        <v>340</v>
      </c>
      <c r="G386" s="46" t="s">
        <v>217</v>
      </c>
      <c r="H386" s="46" t="s">
        <v>300</v>
      </c>
      <c r="I386" s="46" t="s">
        <v>173</v>
      </c>
      <c r="J386" s="47"/>
      <c r="K386" s="47"/>
      <c r="L386" s="47"/>
      <c r="M386" s="47"/>
      <c r="N386" s="29">
        <f>SUM(Table1[[#This Row],[250m]:[1000m]])/86400</f>
        <v>7.2078703703703714E-4</v>
      </c>
      <c r="O386" s="29">
        <f>SUM(Table1[[#This Row],[250m]:[2000m]])/86400</f>
        <v>1.378449074074074E-3</v>
      </c>
      <c r="P386" s="48">
        <f>SUM(Table1[[#This Row],[250m]:[3000m]])/86400</f>
        <v>2.0311458333333332E-3</v>
      </c>
      <c r="Q386" s="29">
        <f>IF(Table1[[#This Row],[Time(s)]]&gt;1,Table1[[#This Row],[Time(s)]]/86400," ")</f>
        <v>2.6819675925925926E-3</v>
      </c>
      <c r="R386" s="30">
        <f>SUM(Table1[[#This Row],[250m]:[4000m]])</f>
        <v>231.72199999999998</v>
      </c>
      <c r="S386" s="31">
        <f t="shared" si="25"/>
        <v>62.143430489983693</v>
      </c>
      <c r="T386" s="43">
        <f t="shared" si="26"/>
        <v>14.482624999999999</v>
      </c>
      <c r="U386" s="43">
        <f>IFERROR(AVERAGE(Table1[[#This Row],[500m]:[4000m]])," ")</f>
        <v>14.097466666666662</v>
      </c>
      <c r="V386" s="43">
        <f t="shared" si="27"/>
        <v>0.16029119335342984</v>
      </c>
      <c r="W386" s="53">
        <v>28</v>
      </c>
      <c r="X386" s="53">
        <v>1005</v>
      </c>
      <c r="Y386" s="53">
        <v>57</v>
      </c>
      <c r="Z386" s="54">
        <v>1.153</v>
      </c>
      <c r="AA386" s="50">
        <v>20.260000000000002</v>
      </c>
      <c r="AB386" s="50">
        <v>13.991</v>
      </c>
      <c r="AC386" s="50">
        <v>13.978</v>
      </c>
      <c r="AD386" s="50">
        <v>14.047000000000001</v>
      </c>
      <c r="AE386" s="50">
        <v>14.178000000000001</v>
      </c>
      <c r="AF386" s="50">
        <v>14.385999999999999</v>
      </c>
      <c r="AG386" s="50">
        <v>14.157999999999999</v>
      </c>
      <c r="AH386" s="50">
        <v>14.1</v>
      </c>
      <c r="AI386" s="50">
        <v>14.058</v>
      </c>
      <c r="AJ386" s="50">
        <v>14.333</v>
      </c>
      <c r="AK386" s="50">
        <v>13.986000000000001</v>
      </c>
      <c r="AL386" s="50">
        <v>14.016</v>
      </c>
      <c r="AM386" s="50">
        <v>14.021000000000001</v>
      </c>
      <c r="AN386" s="50">
        <v>14.385</v>
      </c>
      <c r="AO386" s="50">
        <v>13.962999999999999</v>
      </c>
      <c r="AP386" s="50">
        <v>13.862</v>
      </c>
      <c r="AQ386" s="51"/>
      <c r="AR386" s="47"/>
      <c r="AS386" s="47"/>
      <c r="AT386" s="47"/>
      <c r="AU386" s="47"/>
      <c r="AV386" s="47"/>
      <c r="AW386" s="47"/>
      <c r="AX386" s="47"/>
      <c r="AY386" s="47"/>
      <c r="AZ386" s="47"/>
      <c r="BA386" s="47"/>
      <c r="BB386" s="47"/>
      <c r="BC386" s="47"/>
      <c r="BD386" s="47"/>
      <c r="BE386" s="47"/>
      <c r="BF386" s="47"/>
      <c r="BG386" s="47"/>
      <c r="BH386" s="47"/>
      <c r="BI386" s="47"/>
      <c r="BJ386" s="47"/>
      <c r="BK386" s="47"/>
      <c r="BL386" s="47"/>
      <c r="BM386" s="47"/>
      <c r="BN386" s="47"/>
      <c r="BO386" s="47"/>
      <c r="BP386" s="47"/>
      <c r="BQ386" s="47"/>
      <c r="BR386" s="47"/>
      <c r="BS386" s="47"/>
      <c r="BT386" s="47"/>
      <c r="BU386" s="47"/>
      <c r="BV386" s="47"/>
      <c r="BW386" s="47"/>
      <c r="BX386" s="47"/>
    </row>
    <row r="387" spans="1:76" x14ac:dyDescent="0.25">
      <c r="A387" s="46" t="s">
        <v>333</v>
      </c>
      <c r="B387" s="27" t="s">
        <v>201</v>
      </c>
      <c r="C387" s="55">
        <v>43483</v>
      </c>
      <c r="D387" s="40" t="s">
        <v>234</v>
      </c>
      <c r="E387" s="45"/>
      <c r="F387" s="46" t="s">
        <v>235</v>
      </c>
      <c r="G387" s="46" t="s">
        <v>338</v>
      </c>
      <c r="H387" s="46" t="s">
        <v>236</v>
      </c>
      <c r="I387" s="46" t="s">
        <v>255</v>
      </c>
      <c r="J387" s="47"/>
      <c r="K387" s="47"/>
      <c r="L387" s="47"/>
      <c r="M387" s="47"/>
      <c r="N387" s="29">
        <f>SUM(Table1[[#This Row],[250m]:[1000m]])/86400</f>
        <v>7.4259259259259254E-4</v>
      </c>
      <c r="O387" s="29">
        <f>SUM(Table1[[#This Row],[250m]:[2000m]])/86400</f>
        <v>1.4005092592592591E-3</v>
      </c>
      <c r="P387" s="48">
        <f>SUM(Table1[[#This Row],[250m]:[3000m]])/86400</f>
        <v>2.0538773148148148E-3</v>
      </c>
      <c r="Q387" s="29">
        <f>IF(Table1[[#This Row],[Time(s)]]&gt;1,Table1[[#This Row],[Time(s)]]/86400," ")</f>
        <v>2.7182638888888886E-3</v>
      </c>
      <c r="R387" s="30">
        <f>SUM(Table1[[#This Row],[250m]:[4000m]])</f>
        <v>234.85799999999998</v>
      </c>
      <c r="S387" s="31">
        <f t="shared" si="25"/>
        <v>61.313644840712264</v>
      </c>
      <c r="T387" s="43">
        <f t="shared" si="26"/>
        <v>14.678624999999998</v>
      </c>
      <c r="U387" s="43">
        <f>IFERROR(AVERAGE(Table1[[#This Row],[500m]:[4000m]])," ")</f>
        <v>14.219799999999998</v>
      </c>
      <c r="V387" s="43">
        <f t="shared" si="27"/>
        <v>0.1659419864203838</v>
      </c>
      <c r="W387" s="53">
        <v>28</v>
      </c>
      <c r="X387" s="53">
        <v>1005</v>
      </c>
      <c r="Y387" s="53">
        <v>57</v>
      </c>
      <c r="Z387" s="54">
        <v>1.153</v>
      </c>
      <c r="AA387" s="50">
        <v>21.561</v>
      </c>
      <c r="AB387" s="50">
        <v>14.542</v>
      </c>
      <c r="AC387" s="50">
        <v>14.074999999999999</v>
      </c>
      <c r="AD387" s="50">
        <v>13.981999999999999</v>
      </c>
      <c r="AE387" s="50">
        <v>14.234999999999999</v>
      </c>
      <c r="AF387" s="50">
        <v>14.111000000000001</v>
      </c>
      <c r="AG387" s="50">
        <v>14.266999999999999</v>
      </c>
      <c r="AH387" s="50">
        <v>14.231</v>
      </c>
      <c r="AI387" s="50">
        <v>14.052</v>
      </c>
      <c r="AJ387" s="50">
        <v>14.025</v>
      </c>
      <c r="AK387" s="50">
        <v>14.266999999999999</v>
      </c>
      <c r="AL387" s="50">
        <v>14.106999999999999</v>
      </c>
      <c r="AM387" s="50">
        <v>14.356999999999999</v>
      </c>
      <c r="AN387" s="50">
        <v>14.315</v>
      </c>
      <c r="AO387" s="50">
        <v>14.227</v>
      </c>
      <c r="AP387" s="50">
        <v>14.504</v>
      </c>
      <c r="AQ387" s="51"/>
      <c r="AR387" s="47"/>
      <c r="AS387" s="47"/>
      <c r="AT387" s="47"/>
      <c r="AU387" s="47"/>
      <c r="AV387" s="47"/>
      <c r="AW387" s="47"/>
      <c r="AX387" s="47"/>
      <c r="AY387" s="47"/>
      <c r="AZ387" s="47"/>
      <c r="BA387" s="47"/>
      <c r="BB387" s="47"/>
      <c r="BC387" s="47"/>
      <c r="BD387" s="47"/>
      <c r="BE387" s="47"/>
      <c r="BF387" s="47"/>
      <c r="BG387" s="47"/>
      <c r="BH387" s="47"/>
      <c r="BI387" s="47"/>
      <c r="BJ387" s="47"/>
      <c r="BK387" s="47"/>
      <c r="BL387" s="47"/>
      <c r="BM387" s="47"/>
      <c r="BN387" s="47"/>
      <c r="BO387" s="47"/>
      <c r="BP387" s="47"/>
      <c r="BQ387" s="47"/>
      <c r="BR387" s="47"/>
      <c r="BS387" s="47"/>
      <c r="BT387" s="47"/>
      <c r="BU387" s="47"/>
      <c r="BV387" s="47"/>
      <c r="BW387" s="47"/>
      <c r="BX387" s="47"/>
    </row>
    <row r="388" spans="1:76" x14ac:dyDescent="0.25">
      <c r="A388" s="46" t="s">
        <v>333</v>
      </c>
      <c r="B388" s="27" t="s">
        <v>201</v>
      </c>
      <c r="C388" s="55">
        <v>43483</v>
      </c>
      <c r="D388" s="40" t="s">
        <v>189</v>
      </c>
      <c r="E388" s="45"/>
      <c r="F388" s="46" t="s">
        <v>204</v>
      </c>
      <c r="G388" s="46" t="s">
        <v>193</v>
      </c>
      <c r="H388" s="46" t="s">
        <v>191</v>
      </c>
      <c r="I388" s="46" t="s">
        <v>259</v>
      </c>
      <c r="J388" s="47"/>
      <c r="K388" s="47"/>
      <c r="L388" s="47"/>
      <c r="M388" s="47"/>
      <c r="N388" s="29">
        <f>SUM(Table1[[#This Row],[250m]:[1000m]])/86400</f>
        <v>7.4145833333333334E-4</v>
      </c>
      <c r="O388" s="29">
        <f>SUM(Table1[[#This Row],[250m]:[2000m]])/86400</f>
        <v>1.4012499999999999E-3</v>
      </c>
      <c r="P388" s="48">
        <f>SUM(Table1[[#This Row],[250m]:[3000m]])/86400</f>
        <v>2.0690972222222226E-3</v>
      </c>
      <c r="Q388" s="29">
        <f>IF(Table1[[#This Row],[Time(s)]]&gt;1,Table1[[#This Row],[Time(s)]]/86400," ")</f>
        <v>2.7399421296296299E-3</v>
      </c>
      <c r="R388" s="30">
        <f>SUM(Table1[[#This Row],[250m]:[4000m]])</f>
        <v>236.73100000000002</v>
      </c>
      <c r="S388" s="31">
        <f t="shared" si="25"/>
        <v>60.828535341801448</v>
      </c>
      <c r="T388" s="43">
        <f t="shared" si="26"/>
        <v>14.795687500000001</v>
      </c>
      <c r="U388" s="43">
        <f>IFERROR(AVERAGE(Table1[[#This Row],[500m]:[4000m]])," ")</f>
        <v>14.385866666666665</v>
      </c>
      <c r="V388" s="43">
        <f t="shared" si="27"/>
        <v>0.17246526220275979</v>
      </c>
      <c r="W388" s="53">
        <v>28</v>
      </c>
      <c r="X388" s="53">
        <v>1005</v>
      </c>
      <c r="Y388" s="53">
        <v>57</v>
      </c>
      <c r="Z388" s="54">
        <v>1.153</v>
      </c>
      <c r="AA388" s="50">
        <v>20.943000000000001</v>
      </c>
      <c r="AB388" s="50">
        <v>14.268000000000001</v>
      </c>
      <c r="AC388" s="50">
        <v>14.409000000000001</v>
      </c>
      <c r="AD388" s="50">
        <v>14.442</v>
      </c>
      <c r="AE388" s="50">
        <v>14.073</v>
      </c>
      <c r="AF388" s="50">
        <v>14.372999999999999</v>
      </c>
      <c r="AG388" s="50">
        <v>14.396000000000001</v>
      </c>
      <c r="AH388" s="50">
        <v>14.164</v>
      </c>
      <c r="AI388" s="50">
        <v>14.302</v>
      </c>
      <c r="AJ388" s="50">
        <v>14.3</v>
      </c>
      <c r="AK388" s="50">
        <v>14.335000000000001</v>
      </c>
      <c r="AL388" s="50">
        <v>14.765000000000001</v>
      </c>
      <c r="AM388" s="50">
        <v>14.676</v>
      </c>
      <c r="AN388" s="50">
        <v>14.409000000000001</v>
      </c>
      <c r="AO388" s="50">
        <v>14.455</v>
      </c>
      <c r="AP388" s="50">
        <v>14.420999999999999</v>
      </c>
      <c r="AQ388" s="51"/>
      <c r="AR388" s="47"/>
      <c r="AS388" s="47"/>
      <c r="AT388" s="47"/>
      <c r="AU388" s="47"/>
      <c r="AV388" s="47"/>
      <c r="AW388" s="47"/>
      <c r="AX388" s="47"/>
      <c r="AY388" s="47"/>
      <c r="AZ388" s="47"/>
      <c r="BA388" s="47"/>
      <c r="BB388" s="47"/>
      <c r="BC388" s="47"/>
      <c r="BD388" s="47"/>
      <c r="BE388" s="47"/>
      <c r="BF388" s="47"/>
      <c r="BG388" s="47"/>
      <c r="BH388" s="47"/>
      <c r="BI388" s="47"/>
      <c r="BJ388" s="47"/>
      <c r="BK388" s="47"/>
      <c r="BL388" s="47"/>
      <c r="BM388" s="47"/>
      <c r="BN388" s="47"/>
      <c r="BO388" s="47"/>
      <c r="BP388" s="47"/>
      <c r="BQ388" s="47"/>
      <c r="BR388" s="47"/>
      <c r="BS388" s="47"/>
      <c r="BT388" s="47"/>
      <c r="BU388" s="47"/>
      <c r="BV388" s="47"/>
      <c r="BW388" s="47"/>
      <c r="BX388" s="47"/>
    </row>
    <row r="389" spans="1:76" x14ac:dyDescent="0.25">
      <c r="A389" s="46" t="s">
        <v>333</v>
      </c>
      <c r="B389" s="40" t="s">
        <v>100</v>
      </c>
      <c r="C389" s="55">
        <v>43483</v>
      </c>
      <c r="D389" s="40" t="s">
        <v>83</v>
      </c>
      <c r="E389" s="40">
        <v>1</v>
      </c>
      <c r="F389" s="46" t="s">
        <v>174</v>
      </c>
      <c r="G389" s="46" t="s">
        <v>217</v>
      </c>
      <c r="H389" s="46" t="s">
        <v>300</v>
      </c>
      <c r="I389" s="46" t="s">
        <v>173</v>
      </c>
      <c r="J389" s="47"/>
      <c r="K389" s="47"/>
      <c r="L389" s="47"/>
      <c r="M389" s="47"/>
      <c r="N389" s="29">
        <f>SUM(Table1[[#This Row],[250m]:[1000m]])/86400</f>
        <v>7.2249999999999994E-4</v>
      </c>
      <c r="O389" s="29">
        <f>SUM(Table1[[#This Row],[250m]:[2000m]])/86400</f>
        <v>1.371712962962963E-3</v>
      </c>
      <c r="P389" s="48">
        <f>SUM(Table1[[#This Row],[250m]:[3000m]])/86400</f>
        <v>2.0141550925925926E-3</v>
      </c>
      <c r="Q389" s="29">
        <f>IF(Table1[[#This Row],[Time(s)]]&gt;1,Table1[[#This Row],[Time(s)]]/86400," ")</f>
        <v>2.6638773148148147E-3</v>
      </c>
      <c r="R389" s="30">
        <f>SUM(Table1[[#This Row],[250m]:[4000m]])</f>
        <v>230.15899999999999</v>
      </c>
      <c r="S389" s="31">
        <f t="shared" si="25"/>
        <v>62.565443888789929</v>
      </c>
      <c r="T389" s="43">
        <f t="shared" si="26"/>
        <v>14.384937499999999</v>
      </c>
      <c r="U389" s="43">
        <f>IFERROR(AVERAGE(Table1[[#This Row],[500m]:[4000m]])," ")</f>
        <v>13.985200000000001</v>
      </c>
      <c r="V389" s="43">
        <f t="shared" si="27"/>
        <v>0.13198766176102575</v>
      </c>
      <c r="W389" s="53">
        <v>28.2</v>
      </c>
      <c r="X389" s="53">
        <v>1005</v>
      </c>
      <c r="Y389" s="53">
        <v>57</v>
      </c>
      <c r="Z389" s="54">
        <v>1.1519999999999999</v>
      </c>
      <c r="AA389" s="50">
        <v>20.381</v>
      </c>
      <c r="AB389" s="50">
        <v>13.922000000000001</v>
      </c>
      <c r="AC389" s="50">
        <v>14.082000000000001</v>
      </c>
      <c r="AD389" s="50">
        <v>14.039</v>
      </c>
      <c r="AE389" s="50">
        <v>13.951000000000001</v>
      </c>
      <c r="AF389" s="50">
        <v>14.137</v>
      </c>
      <c r="AG389" s="50">
        <v>13.983000000000001</v>
      </c>
      <c r="AH389" s="50">
        <v>14.021000000000001</v>
      </c>
      <c r="AI389" s="50">
        <v>13.930999999999999</v>
      </c>
      <c r="AJ389" s="50">
        <v>14.053000000000001</v>
      </c>
      <c r="AK389" s="50">
        <v>13.709</v>
      </c>
      <c r="AL389" s="50">
        <v>13.814</v>
      </c>
      <c r="AM389" s="50">
        <v>14.093</v>
      </c>
      <c r="AN389" s="50">
        <v>14.223000000000001</v>
      </c>
      <c r="AO389" s="50">
        <v>13.840999999999999</v>
      </c>
      <c r="AP389" s="50">
        <v>13.978999999999999</v>
      </c>
      <c r="AQ389" s="51"/>
      <c r="AR389" s="47"/>
      <c r="AS389" s="47"/>
      <c r="AT389" s="47"/>
      <c r="AU389" s="47"/>
      <c r="AV389" s="47"/>
      <c r="AW389" s="47"/>
      <c r="AX389" s="47"/>
      <c r="AY389" s="47"/>
      <c r="AZ389" s="47"/>
      <c r="BA389" s="47"/>
      <c r="BB389" s="47"/>
      <c r="BC389" s="47"/>
      <c r="BD389" s="47"/>
      <c r="BE389" s="47"/>
      <c r="BF389" s="47"/>
      <c r="BG389" s="47"/>
      <c r="BH389" s="47"/>
      <c r="BI389" s="47"/>
      <c r="BJ389" s="47"/>
      <c r="BK389" s="47"/>
      <c r="BL389" s="47"/>
      <c r="BM389" s="47"/>
      <c r="BN389" s="47"/>
      <c r="BO389" s="47"/>
      <c r="BP389" s="47"/>
      <c r="BQ389" s="47"/>
      <c r="BR389" s="47"/>
      <c r="BS389" s="47"/>
      <c r="BT389" s="47"/>
      <c r="BU389" s="47"/>
      <c r="BV389" s="47"/>
      <c r="BW389" s="47"/>
      <c r="BX389" s="47"/>
    </row>
    <row r="390" spans="1:76" x14ac:dyDescent="0.25">
      <c r="A390" s="46" t="s">
        <v>333</v>
      </c>
      <c r="B390" s="40" t="s">
        <v>100</v>
      </c>
      <c r="C390" s="55">
        <v>43483</v>
      </c>
      <c r="D390" s="40" t="s">
        <v>267</v>
      </c>
      <c r="E390" s="40">
        <v>2</v>
      </c>
      <c r="F390" s="52" t="s">
        <v>271</v>
      </c>
      <c r="G390" s="52" t="s">
        <v>312</v>
      </c>
      <c r="H390" s="52" t="s">
        <v>269</v>
      </c>
      <c r="I390" s="52" t="s">
        <v>270</v>
      </c>
      <c r="J390" s="47"/>
      <c r="K390" s="47"/>
      <c r="L390" s="47"/>
      <c r="M390" s="47"/>
      <c r="N390" s="29">
        <f>SUM(Table1[[#This Row],[250m]:[1000m]])/86400</f>
        <v>7.3493055555555562E-4</v>
      </c>
      <c r="O390" s="29">
        <f>SUM(Table1[[#This Row],[250m]:[2000m]])/86400</f>
        <v>1.3940277777777779E-3</v>
      </c>
      <c r="P390" s="48">
        <f>SUM(Table1[[#This Row],[250m]:[3000m]])/86400</f>
        <v>2.0478125000000006E-3</v>
      </c>
      <c r="Q390" s="29">
        <f>IF(Table1[[#This Row],[Time(s)]]&gt;1,Table1[[#This Row],[Time(s)]]/86400," ")</f>
        <v>2.6985648148148155E-3</v>
      </c>
      <c r="R390" s="30">
        <f>SUM(Table1[[#This Row],[250m]:[4000m]])</f>
        <v>233.15600000000006</v>
      </c>
      <c r="S390" s="31">
        <f t="shared" si="25"/>
        <v>61.761224244711677</v>
      </c>
      <c r="T390" s="43">
        <f t="shared" si="26"/>
        <v>14.572250000000004</v>
      </c>
      <c r="U390" s="43">
        <f>IFERROR(AVERAGE(Table1[[#This Row],[500m]:[4000m]])," ")</f>
        <v>14.121933333333336</v>
      </c>
      <c r="V390" s="43">
        <f t="shared" si="27"/>
        <v>0.12145044060772091</v>
      </c>
      <c r="W390" s="53">
        <v>28.2</v>
      </c>
      <c r="X390" s="53">
        <v>1005</v>
      </c>
      <c r="Y390" s="53">
        <v>57</v>
      </c>
      <c r="Z390" s="54">
        <v>1.1519999999999999</v>
      </c>
      <c r="AA390" s="50">
        <v>21.327000000000002</v>
      </c>
      <c r="AB390" s="50">
        <v>14.079000000000001</v>
      </c>
      <c r="AC390" s="50">
        <v>13.972</v>
      </c>
      <c r="AD390" s="50">
        <v>14.12</v>
      </c>
      <c r="AE390" s="50">
        <v>14.364000000000001</v>
      </c>
      <c r="AF390" s="50">
        <v>14.074999999999999</v>
      </c>
      <c r="AG390" s="50">
        <v>14.221</v>
      </c>
      <c r="AH390" s="50">
        <v>14.286</v>
      </c>
      <c r="AI390" s="50">
        <v>14.113</v>
      </c>
      <c r="AJ390" s="50">
        <v>14.186</v>
      </c>
      <c r="AK390" s="50">
        <v>14.032</v>
      </c>
      <c r="AL390" s="50">
        <v>14.156000000000001</v>
      </c>
      <c r="AM390" s="50">
        <v>14.192</v>
      </c>
      <c r="AN390" s="50">
        <v>13.877000000000001</v>
      </c>
      <c r="AO390" s="50">
        <v>14.042999999999999</v>
      </c>
      <c r="AP390" s="50">
        <v>14.113</v>
      </c>
      <c r="AQ390" s="51"/>
      <c r="AR390" s="47"/>
      <c r="AS390" s="47"/>
      <c r="AT390" s="47"/>
      <c r="AU390" s="47"/>
      <c r="AV390" s="47"/>
      <c r="AW390" s="47"/>
      <c r="AX390" s="47"/>
      <c r="AY390" s="47"/>
      <c r="AZ390" s="47"/>
      <c r="BA390" s="47"/>
      <c r="BB390" s="47"/>
      <c r="BC390" s="47"/>
      <c r="BD390" s="47"/>
      <c r="BE390" s="47"/>
      <c r="BF390" s="47"/>
      <c r="BG390" s="47"/>
      <c r="BH390" s="47"/>
      <c r="BI390" s="47"/>
      <c r="BJ390" s="47"/>
      <c r="BK390" s="47"/>
      <c r="BL390" s="47"/>
      <c r="BM390" s="47"/>
      <c r="BN390" s="47"/>
      <c r="BO390" s="47"/>
      <c r="BP390" s="47"/>
      <c r="BQ390" s="47"/>
      <c r="BR390" s="47"/>
      <c r="BS390" s="47"/>
      <c r="BT390" s="47"/>
      <c r="BU390" s="47"/>
      <c r="BV390" s="47"/>
      <c r="BW390" s="47"/>
      <c r="BX390" s="47"/>
    </row>
    <row r="391" spans="1:76" x14ac:dyDescent="0.25">
      <c r="A391" s="46" t="s">
        <v>333</v>
      </c>
      <c r="B391" s="40" t="s">
        <v>100</v>
      </c>
      <c r="C391" s="55">
        <v>43483</v>
      </c>
      <c r="D391" s="40" t="s">
        <v>234</v>
      </c>
      <c r="E391" s="40">
        <v>3</v>
      </c>
      <c r="F391" s="46" t="s">
        <v>235</v>
      </c>
      <c r="G391" s="46" t="s">
        <v>338</v>
      </c>
      <c r="H391" s="46" t="s">
        <v>236</v>
      </c>
      <c r="I391" s="46" t="s">
        <v>255</v>
      </c>
      <c r="J391" s="47"/>
      <c r="K391" s="47"/>
      <c r="L391" s="47"/>
      <c r="M391" s="47"/>
      <c r="N391" s="29">
        <f>SUM(Table1[[#This Row],[250m]:[1000m]])/86400</f>
        <v>7.4096064814814825E-4</v>
      </c>
      <c r="O391" s="29">
        <f>SUM(Table1[[#This Row],[250m]:[2000m]])/86400</f>
        <v>1.4042013888888889E-3</v>
      </c>
      <c r="P391" s="48">
        <f>SUM(Table1[[#This Row],[250m]:[3000m]])/86400</f>
        <v>2.0645023148148146E-3</v>
      </c>
      <c r="Q391" s="29">
        <f>IF(Table1[[#This Row],[Time(s)]]&gt;1,Table1[[#This Row],[Time(s)]]/86400," ")</f>
        <v>2.722268518518518E-3</v>
      </c>
      <c r="R391" s="30">
        <f>SUM(Table1[[#This Row],[250m]:[4000m]])</f>
        <v>235.20399999999995</v>
      </c>
      <c r="S391" s="31">
        <f t="shared" si="25"/>
        <v>61.223448580806462</v>
      </c>
      <c r="T391" s="43">
        <f t="shared" si="26"/>
        <v>14.700249999999997</v>
      </c>
      <c r="U391" s="43">
        <f>IFERROR(AVERAGE(Table1[[#This Row],[500m]:[4000m]])," ")</f>
        <v>14.243866666666664</v>
      </c>
      <c r="V391" s="43">
        <f t="shared" si="27"/>
        <v>0.18383139272817636</v>
      </c>
      <c r="W391" s="53">
        <v>28.2</v>
      </c>
      <c r="X391" s="53">
        <v>1005</v>
      </c>
      <c r="Y391" s="53">
        <v>57</v>
      </c>
      <c r="Z391" s="54">
        <v>1.1519999999999999</v>
      </c>
      <c r="AA391" s="50">
        <v>21.545999999999999</v>
      </c>
      <c r="AB391" s="50">
        <v>14.579000000000001</v>
      </c>
      <c r="AC391" s="50">
        <v>14.023999999999999</v>
      </c>
      <c r="AD391" s="50">
        <v>13.87</v>
      </c>
      <c r="AE391" s="50">
        <v>14.217000000000001</v>
      </c>
      <c r="AF391" s="50">
        <v>14.222</v>
      </c>
      <c r="AG391" s="50">
        <v>14.353999999999999</v>
      </c>
      <c r="AH391" s="50">
        <v>14.510999999999999</v>
      </c>
      <c r="AI391" s="50">
        <v>14.321999999999999</v>
      </c>
      <c r="AJ391" s="50">
        <v>14.324999999999999</v>
      </c>
      <c r="AK391" s="50">
        <v>14.124000000000001</v>
      </c>
      <c r="AL391" s="50">
        <v>14.279</v>
      </c>
      <c r="AM391" s="50">
        <v>14.297000000000001</v>
      </c>
      <c r="AN391" s="50">
        <v>14.349</v>
      </c>
      <c r="AO391" s="50">
        <v>14.090999999999999</v>
      </c>
      <c r="AP391" s="50">
        <v>14.093999999999999</v>
      </c>
      <c r="AQ391" s="51"/>
      <c r="AR391" s="47"/>
      <c r="AS391" s="47"/>
      <c r="AT391" s="47"/>
      <c r="AU391" s="47"/>
      <c r="AV391" s="47"/>
      <c r="AW391" s="47"/>
      <c r="AX391" s="47"/>
      <c r="AY391" s="47"/>
      <c r="AZ391" s="47"/>
      <c r="BA391" s="47"/>
      <c r="BB391" s="47"/>
      <c r="BC391" s="47"/>
      <c r="BD391" s="47"/>
      <c r="BE391" s="47"/>
      <c r="BF391" s="47"/>
      <c r="BG391" s="47"/>
      <c r="BH391" s="47"/>
      <c r="BI391" s="47"/>
      <c r="BJ391" s="47"/>
      <c r="BK391" s="47"/>
      <c r="BL391" s="47"/>
      <c r="BM391" s="47"/>
      <c r="BN391" s="47"/>
      <c r="BO391" s="47"/>
      <c r="BP391" s="47"/>
      <c r="BQ391" s="47"/>
      <c r="BR391" s="47"/>
      <c r="BS391" s="47"/>
      <c r="BT391" s="47"/>
      <c r="BU391" s="47"/>
      <c r="BV391" s="47"/>
      <c r="BW391" s="47"/>
      <c r="BX391" s="47"/>
    </row>
    <row r="392" spans="1:76" x14ac:dyDescent="0.25">
      <c r="A392" s="46" t="s">
        <v>333</v>
      </c>
      <c r="B392" s="40" t="s">
        <v>100</v>
      </c>
      <c r="C392" s="55">
        <v>43483</v>
      </c>
      <c r="D392" s="27" t="s">
        <v>334</v>
      </c>
      <c r="E392" s="27">
        <v>4</v>
      </c>
      <c r="F392" s="52" t="s">
        <v>315</v>
      </c>
      <c r="G392" s="52" t="s">
        <v>335</v>
      </c>
      <c r="H392" s="52" t="s">
        <v>336</v>
      </c>
      <c r="I392" s="52" t="s">
        <v>337</v>
      </c>
      <c r="J392" s="26"/>
      <c r="K392" s="26"/>
      <c r="L392" s="26"/>
      <c r="M392" s="26"/>
      <c r="N392" s="29">
        <f>SUM(Table1[[#This Row],[250m]:[1000m]])/86400</f>
        <v>7.3469907407407414E-4</v>
      </c>
      <c r="O392" s="29">
        <f>SUM(Table1[[#This Row],[250m]:[2000m]])/86400</f>
        <v>1.3974652777777779E-3</v>
      </c>
      <c r="P392" s="48">
        <f>SUM(Table1[[#This Row],[250m]:[3000m]])/86400</f>
        <v>2.0692939814814814E-3</v>
      </c>
      <c r="Q392" s="29">
        <f>IF(Table1[[#This Row],[Time(s)]]&gt;1,Table1[[#This Row],[Time(s)]]/86400," ")</f>
        <v>2.7837962962962959E-3</v>
      </c>
      <c r="R392" s="30">
        <f>SUM(Table1[[#This Row],[250m]:[4000m]])</f>
        <v>240.51999999999998</v>
      </c>
      <c r="S392" s="31">
        <f t="shared" si="25"/>
        <v>59.870281057708297</v>
      </c>
      <c r="T392" s="43">
        <f t="shared" si="26"/>
        <v>15.032499999999999</v>
      </c>
      <c r="U392" s="43">
        <f>IFERROR(AVERAGE(Table1[[#This Row],[500m]:[4000m]])," ")</f>
        <v>14.646599999999999</v>
      </c>
      <c r="V392" s="43">
        <f t="shared" si="27"/>
        <v>0.72033283973452145</v>
      </c>
      <c r="W392" s="53">
        <v>28.2</v>
      </c>
      <c r="X392" s="53">
        <v>1005</v>
      </c>
      <c r="Y392" s="53">
        <v>57</v>
      </c>
      <c r="Z392" s="54">
        <v>1.1519999999999999</v>
      </c>
      <c r="AA392" s="30">
        <v>20.821000000000002</v>
      </c>
      <c r="AB392" s="30">
        <v>14.177</v>
      </c>
      <c r="AC392" s="30">
        <v>14.202999999999999</v>
      </c>
      <c r="AD392" s="30">
        <v>14.276999999999999</v>
      </c>
      <c r="AE392" s="30">
        <v>14.51</v>
      </c>
      <c r="AF392" s="30">
        <v>14.435</v>
      </c>
      <c r="AG392" s="30">
        <v>14.098000000000001</v>
      </c>
      <c r="AH392" s="30">
        <v>14.22</v>
      </c>
      <c r="AI392" s="30">
        <v>14.307</v>
      </c>
      <c r="AJ392" s="30">
        <v>14.545</v>
      </c>
      <c r="AK392" s="30">
        <v>14.648999999999999</v>
      </c>
      <c r="AL392" s="30">
        <v>14.545</v>
      </c>
      <c r="AM392" s="30">
        <v>14.284000000000001</v>
      </c>
      <c r="AN392" s="30">
        <v>14.871</v>
      </c>
      <c r="AO392" s="30">
        <v>15.814</v>
      </c>
      <c r="AP392" s="30">
        <v>16.763999999999999</v>
      </c>
      <c r="AQ392" s="32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26"/>
      <c r="BW392" s="26"/>
      <c r="BX392" s="26"/>
    </row>
    <row r="393" spans="1:76" x14ac:dyDescent="0.25">
      <c r="A393" s="46" t="s">
        <v>341</v>
      </c>
      <c r="B393" s="27" t="s">
        <v>77</v>
      </c>
      <c r="C393" s="55">
        <v>43490</v>
      </c>
      <c r="D393" s="40" t="s">
        <v>334</v>
      </c>
      <c r="E393" s="45">
        <v>2</v>
      </c>
      <c r="F393" s="52" t="s">
        <v>315</v>
      </c>
      <c r="G393" s="52" t="s">
        <v>335</v>
      </c>
      <c r="H393" s="52" t="s">
        <v>342</v>
      </c>
      <c r="I393" s="52" t="s">
        <v>337</v>
      </c>
      <c r="J393" s="47"/>
      <c r="K393" s="47"/>
      <c r="L393" s="47"/>
      <c r="M393" s="47"/>
      <c r="N393" s="29">
        <f>SUM(Table1[[#This Row],[250m]:[1000m]])/86400</f>
        <v>7.5289351851851852E-4</v>
      </c>
      <c r="O393" s="29">
        <f>SUM(Table1[[#This Row],[250m]:[2000m]])/86400</f>
        <v>1.4250694444444445E-3</v>
      </c>
      <c r="P393" s="48">
        <f>SUM(Table1[[#This Row],[250m]:[3000m]])/86400</f>
        <v>2.1002199074074074E-3</v>
      </c>
      <c r="Q393" s="29">
        <f>IF(Table1[[#This Row],[Time(s)]]&gt;1,Table1[[#This Row],[Time(s)]]/86400," ")</f>
        <v>2.7676736111111114E-3</v>
      </c>
      <c r="R393" s="30">
        <f>SUM(Table1[[#This Row],[250m]:[4000m]])</f>
        <v>239.12700000000001</v>
      </c>
      <c r="S393" s="31">
        <f t="shared" si="25"/>
        <v>60.219046782671967</v>
      </c>
      <c r="T393" s="43">
        <f t="shared" si="26"/>
        <v>14.945437500000001</v>
      </c>
      <c r="U393" s="43">
        <f>IFERROR(AVERAGE(Table1[[#This Row],[500m]:[4000m]])," ")</f>
        <v>14.500200000000001</v>
      </c>
      <c r="V393" s="43">
        <f t="shared" si="27"/>
        <v>0.11149772579359124</v>
      </c>
      <c r="W393" s="53"/>
      <c r="X393" s="53"/>
      <c r="Y393" s="53"/>
      <c r="Z393" s="54"/>
      <c r="AA393" s="50">
        <v>21.623999999999999</v>
      </c>
      <c r="AB393" s="50">
        <v>14.53</v>
      </c>
      <c r="AC393" s="50">
        <v>14.518000000000001</v>
      </c>
      <c r="AD393" s="50">
        <v>14.378</v>
      </c>
      <c r="AE393" s="50">
        <v>14.618</v>
      </c>
      <c r="AF393" s="50">
        <v>14.584</v>
      </c>
      <c r="AG393" s="50">
        <v>14.471</v>
      </c>
      <c r="AH393" s="50">
        <v>14.403</v>
      </c>
      <c r="AI393" s="50">
        <v>14.617000000000001</v>
      </c>
      <c r="AJ393" s="50">
        <v>14.396000000000001</v>
      </c>
      <c r="AK393" s="50">
        <v>14.67</v>
      </c>
      <c r="AL393" s="50">
        <v>14.65</v>
      </c>
      <c r="AM393" s="50">
        <v>14.51</v>
      </c>
      <c r="AN393" s="50">
        <v>14.423</v>
      </c>
      <c r="AO393" s="57">
        <v>14.298</v>
      </c>
      <c r="AP393" s="56">
        <v>14.436999999999999</v>
      </c>
      <c r="AQ393" s="32"/>
      <c r="AR393" s="26"/>
      <c r="AS393" s="47"/>
      <c r="AT393" s="47"/>
      <c r="AU393" s="47"/>
      <c r="AV393" s="47"/>
      <c r="AW393" s="47"/>
      <c r="AX393" s="47"/>
      <c r="AY393" s="47"/>
      <c r="AZ393" s="47"/>
      <c r="BA393" s="47"/>
      <c r="BB393" s="47"/>
      <c r="BC393" s="47"/>
      <c r="BD393" s="47"/>
      <c r="BE393" s="47"/>
      <c r="BF393" s="47"/>
      <c r="BG393" s="47"/>
      <c r="BH393" s="47"/>
      <c r="BI393" s="47"/>
      <c r="BJ393" s="47"/>
      <c r="BK393" s="47"/>
      <c r="BL393" s="47"/>
      <c r="BM393" s="47"/>
      <c r="BN393" s="47"/>
      <c r="BO393" s="47"/>
      <c r="BP393" s="47"/>
      <c r="BQ393" s="47"/>
      <c r="BR393" s="47"/>
      <c r="BS393" s="47"/>
      <c r="BT393" s="47"/>
      <c r="BU393" s="47"/>
      <c r="BV393" s="47"/>
      <c r="BW393" s="47"/>
      <c r="BX393" s="47"/>
    </row>
    <row r="394" spans="1:76" x14ac:dyDescent="0.25">
      <c r="A394" s="46" t="s">
        <v>341</v>
      </c>
      <c r="B394" s="27" t="s">
        <v>77</v>
      </c>
      <c r="C394" s="55">
        <v>43490</v>
      </c>
      <c r="D394" s="40" t="s">
        <v>239</v>
      </c>
      <c r="E394" s="40">
        <v>3</v>
      </c>
      <c r="F394" s="46" t="s">
        <v>288</v>
      </c>
      <c r="G394" s="46" t="s">
        <v>243</v>
      </c>
      <c r="H394" s="46" t="s">
        <v>241</v>
      </c>
      <c r="I394" s="46" t="s">
        <v>287</v>
      </c>
      <c r="J394" s="53"/>
      <c r="K394" s="53"/>
      <c r="L394" s="47"/>
      <c r="M394" s="47"/>
      <c r="N394" s="29">
        <f>SUM(Table1[[#This Row],[250m]:[1000m]])/86400</f>
        <v>7.4270833333333339E-4</v>
      </c>
      <c r="O394" s="29">
        <f>SUM(Table1[[#This Row],[250m]:[2000m]])/86400</f>
        <v>1.4106944444444445E-3</v>
      </c>
      <c r="P394" s="48">
        <f>SUM(Table1[[#This Row],[250m]:[3000m]])/86400</f>
        <v>2.0864236111111109E-3</v>
      </c>
      <c r="Q394" s="29">
        <f>IF(Table1[[#This Row],[Time(s)]]&gt;1,Table1[[#This Row],[Time(s)]]/86400," ")</f>
        <v>2.7744097222222224E-3</v>
      </c>
      <c r="R394" s="30">
        <f>SUM(Table1[[#This Row],[250m]:[4000m]])</f>
        <v>239.709</v>
      </c>
      <c r="S394" s="31">
        <f t="shared" si="25"/>
        <v>60.072838316458707</v>
      </c>
      <c r="T394" s="43">
        <f t="shared" si="26"/>
        <v>14.9818125</v>
      </c>
      <c r="U394" s="43">
        <f>IFERROR(AVERAGE(Table1[[#This Row],[500m]:[4000m]])," ")</f>
        <v>14.595600000000001</v>
      </c>
      <c r="V394" s="43">
        <f t="shared" si="27"/>
        <v>0.2362854810847011</v>
      </c>
      <c r="W394" s="47"/>
      <c r="X394" s="47"/>
      <c r="Y394" s="47"/>
      <c r="Z394" s="49"/>
      <c r="AA394" s="50">
        <v>20.774999999999999</v>
      </c>
      <c r="AB394" s="50">
        <v>14.504</v>
      </c>
      <c r="AC394" s="50">
        <v>14.321999999999999</v>
      </c>
      <c r="AD394" s="50">
        <v>14.569000000000001</v>
      </c>
      <c r="AE394" s="50">
        <v>14.516999999999999</v>
      </c>
      <c r="AF394" s="50">
        <v>14.215</v>
      </c>
      <c r="AG394" s="50">
        <v>14.473000000000001</v>
      </c>
      <c r="AH394" s="50">
        <v>14.509</v>
      </c>
      <c r="AI394" s="50">
        <v>14.468</v>
      </c>
      <c r="AJ394" s="50">
        <v>14.57</v>
      </c>
      <c r="AK394" s="50">
        <v>14.715999999999999</v>
      </c>
      <c r="AL394" s="50">
        <v>14.629</v>
      </c>
      <c r="AM394" s="50">
        <v>15.179</v>
      </c>
      <c r="AN394" s="50">
        <v>14.574999999999999</v>
      </c>
      <c r="AO394" s="50">
        <v>14.961</v>
      </c>
      <c r="AP394" s="50">
        <v>14.727</v>
      </c>
      <c r="AQ394" s="51"/>
      <c r="AR394" s="47"/>
      <c r="AS394" s="47"/>
      <c r="AT394" s="47"/>
      <c r="AU394" s="47"/>
      <c r="AV394" s="47"/>
      <c r="AW394" s="47"/>
      <c r="AX394" s="47"/>
      <c r="AY394" s="47"/>
      <c r="AZ394" s="47"/>
      <c r="BA394" s="47"/>
      <c r="BB394" s="47"/>
      <c r="BC394" s="47"/>
      <c r="BD394" s="47"/>
      <c r="BE394" s="47"/>
      <c r="BF394" s="47"/>
      <c r="BG394" s="47"/>
      <c r="BH394" s="47"/>
      <c r="BI394" s="47"/>
      <c r="BJ394" s="47"/>
      <c r="BK394" s="47"/>
      <c r="BL394" s="47"/>
      <c r="BM394" s="47"/>
      <c r="BN394" s="47"/>
      <c r="BO394" s="47"/>
      <c r="BP394" s="47"/>
      <c r="BQ394" s="47"/>
      <c r="BR394" s="47"/>
      <c r="BS394" s="47"/>
      <c r="BT394" s="47"/>
      <c r="BU394" s="47"/>
      <c r="BV394" s="47"/>
      <c r="BW394" s="47"/>
      <c r="BX394" s="47"/>
    </row>
    <row r="395" spans="1:76" x14ac:dyDescent="0.25">
      <c r="A395" s="46" t="s">
        <v>341</v>
      </c>
      <c r="B395" s="27" t="s">
        <v>77</v>
      </c>
      <c r="C395" s="55">
        <v>43490</v>
      </c>
      <c r="D395" s="40" t="s">
        <v>88</v>
      </c>
      <c r="E395" s="40">
        <v>8</v>
      </c>
      <c r="F395" s="58" t="s">
        <v>343</v>
      </c>
      <c r="G395" s="58" t="s">
        <v>344</v>
      </c>
      <c r="H395" s="58" t="s">
        <v>345</v>
      </c>
      <c r="I395" s="58" t="s">
        <v>346</v>
      </c>
      <c r="J395" s="53"/>
      <c r="K395" s="53"/>
      <c r="L395" s="47"/>
      <c r="M395" s="47"/>
      <c r="N395" s="29">
        <f>SUM(Table1[[#This Row],[250m]:[1000m]])/86400</f>
        <v>7.4973379629629619E-4</v>
      </c>
      <c r="O395" s="29">
        <f>SUM(Table1[[#This Row],[250m]:[2000m]])/86400</f>
        <v>1.4380671296296296E-3</v>
      </c>
      <c r="P395" s="48">
        <f>SUM(Table1[[#This Row],[250m]:[3000m]])/86400</f>
        <v>2.120474537037037E-3</v>
      </c>
      <c r="Q395" s="29">
        <f>IF(Table1[[#This Row],[Time(s)]]&gt;1,Table1[[#This Row],[Time(s)]]/86400," ")</f>
        <v>2.7958564814814812E-3</v>
      </c>
      <c r="R395" s="30">
        <f>SUM(Table1[[#This Row],[250m]:[4000m]])</f>
        <v>241.56199999999998</v>
      </c>
      <c r="S395" s="31">
        <f t="shared" si="25"/>
        <v>59.612025070168322</v>
      </c>
      <c r="T395" s="43">
        <f t="shared" si="26"/>
        <v>15.097624999999999</v>
      </c>
      <c r="U395" s="43">
        <f>IFERROR(AVERAGE(Table1[[#This Row],[500m]:[4000m]])," ")</f>
        <v>14.704733333333332</v>
      </c>
      <c r="V395" s="43">
        <f t="shared" si="27"/>
        <v>0.16616878968887844</v>
      </c>
      <c r="W395" s="47"/>
      <c r="X395" s="47"/>
      <c r="Y395" s="47"/>
      <c r="Z395" s="49"/>
      <c r="AA395" s="50">
        <v>20.991</v>
      </c>
      <c r="AB395" s="50">
        <v>14.66</v>
      </c>
      <c r="AC395" s="50">
        <v>14.51</v>
      </c>
      <c r="AD395" s="50">
        <v>14.616</v>
      </c>
      <c r="AE395" s="50">
        <v>14.811</v>
      </c>
      <c r="AF395" s="50">
        <v>14.768000000000001</v>
      </c>
      <c r="AG395" s="50">
        <v>14.808</v>
      </c>
      <c r="AH395" s="50">
        <v>15.085000000000001</v>
      </c>
      <c r="AI395" s="50">
        <v>14.680999999999999</v>
      </c>
      <c r="AJ395" s="50">
        <v>14.698</v>
      </c>
      <c r="AK395" s="50">
        <v>14.743</v>
      </c>
      <c r="AL395" s="50">
        <v>14.837999999999999</v>
      </c>
      <c r="AM395" s="50">
        <v>14.545999999999999</v>
      </c>
      <c r="AN395" s="50">
        <v>14.846</v>
      </c>
      <c r="AO395" s="50">
        <v>14.516999999999999</v>
      </c>
      <c r="AP395" s="50">
        <v>14.444000000000001</v>
      </c>
      <c r="AQ395" s="51"/>
      <c r="AR395" s="47"/>
      <c r="AS395" s="47"/>
      <c r="AT395" s="47"/>
      <c r="AU395" s="47"/>
      <c r="AV395" s="47"/>
      <c r="AW395" s="47"/>
      <c r="AX395" s="47"/>
      <c r="AY395" s="47"/>
      <c r="AZ395" s="47"/>
      <c r="BA395" s="47"/>
      <c r="BB395" s="47"/>
      <c r="BC395" s="47"/>
      <c r="BD395" s="47"/>
      <c r="BE395" s="47"/>
      <c r="BF395" s="47"/>
      <c r="BG395" s="47"/>
      <c r="BH395" s="47"/>
      <c r="BI395" s="47"/>
      <c r="BJ395" s="47"/>
      <c r="BK395" s="47"/>
      <c r="BL395" s="47"/>
      <c r="BM395" s="47"/>
      <c r="BN395" s="47"/>
      <c r="BO395" s="47"/>
      <c r="BP395" s="47"/>
      <c r="BQ395" s="47"/>
      <c r="BR395" s="47"/>
      <c r="BS395" s="47"/>
      <c r="BT395" s="47"/>
      <c r="BU395" s="47"/>
      <c r="BV395" s="47"/>
      <c r="BW395" s="47"/>
      <c r="BX395" s="47"/>
    </row>
    <row r="396" spans="1:76" x14ac:dyDescent="0.25">
      <c r="A396" s="46" t="s">
        <v>341</v>
      </c>
      <c r="B396" s="27" t="s">
        <v>77</v>
      </c>
      <c r="C396" s="55">
        <v>43490</v>
      </c>
      <c r="D396" s="40" t="s">
        <v>189</v>
      </c>
      <c r="E396" s="40">
        <v>1</v>
      </c>
      <c r="F396" s="58" t="s">
        <v>204</v>
      </c>
      <c r="G396" s="58" t="s">
        <v>193</v>
      </c>
      <c r="H396" s="58" t="s">
        <v>192</v>
      </c>
      <c r="I396" s="58" t="s">
        <v>191</v>
      </c>
      <c r="J396" s="53"/>
      <c r="K396" s="53"/>
      <c r="L396" s="47"/>
      <c r="M396" s="47"/>
      <c r="N396" s="29">
        <f>SUM(Table1[[#This Row],[250m]:[1000m]])/86400</f>
        <v>7.4620370370370379E-4</v>
      </c>
      <c r="O396" s="29">
        <f>SUM(Table1[[#This Row],[250m]:[2000m]])/86400</f>
        <v>1.4184722222222222E-3</v>
      </c>
      <c r="P396" s="48">
        <f>SUM(Table1[[#This Row],[250m]:[3000m]])/86400</f>
        <v>2.0805787037037034E-3</v>
      </c>
      <c r="Q396" s="29">
        <f>IF(Table1[[#This Row],[Time(s)]]&gt;1,Table1[[#This Row],[Time(s)]]/86400," ")</f>
        <v>2.7506944444444436E-3</v>
      </c>
      <c r="R396" s="30">
        <f>SUM(Table1[[#This Row],[250m]:[4000m]])</f>
        <v>237.65999999999994</v>
      </c>
      <c r="S396" s="31">
        <f t="shared" si="25"/>
        <v>60.590759909113871</v>
      </c>
      <c r="T396" s="43">
        <f t="shared" si="26"/>
        <v>14.853749999999996</v>
      </c>
      <c r="U396" s="43">
        <f>IFERROR(AVERAGE(Table1[[#This Row],[500m]:[4000m]])," ")</f>
        <v>14.452733333333329</v>
      </c>
      <c r="V396" s="43">
        <f t="shared" si="27"/>
        <v>0.24986781267206851</v>
      </c>
      <c r="W396" s="47"/>
      <c r="X396" s="47"/>
      <c r="Y396" s="47"/>
      <c r="Z396" s="49"/>
      <c r="AA396" s="50">
        <v>20.869</v>
      </c>
      <c r="AB396" s="50">
        <v>14.337999999999999</v>
      </c>
      <c r="AC396" s="50">
        <v>14.493</v>
      </c>
      <c r="AD396" s="50">
        <v>14.772</v>
      </c>
      <c r="AE396" s="50">
        <v>14.496</v>
      </c>
      <c r="AF396" s="50">
        <v>14.762</v>
      </c>
      <c r="AG396" s="50">
        <v>14.43</v>
      </c>
      <c r="AH396" s="50">
        <v>14.396000000000001</v>
      </c>
      <c r="AI396" s="50">
        <v>13.997</v>
      </c>
      <c r="AJ396" s="50">
        <v>14.164999999999999</v>
      </c>
      <c r="AK396" s="50">
        <v>14.141</v>
      </c>
      <c r="AL396" s="50">
        <v>14.903</v>
      </c>
      <c r="AM396" s="50">
        <v>14.545</v>
      </c>
      <c r="AN396" s="50">
        <v>14.54</v>
      </c>
      <c r="AO396" s="50">
        <v>14.256</v>
      </c>
      <c r="AP396" s="50">
        <v>14.557</v>
      </c>
      <c r="AQ396" s="51"/>
      <c r="AR396" s="47"/>
      <c r="AS396" s="47"/>
      <c r="AT396" s="47"/>
      <c r="AU396" s="47"/>
      <c r="AV396" s="47"/>
      <c r="AW396" s="47"/>
      <c r="AX396" s="47"/>
      <c r="AY396" s="47"/>
      <c r="AZ396" s="47"/>
      <c r="BA396" s="47"/>
      <c r="BB396" s="47"/>
      <c r="BC396" s="47"/>
      <c r="BD396" s="47"/>
      <c r="BE396" s="47"/>
      <c r="BF396" s="47"/>
      <c r="BG396" s="47"/>
      <c r="BH396" s="47"/>
      <c r="BI396" s="47"/>
      <c r="BJ396" s="47"/>
      <c r="BK396" s="47"/>
      <c r="BL396" s="47"/>
      <c r="BM396" s="47"/>
      <c r="BN396" s="47"/>
      <c r="BO396" s="47"/>
      <c r="BP396" s="47"/>
      <c r="BQ396" s="47"/>
      <c r="BR396" s="47"/>
      <c r="BS396" s="47"/>
      <c r="BT396" s="47"/>
      <c r="BU396" s="47"/>
      <c r="BV396" s="47"/>
      <c r="BW396" s="47"/>
      <c r="BX396" s="47"/>
    </row>
    <row r="397" spans="1:76" x14ac:dyDescent="0.25">
      <c r="A397" s="46" t="s">
        <v>341</v>
      </c>
      <c r="B397" s="27" t="s">
        <v>77</v>
      </c>
      <c r="C397" s="55">
        <v>43490</v>
      </c>
      <c r="D397" s="40" t="s">
        <v>234</v>
      </c>
      <c r="E397" s="40">
        <v>5</v>
      </c>
      <c r="F397" s="58" t="s">
        <v>235</v>
      </c>
      <c r="G397" s="58" t="s">
        <v>347</v>
      </c>
      <c r="H397" s="58" t="s">
        <v>286</v>
      </c>
      <c r="I397" s="58" t="s">
        <v>292</v>
      </c>
      <c r="J397" s="53"/>
      <c r="K397" s="53"/>
      <c r="L397" s="47"/>
      <c r="M397" s="47"/>
      <c r="N397" s="29">
        <f>SUM(Table1[[#This Row],[250m]:[1000m]])/86400</f>
        <v>7.5369212962962966E-4</v>
      </c>
      <c r="O397" s="29">
        <f>SUM(Table1[[#This Row],[250m]:[2000m]])/86400</f>
        <v>1.4295138888888888E-3</v>
      </c>
      <c r="P397" s="48">
        <f>SUM(Table1[[#This Row],[250m]:[3000m]])/86400</f>
        <v>2.1002083333333333E-3</v>
      </c>
      <c r="Q397" s="29">
        <f>IF(Table1[[#This Row],[Time(s)]]&gt;1,Table1[[#This Row],[Time(s)]]/86400," ")</f>
        <v>2.7824537037037032E-3</v>
      </c>
      <c r="R397" s="30">
        <f>SUM(Table1[[#This Row],[250m]:[4000m]])</f>
        <v>240.40399999999997</v>
      </c>
      <c r="S397" s="31">
        <f t="shared" si="25"/>
        <v>59.899169730952913</v>
      </c>
      <c r="T397" s="43">
        <f t="shared" si="26"/>
        <v>15.025249999999998</v>
      </c>
      <c r="U397" s="43">
        <f>IFERROR(AVERAGE(Table1[[#This Row],[500m]:[4000m]])," ")</f>
        <v>14.591333333333331</v>
      </c>
      <c r="V397" s="43">
        <f t="shared" si="27"/>
        <v>0.19658864473334983</v>
      </c>
      <c r="W397" s="47"/>
      <c r="X397" s="47"/>
      <c r="Y397" s="47"/>
      <c r="Z397" s="49"/>
      <c r="AA397" s="50">
        <v>21.533999999999999</v>
      </c>
      <c r="AB397" s="50">
        <v>14.816000000000001</v>
      </c>
      <c r="AC397" s="50">
        <v>14.552</v>
      </c>
      <c r="AD397" s="50">
        <v>14.217000000000001</v>
      </c>
      <c r="AE397" s="50">
        <v>14.417</v>
      </c>
      <c r="AF397" s="50">
        <v>14.49</v>
      </c>
      <c r="AG397" s="50">
        <v>14.760999999999999</v>
      </c>
      <c r="AH397" s="50">
        <v>14.723000000000001</v>
      </c>
      <c r="AI397" s="50">
        <v>14.335000000000001</v>
      </c>
      <c r="AJ397" s="50">
        <v>14.497999999999999</v>
      </c>
      <c r="AK397" s="50">
        <v>14.507999999999999</v>
      </c>
      <c r="AL397" s="50">
        <v>14.606999999999999</v>
      </c>
      <c r="AM397" s="50">
        <v>14.907999999999999</v>
      </c>
      <c r="AN397" s="50">
        <v>14.832000000000001</v>
      </c>
      <c r="AO397" s="50">
        <v>14.497999999999999</v>
      </c>
      <c r="AP397" s="50">
        <v>14.708</v>
      </c>
      <c r="AQ397" s="51"/>
      <c r="AR397" s="47"/>
      <c r="AS397" s="47"/>
      <c r="AT397" s="47"/>
      <c r="AU397" s="47"/>
      <c r="AV397" s="47"/>
      <c r="AW397" s="47"/>
      <c r="AX397" s="47"/>
      <c r="AY397" s="47"/>
      <c r="AZ397" s="47"/>
      <c r="BA397" s="47"/>
      <c r="BB397" s="47"/>
      <c r="BC397" s="47"/>
      <c r="BD397" s="47"/>
      <c r="BE397" s="47"/>
      <c r="BF397" s="47"/>
      <c r="BG397" s="47"/>
      <c r="BH397" s="47"/>
      <c r="BI397" s="47"/>
      <c r="BJ397" s="47"/>
      <c r="BK397" s="47"/>
      <c r="BL397" s="47"/>
      <c r="BM397" s="47"/>
      <c r="BN397" s="47"/>
      <c r="BO397" s="47"/>
      <c r="BP397" s="47"/>
      <c r="BQ397" s="47"/>
      <c r="BR397" s="47"/>
      <c r="BS397" s="47"/>
      <c r="BT397" s="47"/>
      <c r="BU397" s="47"/>
      <c r="BV397" s="47"/>
      <c r="BW397" s="47"/>
      <c r="BX397" s="47"/>
    </row>
    <row r="398" spans="1:76" x14ac:dyDescent="0.25">
      <c r="A398" s="46" t="s">
        <v>341</v>
      </c>
      <c r="B398" s="27" t="s">
        <v>201</v>
      </c>
      <c r="C398" s="55">
        <v>43490</v>
      </c>
      <c r="D398" s="40" t="s">
        <v>234</v>
      </c>
      <c r="E398" s="40"/>
      <c r="F398" s="58" t="s">
        <v>235</v>
      </c>
      <c r="G398" s="58" t="s">
        <v>347</v>
      </c>
      <c r="H398" s="58" t="s">
        <v>286</v>
      </c>
      <c r="I398" s="58" t="s">
        <v>292</v>
      </c>
      <c r="J398" s="53"/>
      <c r="K398" s="53"/>
      <c r="L398" s="47"/>
      <c r="M398" s="47"/>
      <c r="N398" s="29">
        <f>SUM(Table1[[#This Row],[250m]:[1000m]])/86400</f>
        <v>7.4475694444444437E-4</v>
      </c>
      <c r="O398" s="29">
        <f>SUM(Table1[[#This Row],[250m]:[2000m]])/86400</f>
        <v>1.4050925925925923E-3</v>
      </c>
      <c r="P398" s="48">
        <f>SUM(Table1[[#This Row],[250m]:[3000m]])/86400</f>
        <v>2.0705439814814814E-3</v>
      </c>
      <c r="Q398" s="29">
        <f>IF(Table1[[#This Row],[Time(s)]]&gt;1,Table1[[#This Row],[Time(s)]]/86400," ")</f>
        <v>2.7437384259259255E-3</v>
      </c>
      <c r="R398" s="30">
        <f>SUM(Table1[[#This Row],[250m]:[4000m]])</f>
        <v>237.05899999999997</v>
      </c>
      <c r="S398" s="31">
        <f t="shared" si="25"/>
        <v>60.744371654313916</v>
      </c>
      <c r="T398" s="43">
        <f t="shared" si="26"/>
        <v>14.816187499999998</v>
      </c>
      <c r="U398" s="43">
        <f>IFERROR(AVERAGE(Table1[[#This Row],[500m]:[4000m]])," ")</f>
        <v>14.3714</v>
      </c>
      <c r="V398" s="43">
        <f t="shared" si="27"/>
        <v>0.19072560694059179</v>
      </c>
      <c r="W398" s="47"/>
      <c r="X398" s="47"/>
      <c r="Y398" s="47"/>
      <c r="Z398" s="49"/>
      <c r="AA398" s="50">
        <v>21.488</v>
      </c>
      <c r="AB398" s="50">
        <v>14.545</v>
      </c>
      <c r="AC398" s="50">
        <v>14.272</v>
      </c>
      <c r="AD398" s="50">
        <v>14.042</v>
      </c>
      <c r="AE398" s="50">
        <v>14.093999999999999</v>
      </c>
      <c r="AF398" s="50">
        <v>14.092000000000001</v>
      </c>
      <c r="AG398" s="50">
        <v>14.413</v>
      </c>
      <c r="AH398" s="50">
        <v>14.454000000000001</v>
      </c>
      <c r="AI398" s="50">
        <v>14.223000000000001</v>
      </c>
      <c r="AJ398" s="50">
        <v>14.345000000000001</v>
      </c>
      <c r="AK398" s="50">
        <v>14.343</v>
      </c>
      <c r="AL398" s="50">
        <v>14.584</v>
      </c>
      <c r="AM398" s="50">
        <v>14.516</v>
      </c>
      <c r="AN398" s="50">
        <v>14.59</v>
      </c>
      <c r="AO398" s="50">
        <v>14.458</v>
      </c>
      <c r="AP398" s="50">
        <v>14.6</v>
      </c>
      <c r="AQ398" s="51"/>
      <c r="AR398" s="47"/>
      <c r="AS398" s="47"/>
      <c r="AT398" s="47"/>
      <c r="AU398" s="47"/>
      <c r="AV398" s="47"/>
      <c r="AW398" s="47"/>
      <c r="AX398" s="47"/>
      <c r="AY398" s="47"/>
      <c r="AZ398" s="47"/>
      <c r="BA398" s="47"/>
      <c r="BB398" s="47"/>
      <c r="BC398" s="47"/>
      <c r="BD398" s="47"/>
      <c r="BE398" s="47"/>
      <c r="BF398" s="47"/>
      <c r="BG398" s="47"/>
      <c r="BH398" s="47"/>
      <c r="BI398" s="47"/>
      <c r="BJ398" s="47"/>
      <c r="BK398" s="47"/>
      <c r="BL398" s="47"/>
      <c r="BM398" s="47"/>
      <c r="BN398" s="47"/>
      <c r="BO398" s="47"/>
      <c r="BP398" s="47"/>
      <c r="BQ398" s="47"/>
      <c r="BR398" s="47"/>
      <c r="BS398" s="47"/>
      <c r="BT398" s="47"/>
      <c r="BU398" s="47"/>
      <c r="BV398" s="47"/>
      <c r="BW398" s="47"/>
      <c r="BX398" s="47"/>
    </row>
    <row r="399" spans="1:76" x14ac:dyDescent="0.25">
      <c r="A399" s="46" t="s">
        <v>341</v>
      </c>
      <c r="B399" s="27" t="s">
        <v>201</v>
      </c>
      <c r="C399" s="55">
        <v>43490</v>
      </c>
      <c r="D399" s="40" t="s">
        <v>88</v>
      </c>
      <c r="E399" s="40"/>
      <c r="F399" s="58" t="s">
        <v>343</v>
      </c>
      <c r="G399" s="58" t="s">
        <v>344</v>
      </c>
      <c r="H399" s="58" t="s">
        <v>345</v>
      </c>
      <c r="I399" s="58" t="s">
        <v>346</v>
      </c>
      <c r="J399" s="53"/>
      <c r="K399" s="53"/>
      <c r="L399" s="47"/>
      <c r="M399" s="47"/>
      <c r="N399" s="29">
        <f>SUM(Table1[[#This Row],[250m]:[1000m]])/86400</f>
        <v>7.3163194444444447E-4</v>
      </c>
      <c r="O399" s="29">
        <f>SUM(Table1[[#This Row],[250m]:[2000m]])/86400</f>
        <v>1.3821990740740741E-3</v>
      </c>
      <c r="P399" s="48">
        <f>SUM(Table1[[#This Row],[250m]:[3000m]])/86400</f>
        <v>2.0453819444444443E-3</v>
      </c>
      <c r="Q399" s="29">
        <f>IF(Table1[[#This Row],[Time(s)]]&gt;1,Table1[[#This Row],[Time(s)]]/86400," ")</f>
        <v>2.707048611111111E-3</v>
      </c>
      <c r="R399" s="30">
        <f>SUM(Table1[[#This Row],[250m]:[4000m]])</f>
        <v>233.88900000000001</v>
      </c>
      <c r="S399" s="31">
        <f t="shared" ref="S399:S463" si="28">IFERROR(4/(R399/3600)," ")</f>
        <v>61.567666713697513</v>
      </c>
      <c r="T399" s="43">
        <f t="shared" si="26"/>
        <v>14.618062500000001</v>
      </c>
      <c r="U399" s="43">
        <f>IFERROR(AVERAGE(Table1[[#This Row],[500m]:[4000m]])," ")</f>
        <v>14.207333333333333</v>
      </c>
      <c r="V399" s="43">
        <f t="shared" si="27"/>
        <v>0.17389884854078111</v>
      </c>
      <c r="W399" s="47"/>
      <c r="X399" s="47"/>
      <c r="Y399" s="47"/>
      <c r="Z399" s="49"/>
      <c r="AA399" s="50">
        <v>20.779</v>
      </c>
      <c r="AB399" s="50">
        <v>14.199</v>
      </c>
      <c r="AC399" s="50">
        <v>14.085000000000001</v>
      </c>
      <c r="AD399" s="50">
        <v>14.15</v>
      </c>
      <c r="AE399" s="50">
        <v>13.888999999999999</v>
      </c>
      <c r="AF399" s="50">
        <v>13.991</v>
      </c>
      <c r="AG399" s="50">
        <v>14.06</v>
      </c>
      <c r="AH399" s="50">
        <v>14.269</v>
      </c>
      <c r="AI399" s="50">
        <v>14.228</v>
      </c>
      <c r="AJ399" s="50">
        <v>14.363</v>
      </c>
      <c r="AK399" s="50">
        <v>14.465</v>
      </c>
      <c r="AL399" s="50">
        <v>14.243</v>
      </c>
      <c r="AM399" s="50">
        <v>14.43</v>
      </c>
      <c r="AN399" s="50">
        <v>14.483000000000001</v>
      </c>
      <c r="AO399" s="57">
        <v>14.147</v>
      </c>
      <c r="AP399" s="56">
        <v>14.108000000000001</v>
      </c>
      <c r="AQ399" s="32"/>
      <c r="AR399" s="26"/>
      <c r="AS399" s="47"/>
      <c r="AT399" s="47"/>
      <c r="AU399" s="47"/>
      <c r="AV399" s="47"/>
      <c r="AW399" s="47"/>
      <c r="AX399" s="47"/>
      <c r="AY399" s="47"/>
      <c r="AZ399" s="47"/>
      <c r="BA399" s="47"/>
      <c r="BB399" s="47"/>
      <c r="BC399" s="47"/>
      <c r="BD399" s="47"/>
      <c r="BE399" s="47"/>
      <c r="BF399" s="47"/>
      <c r="BG399" s="47"/>
      <c r="BH399" s="47"/>
      <c r="BI399" s="47"/>
      <c r="BJ399" s="47"/>
      <c r="BK399" s="47"/>
      <c r="BL399" s="47"/>
      <c r="BM399" s="47"/>
      <c r="BN399" s="47"/>
      <c r="BO399" s="47"/>
      <c r="BP399" s="47"/>
      <c r="BQ399" s="47"/>
      <c r="BR399" s="47"/>
      <c r="BS399" s="47"/>
      <c r="BT399" s="47"/>
      <c r="BU399" s="47"/>
      <c r="BV399" s="47"/>
      <c r="BW399" s="47"/>
      <c r="BX399" s="47"/>
    </row>
    <row r="400" spans="1:76" x14ac:dyDescent="0.25">
      <c r="A400" s="46" t="s">
        <v>341</v>
      </c>
      <c r="B400" s="27" t="s">
        <v>201</v>
      </c>
      <c r="C400" s="55">
        <v>43490</v>
      </c>
      <c r="D400" s="40" t="s">
        <v>334</v>
      </c>
      <c r="E400" s="40"/>
      <c r="F400" s="59" t="s">
        <v>315</v>
      </c>
      <c r="G400" s="59" t="s">
        <v>335</v>
      </c>
      <c r="H400" s="59" t="s">
        <v>342</v>
      </c>
      <c r="I400" s="59" t="s">
        <v>337</v>
      </c>
      <c r="J400" s="53"/>
      <c r="K400" s="53"/>
      <c r="L400" s="47"/>
      <c r="M400" s="47"/>
      <c r="N400" s="29">
        <f>SUM(Table1[[#This Row],[250m]:[1000m]])/86400</f>
        <v>7.27037037037037E-4</v>
      </c>
      <c r="O400" s="29">
        <f>SUM(Table1[[#This Row],[250m]:[2000m]])/86400</f>
        <v>1.3965393518518517E-3</v>
      </c>
      <c r="P400" s="48">
        <f>SUM(Table1[[#This Row],[250m]:[3000m]])/86400</f>
        <v>2.05912037037037E-3</v>
      </c>
      <c r="Q400" s="29">
        <f>IF(Table1[[#This Row],[Time(s)]]&gt;1,Table1[[#This Row],[Time(s)]]/86400," ")</f>
        <v>2.7124768518518518E-3</v>
      </c>
      <c r="R400" s="30">
        <f>SUM(Table1[[#This Row],[250m]:[4000m]])</f>
        <v>234.358</v>
      </c>
      <c r="S400" s="31">
        <f t="shared" si="28"/>
        <v>61.444456771264477</v>
      </c>
      <c r="T400" s="43">
        <f t="shared" si="26"/>
        <v>14.647375</v>
      </c>
      <c r="U400" s="43">
        <f>IFERROR(AVERAGE(Table1[[#This Row],[500m]:[4000m]])," ")</f>
        <v>14.236400000000001</v>
      </c>
      <c r="V400" s="43">
        <f t="shared" si="27"/>
        <v>0.22104808785161928</v>
      </c>
      <c r="W400" s="47"/>
      <c r="X400" s="47"/>
      <c r="Y400" s="47"/>
      <c r="Z400" s="49"/>
      <c r="AA400" s="50">
        <v>20.812000000000001</v>
      </c>
      <c r="AB400" s="50">
        <v>13.895</v>
      </c>
      <c r="AC400" s="50">
        <v>13.824999999999999</v>
      </c>
      <c r="AD400" s="50">
        <v>14.284000000000001</v>
      </c>
      <c r="AE400" s="50">
        <v>14.439</v>
      </c>
      <c r="AF400" s="50">
        <v>14.377000000000001</v>
      </c>
      <c r="AG400" s="50">
        <v>14.435</v>
      </c>
      <c r="AH400" s="50">
        <v>14.593999999999999</v>
      </c>
      <c r="AI400" s="50">
        <v>14.449</v>
      </c>
      <c r="AJ400" s="50">
        <v>14.147</v>
      </c>
      <c r="AK400" s="50">
        <v>14.428000000000001</v>
      </c>
      <c r="AL400" s="50">
        <v>14.223000000000001</v>
      </c>
      <c r="AM400" s="50">
        <v>14.157</v>
      </c>
      <c r="AN400" s="50">
        <v>14.143000000000001</v>
      </c>
      <c r="AO400" s="50">
        <v>14.148</v>
      </c>
      <c r="AP400" s="50">
        <v>14.002000000000001</v>
      </c>
      <c r="AQ400" s="51"/>
      <c r="AR400" s="47"/>
      <c r="AS400" s="47"/>
      <c r="AT400" s="47"/>
      <c r="AU400" s="47"/>
      <c r="AV400" s="47"/>
      <c r="AW400" s="47"/>
      <c r="AX400" s="47"/>
      <c r="AY400" s="47"/>
      <c r="AZ400" s="47"/>
      <c r="BA400" s="47"/>
      <c r="BB400" s="47"/>
      <c r="BC400" s="47"/>
      <c r="BD400" s="47"/>
      <c r="BE400" s="47"/>
      <c r="BF400" s="47"/>
      <c r="BG400" s="47"/>
      <c r="BH400" s="47"/>
      <c r="BI400" s="47"/>
      <c r="BJ400" s="47"/>
      <c r="BK400" s="47"/>
      <c r="BL400" s="47"/>
      <c r="BM400" s="47"/>
      <c r="BN400" s="47"/>
      <c r="BO400" s="47"/>
      <c r="BP400" s="47"/>
      <c r="BQ400" s="47"/>
      <c r="BR400" s="47"/>
      <c r="BS400" s="47"/>
      <c r="BT400" s="47"/>
      <c r="BU400" s="47"/>
      <c r="BV400" s="47"/>
      <c r="BW400" s="47"/>
      <c r="BX400" s="47"/>
    </row>
    <row r="401" spans="1:76" x14ac:dyDescent="0.25">
      <c r="A401" s="46" t="s">
        <v>341</v>
      </c>
      <c r="B401" s="27" t="s">
        <v>201</v>
      </c>
      <c r="C401" s="55">
        <v>43490</v>
      </c>
      <c r="D401" s="40" t="s">
        <v>239</v>
      </c>
      <c r="E401" s="40"/>
      <c r="F401" s="58" t="s">
        <v>288</v>
      </c>
      <c r="G401" s="58" t="s">
        <v>243</v>
      </c>
      <c r="H401" s="58" t="s">
        <v>241</v>
      </c>
      <c r="I401" s="58" t="s">
        <v>287</v>
      </c>
      <c r="J401" s="53"/>
      <c r="K401" s="53"/>
      <c r="L401" s="47"/>
      <c r="M401" s="47"/>
      <c r="N401" s="29">
        <f>SUM(Table1[[#This Row],[250m]:[1000m]])/86400</f>
        <v>7.3210648148148148E-4</v>
      </c>
      <c r="O401" s="29">
        <f>SUM(Table1[[#This Row],[250m]:[2000m]])/86400</f>
        <v>1.3935185185185185E-3</v>
      </c>
      <c r="P401" s="48">
        <f>SUM(Table1[[#This Row],[250m]:[3000m]])/86400</f>
        <v>2.0554976851851854E-3</v>
      </c>
      <c r="Q401" s="29">
        <f>IF(Table1[[#This Row],[Time(s)]]&gt;1,Table1[[#This Row],[Time(s)]]/86400," ")</f>
        <v>2.7320023148148151E-3</v>
      </c>
      <c r="R401" s="30">
        <f>SUM(Table1[[#This Row],[250m]:[4000m]])</f>
        <v>236.04500000000002</v>
      </c>
      <c r="S401" s="31">
        <f t="shared" si="28"/>
        <v>61.005316782816834</v>
      </c>
      <c r="T401" s="43">
        <f t="shared" si="26"/>
        <v>14.752812500000001</v>
      </c>
      <c r="U401" s="43">
        <f>IFERROR(AVERAGE(Table1[[#This Row],[500m]:[4000m]])," ")</f>
        <v>14.35646666666667</v>
      </c>
      <c r="V401" s="43">
        <f t="shared" si="27"/>
        <v>0.25425236806501267</v>
      </c>
      <c r="W401" s="47"/>
      <c r="X401" s="47"/>
      <c r="Y401" s="47"/>
      <c r="Z401" s="49"/>
      <c r="AA401" s="50">
        <v>20.698</v>
      </c>
      <c r="AB401" s="50">
        <v>14.351000000000001</v>
      </c>
      <c r="AC401" s="50">
        <v>14.006</v>
      </c>
      <c r="AD401" s="50">
        <v>14.199</v>
      </c>
      <c r="AE401" s="50">
        <v>14.298999999999999</v>
      </c>
      <c r="AF401" s="50">
        <v>14.114000000000001</v>
      </c>
      <c r="AG401" s="50">
        <v>14.305</v>
      </c>
      <c r="AH401" s="50">
        <v>14.428000000000001</v>
      </c>
      <c r="AI401" s="50">
        <v>14.047000000000001</v>
      </c>
      <c r="AJ401" s="50">
        <v>14.257999999999999</v>
      </c>
      <c r="AK401" s="50">
        <v>14.298</v>
      </c>
      <c r="AL401" s="50">
        <v>14.592000000000001</v>
      </c>
      <c r="AM401" s="50">
        <v>14.89</v>
      </c>
      <c r="AN401" s="50">
        <v>14.21</v>
      </c>
      <c r="AO401" s="50">
        <v>14.590999999999999</v>
      </c>
      <c r="AP401" s="50">
        <v>14.759</v>
      </c>
      <c r="AQ401" s="51"/>
      <c r="AR401" s="47"/>
      <c r="AS401" s="47"/>
      <c r="AT401" s="47"/>
      <c r="AU401" s="47"/>
      <c r="AV401" s="47"/>
      <c r="AW401" s="47"/>
      <c r="AX401" s="47"/>
      <c r="AY401" s="47"/>
      <c r="AZ401" s="47"/>
      <c r="BA401" s="47"/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  <c r="BN401" s="47"/>
      <c r="BO401" s="47"/>
      <c r="BP401" s="47"/>
      <c r="BQ401" s="47"/>
      <c r="BR401" s="47"/>
      <c r="BS401" s="47"/>
      <c r="BT401" s="47"/>
      <c r="BU401" s="47"/>
      <c r="BV401" s="47"/>
      <c r="BW401" s="47"/>
      <c r="BX401" s="47"/>
    </row>
    <row r="402" spans="1:76" x14ac:dyDescent="0.25">
      <c r="A402" s="46" t="s">
        <v>341</v>
      </c>
      <c r="B402" s="27" t="s">
        <v>201</v>
      </c>
      <c r="C402" s="55">
        <v>43490</v>
      </c>
      <c r="D402" s="40" t="s">
        <v>189</v>
      </c>
      <c r="E402" s="40"/>
      <c r="F402" s="58" t="s">
        <v>204</v>
      </c>
      <c r="G402" s="58" t="s">
        <v>193</v>
      </c>
      <c r="H402" s="58" t="s">
        <v>192</v>
      </c>
      <c r="I402" s="58" t="s">
        <v>191</v>
      </c>
      <c r="J402" s="53"/>
      <c r="K402" s="53"/>
      <c r="L402" s="47"/>
      <c r="M402" s="47"/>
      <c r="N402" s="29">
        <f>SUM(Table1[[#This Row],[250m]:[1000m]])/86400</f>
        <v>7.3665509259259268E-4</v>
      </c>
      <c r="O402" s="29">
        <f>SUM(Table1[[#This Row],[250m]:[2000m]])/86400</f>
        <v>1.3946990740740742E-3</v>
      </c>
      <c r="P402" s="48">
        <f>SUM(Table1[[#This Row],[250m]:[3000m]])/86400</f>
        <v>2.0488078703703705E-3</v>
      </c>
      <c r="Q402" s="29">
        <f>IF(Table1[[#This Row],[Time(s)]]&gt;1,Table1[[#This Row],[Time(s)]]/86400," ")</f>
        <v>2.7243402777777778E-3</v>
      </c>
      <c r="R402" s="30">
        <f>SUM(Table1[[#This Row],[250m]:[4000m]])</f>
        <v>235.38300000000001</v>
      </c>
      <c r="S402" s="31">
        <f t="shared" si="28"/>
        <v>61.176890429640196</v>
      </c>
      <c r="T402" s="43">
        <f t="shared" si="26"/>
        <v>14.711437500000001</v>
      </c>
      <c r="U402" s="43">
        <f>IFERROR(AVERAGE(Table1[[#This Row],[500m]:[4000m]])," ")</f>
        <v>14.310533333333332</v>
      </c>
      <c r="V402" s="43">
        <f t="shared" si="27"/>
        <v>0.30754322963648217</v>
      </c>
      <c r="W402" s="47"/>
      <c r="X402" s="47"/>
      <c r="Y402" s="47"/>
      <c r="Z402" s="49"/>
      <c r="AA402" s="50">
        <v>20.725000000000001</v>
      </c>
      <c r="AB402" s="50">
        <v>14.252000000000001</v>
      </c>
      <c r="AC402" s="50">
        <v>14.273999999999999</v>
      </c>
      <c r="AD402" s="50">
        <v>14.396000000000001</v>
      </c>
      <c r="AE402" s="50">
        <v>14.179</v>
      </c>
      <c r="AF402" s="50">
        <v>14.407999999999999</v>
      </c>
      <c r="AG402" s="50">
        <v>14.073</v>
      </c>
      <c r="AH402" s="50">
        <v>14.195</v>
      </c>
      <c r="AI402" s="50">
        <v>13.856</v>
      </c>
      <c r="AJ402" s="50">
        <v>14.037000000000001</v>
      </c>
      <c r="AK402" s="50">
        <v>14.052</v>
      </c>
      <c r="AL402" s="50">
        <v>14.57</v>
      </c>
      <c r="AM402" s="50">
        <v>14.271000000000001</v>
      </c>
      <c r="AN402" s="50">
        <v>14.417</v>
      </c>
      <c r="AO402" s="50">
        <v>14.500999999999999</v>
      </c>
      <c r="AP402" s="50">
        <v>15.177</v>
      </c>
      <c r="AQ402" s="51"/>
      <c r="AR402" s="47"/>
      <c r="AS402" s="47"/>
      <c r="AT402" s="47"/>
      <c r="AU402" s="47"/>
      <c r="AV402" s="47"/>
      <c r="AW402" s="47"/>
      <c r="AX402" s="47"/>
      <c r="AY402" s="47"/>
      <c r="AZ402" s="47"/>
      <c r="BA402" s="47"/>
      <c r="BB402" s="47"/>
      <c r="BC402" s="47"/>
      <c r="BD402" s="47"/>
      <c r="BE402" s="47"/>
      <c r="BF402" s="47"/>
      <c r="BG402" s="47"/>
      <c r="BH402" s="47"/>
      <c r="BI402" s="47"/>
      <c r="BJ402" s="47"/>
      <c r="BK402" s="47"/>
      <c r="BL402" s="47"/>
      <c r="BM402" s="47"/>
      <c r="BN402" s="47"/>
      <c r="BO402" s="47"/>
      <c r="BP402" s="47"/>
      <c r="BQ402" s="47"/>
      <c r="BR402" s="47"/>
      <c r="BS402" s="47"/>
      <c r="BT402" s="47"/>
      <c r="BU402" s="47"/>
      <c r="BV402" s="47"/>
      <c r="BW402" s="47"/>
      <c r="BX402" s="47"/>
    </row>
    <row r="403" spans="1:76" x14ac:dyDescent="0.25">
      <c r="A403" s="46" t="s">
        <v>341</v>
      </c>
      <c r="B403" s="40" t="s">
        <v>100</v>
      </c>
      <c r="C403" s="55">
        <v>43490</v>
      </c>
      <c r="D403" s="40" t="s">
        <v>334</v>
      </c>
      <c r="E403" s="40">
        <v>2</v>
      </c>
      <c r="F403" s="59" t="s">
        <v>315</v>
      </c>
      <c r="G403" s="59" t="s">
        <v>336</v>
      </c>
      <c r="H403" s="59" t="s">
        <v>342</v>
      </c>
      <c r="I403" s="59" t="s">
        <v>337</v>
      </c>
      <c r="J403" s="53"/>
      <c r="K403" s="53"/>
      <c r="L403" s="47"/>
      <c r="M403" s="47"/>
      <c r="N403" s="29">
        <f>SUM(Table1[[#This Row],[250m]:[1000m]])/86400</f>
        <v>7.337962962962963E-4</v>
      </c>
      <c r="O403" s="29">
        <f>SUM(Table1[[#This Row],[250m]:[2000m]])/86400</f>
        <v>1.394826388888889E-3</v>
      </c>
      <c r="P403" s="48">
        <f>SUM(Table1[[#This Row],[250m]:[3000m]])/86400</f>
        <v>2.0909375000000003E-3</v>
      </c>
      <c r="Q403" s="29">
        <f>IF(Table1[[#This Row],[Time(s)]]&gt;1,Table1[[#This Row],[Time(s)]]/86400," ")</f>
        <v>2.7686921296296305E-3</v>
      </c>
      <c r="R403" s="30">
        <f>SUM(Table1[[#This Row],[250m]:[4000m]])</f>
        <v>239.21500000000006</v>
      </c>
      <c r="S403" s="31">
        <f t="shared" si="28"/>
        <v>60.196894007482797</v>
      </c>
      <c r="T403" s="43">
        <f t="shared" si="26"/>
        <v>14.950937500000004</v>
      </c>
      <c r="U403" s="43">
        <f>IFERROR(AVERAGE(Table1[[#This Row],[500m]:[4000m]])," ")</f>
        <v>14.554333333333338</v>
      </c>
      <c r="V403" s="43">
        <f t="shared" si="27"/>
        <v>0.38995011891022052</v>
      </c>
      <c r="W403" s="47"/>
      <c r="X403" s="47"/>
      <c r="Y403" s="47"/>
      <c r="Z403" s="49"/>
      <c r="AA403" s="50">
        <v>20.9</v>
      </c>
      <c r="AB403" s="50">
        <v>13.912000000000001</v>
      </c>
      <c r="AC403" s="50">
        <v>14.083</v>
      </c>
      <c r="AD403" s="50">
        <v>14.505000000000001</v>
      </c>
      <c r="AE403" s="50">
        <v>14.228999999999999</v>
      </c>
      <c r="AF403" s="50">
        <v>14.15</v>
      </c>
      <c r="AG403" s="50">
        <v>14.215</v>
      </c>
      <c r="AH403" s="50">
        <v>14.519</v>
      </c>
      <c r="AI403" s="50">
        <v>14.943</v>
      </c>
      <c r="AJ403" s="50">
        <v>15.086</v>
      </c>
      <c r="AK403" s="50">
        <v>15.276</v>
      </c>
      <c r="AL403" s="50">
        <v>14.839</v>
      </c>
      <c r="AM403" s="50">
        <v>14.638</v>
      </c>
      <c r="AN403" s="50">
        <v>14.531000000000001</v>
      </c>
      <c r="AO403" s="50">
        <v>14.586</v>
      </c>
      <c r="AP403" s="50">
        <v>14.803000000000001</v>
      </c>
      <c r="AQ403" s="51"/>
      <c r="AR403" s="47"/>
      <c r="AS403" s="47"/>
      <c r="AT403" s="47"/>
      <c r="AU403" s="47"/>
      <c r="AV403" s="47"/>
      <c r="AW403" s="47"/>
      <c r="AX403" s="47"/>
      <c r="AY403" s="47"/>
      <c r="AZ403" s="47"/>
      <c r="BA403" s="47"/>
      <c r="BB403" s="47"/>
      <c r="BC403" s="47"/>
      <c r="BD403" s="47"/>
      <c r="BE403" s="47"/>
      <c r="BF403" s="47"/>
      <c r="BG403" s="47"/>
      <c r="BH403" s="47"/>
      <c r="BI403" s="47"/>
      <c r="BJ403" s="47"/>
      <c r="BK403" s="47"/>
      <c r="BL403" s="47"/>
      <c r="BM403" s="47"/>
      <c r="BN403" s="47"/>
      <c r="BO403" s="47"/>
      <c r="BP403" s="47"/>
      <c r="BQ403" s="47"/>
      <c r="BR403" s="47"/>
      <c r="BS403" s="47"/>
      <c r="BT403" s="47"/>
      <c r="BU403" s="47"/>
      <c r="BV403" s="47"/>
      <c r="BW403" s="47"/>
      <c r="BX403" s="47"/>
    </row>
    <row r="404" spans="1:76" x14ac:dyDescent="0.25">
      <c r="A404" s="46" t="s">
        <v>341</v>
      </c>
      <c r="B404" s="40" t="s">
        <v>100</v>
      </c>
      <c r="C404" s="55">
        <v>43490</v>
      </c>
      <c r="D404" s="40" t="s">
        <v>189</v>
      </c>
      <c r="E404" s="40">
        <v>1</v>
      </c>
      <c r="F404" s="58" t="s">
        <v>204</v>
      </c>
      <c r="G404" s="58" t="s">
        <v>193</v>
      </c>
      <c r="H404" s="58" t="s">
        <v>192</v>
      </c>
      <c r="I404" s="58" t="s">
        <v>208</v>
      </c>
      <c r="J404" s="53"/>
      <c r="K404" s="53"/>
      <c r="L404" s="47"/>
      <c r="M404" s="47"/>
      <c r="N404" s="29">
        <f>SUM(Table1[[#This Row],[250m]:[1000m]])/86400</f>
        <v>7.289583333333333E-4</v>
      </c>
      <c r="O404" s="29">
        <f>SUM(Table1[[#This Row],[250m]:[2000m]])/86400</f>
        <v>1.3856365740740741E-3</v>
      </c>
      <c r="P404" s="48">
        <f>SUM(Table1[[#This Row],[250m]:[3000m]])/86400</f>
        <v>2.0423495370370365E-3</v>
      </c>
      <c r="Q404" s="29">
        <f>IF(Table1[[#This Row],[Time(s)]]&gt;1,Table1[[#This Row],[Time(s)]]/86400," ")</f>
        <v>2.7022916666666666E-3</v>
      </c>
      <c r="R404" s="30">
        <f>SUM(Table1[[#This Row],[250m]:[4000m]])</f>
        <v>233.47799999999998</v>
      </c>
      <c r="S404" s="31">
        <f t="shared" si="28"/>
        <v>61.676046565415163</v>
      </c>
      <c r="T404" s="43">
        <f t="shared" si="26"/>
        <v>14.592374999999999</v>
      </c>
      <c r="U404" s="43">
        <f>IFERROR(AVERAGE(Table1[[#This Row],[500m]:[4000m]])," ")</f>
        <v>14.184266666666666</v>
      </c>
      <c r="V404" s="43">
        <f t="shared" si="27"/>
        <v>0.16191773337393384</v>
      </c>
      <c r="W404" s="47"/>
      <c r="X404" s="47"/>
      <c r="Y404" s="47"/>
      <c r="Z404" s="49"/>
      <c r="AA404" s="50">
        <v>20.713999999999999</v>
      </c>
      <c r="AB404" s="50">
        <v>14.048</v>
      </c>
      <c r="AC404" s="50">
        <v>14.066000000000001</v>
      </c>
      <c r="AD404" s="50">
        <v>14.154</v>
      </c>
      <c r="AE404" s="50">
        <v>14.074</v>
      </c>
      <c r="AF404" s="50">
        <v>14.265000000000001</v>
      </c>
      <c r="AG404" s="50">
        <v>14.221</v>
      </c>
      <c r="AH404" s="50">
        <v>14.177</v>
      </c>
      <c r="AI404" s="50">
        <v>14.212999999999999</v>
      </c>
      <c r="AJ404" s="50">
        <v>13.901999999999999</v>
      </c>
      <c r="AK404" s="50">
        <v>14.098000000000001</v>
      </c>
      <c r="AL404" s="50">
        <v>14.526999999999999</v>
      </c>
      <c r="AM404" s="50">
        <v>14.472</v>
      </c>
      <c r="AN404" s="50">
        <v>14.282999999999999</v>
      </c>
      <c r="AO404" s="50">
        <v>14.061</v>
      </c>
      <c r="AP404" s="50">
        <v>14.202999999999999</v>
      </c>
      <c r="AQ404" s="51"/>
      <c r="AR404" s="47"/>
      <c r="AS404" s="47"/>
      <c r="AT404" s="47"/>
      <c r="AU404" s="47"/>
      <c r="AV404" s="47"/>
      <c r="AW404" s="47"/>
      <c r="AX404" s="47"/>
      <c r="AY404" s="47"/>
      <c r="AZ404" s="47"/>
      <c r="BA404" s="47"/>
      <c r="BB404" s="47"/>
      <c r="BC404" s="47"/>
      <c r="BD404" s="47"/>
      <c r="BE404" s="47"/>
      <c r="BF404" s="47"/>
      <c r="BG404" s="47"/>
      <c r="BH404" s="47"/>
      <c r="BI404" s="47"/>
      <c r="BJ404" s="47"/>
      <c r="BK404" s="47"/>
      <c r="BL404" s="47"/>
      <c r="BM404" s="47"/>
      <c r="BN404" s="47"/>
      <c r="BO404" s="47"/>
      <c r="BP404" s="47"/>
      <c r="BQ404" s="47"/>
      <c r="BR404" s="47"/>
      <c r="BS404" s="47"/>
      <c r="BT404" s="47"/>
      <c r="BU404" s="47"/>
      <c r="BV404" s="47"/>
      <c r="BW404" s="47"/>
      <c r="BX404" s="47"/>
    </row>
    <row r="405" spans="1:76" x14ac:dyDescent="0.25">
      <c r="A405" s="46" t="s">
        <v>341</v>
      </c>
      <c r="B405" s="40" t="s">
        <v>100</v>
      </c>
      <c r="C405" s="55">
        <v>43490</v>
      </c>
      <c r="D405" s="40" t="s">
        <v>88</v>
      </c>
      <c r="E405" s="40">
        <v>3</v>
      </c>
      <c r="F405" s="58" t="s">
        <v>343</v>
      </c>
      <c r="G405" s="58" t="s">
        <v>344</v>
      </c>
      <c r="H405" s="58" t="s">
        <v>345</v>
      </c>
      <c r="I405" s="58" t="s">
        <v>346</v>
      </c>
      <c r="J405" s="53"/>
      <c r="K405" s="53"/>
      <c r="L405" s="47"/>
      <c r="M405" s="47"/>
      <c r="N405" s="29">
        <f>SUM(Table1[[#This Row],[250m]:[1000m]])/86400</f>
        <v>7.283796296296296E-4</v>
      </c>
      <c r="O405" s="29">
        <f>SUM(Table1[[#This Row],[250m]:[2000m]])/86400</f>
        <v>1.3888425925925928E-3</v>
      </c>
      <c r="P405" s="48">
        <f>SUM(Table1[[#This Row],[250m]:[3000m]])/86400</f>
        <v>2.0661226851851847E-3</v>
      </c>
      <c r="Q405" s="29">
        <f>IF(Table1[[#This Row],[Time(s)]]&gt;1,Table1[[#This Row],[Time(s)]]/86400," ")</f>
        <v>2.7479513888888888E-3</v>
      </c>
      <c r="R405" s="30">
        <f>SUM(Table1[[#This Row],[250m]:[4000m]])</f>
        <v>237.42299999999997</v>
      </c>
      <c r="S405" s="31">
        <f t="shared" si="28"/>
        <v>60.651242718691968</v>
      </c>
      <c r="T405" s="43">
        <f t="shared" si="26"/>
        <v>14.838937499999998</v>
      </c>
      <c r="U405" s="43">
        <f>IFERROR(AVERAGE(Table1[[#This Row],[500m]:[4000m]])," ")</f>
        <v>14.470733333333332</v>
      </c>
      <c r="V405" s="43">
        <f t="shared" si="27"/>
        <v>0.25592003959570364</v>
      </c>
      <c r="W405" s="47"/>
      <c r="X405" s="47"/>
      <c r="Y405" s="47"/>
      <c r="Z405" s="49"/>
      <c r="AA405" s="50">
        <v>20.361999999999998</v>
      </c>
      <c r="AB405" s="50">
        <v>14.038</v>
      </c>
      <c r="AC405" s="50">
        <v>14.255000000000001</v>
      </c>
      <c r="AD405" s="50">
        <v>14.276999999999999</v>
      </c>
      <c r="AE405" s="50">
        <v>14.124000000000001</v>
      </c>
      <c r="AF405" s="50">
        <v>14.227</v>
      </c>
      <c r="AG405" s="50">
        <v>14.256</v>
      </c>
      <c r="AH405" s="50">
        <v>14.457000000000001</v>
      </c>
      <c r="AI405" s="50">
        <v>14.557</v>
      </c>
      <c r="AJ405" s="50">
        <v>14.577999999999999</v>
      </c>
      <c r="AK405" s="50">
        <v>14.718</v>
      </c>
      <c r="AL405" s="50">
        <v>14.664</v>
      </c>
      <c r="AM405" s="50">
        <v>14.87</v>
      </c>
      <c r="AN405" s="50">
        <v>14.613</v>
      </c>
      <c r="AO405" s="50">
        <v>14.664999999999999</v>
      </c>
      <c r="AP405" s="50">
        <v>14.762</v>
      </c>
      <c r="AQ405" s="51"/>
      <c r="AR405" s="47"/>
      <c r="AS405" s="47"/>
      <c r="AT405" s="47"/>
      <c r="AU405" s="47"/>
      <c r="AV405" s="47"/>
      <c r="AW405" s="47"/>
      <c r="AX405" s="47"/>
      <c r="AY405" s="47"/>
      <c r="AZ405" s="47"/>
      <c r="BA405" s="47"/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  <c r="BN405" s="47"/>
      <c r="BO405" s="47"/>
      <c r="BP405" s="47"/>
      <c r="BQ405" s="47"/>
      <c r="BR405" s="47"/>
      <c r="BS405" s="47"/>
      <c r="BT405" s="47"/>
      <c r="BU405" s="47"/>
      <c r="BV405" s="47"/>
      <c r="BW405" s="47"/>
      <c r="BX405" s="47"/>
    </row>
    <row r="406" spans="1:76" x14ac:dyDescent="0.25">
      <c r="A406" s="46" t="s">
        <v>341</v>
      </c>
      <c r="B406" s="40" t="s">
        <v>100</v>
      </c>
      <c r="C406" s="55">
        <v>43490</v>
      </c>
      <c r="D406" s="40" t="s">
        <v>239</v>
      </c>
      <c r="E406" s="40">
        <v>4</v>
      </c>
      <c r="F406" s="58" t="s">
        <v>288</v>
      </c>
      <c r="G406" s="58" t="s">
        <v>243</v>
      </c>
      <c r="H406" s="58" t="s">
        <v>241</v>
      </c>
      <c r="I406" s="58" t="s">
        <v>287</v>
      </c>
      <c r="J406" s="53"/>
      <c r="K406" s="53"/>
      <c r="L406" s="47"/>
      <c r="M406" s="47"/>
      <c r="N406" s="29">
        <f>SUM(Table1[[#This Row],[250m]:[1000m]])/86400</f>
        <v>7.3018518518518528E-4</v>
      </c>
      <c r="O406" s="29">
        <f>SUM(Table1[[#This Row],[250m]:[2000m]])/86400</f>
        <v>1.3925115740740742E-3</v>
      </c>
      <c r="P406" s="48">
        <f>SUM(Table1[[#This Row],[250m]:[3000m]])/86400</f>
        <v>2.0731249999999999E-3</v>
      </c>
      <c r="Q406" s="29">
        <f>IF(Table1[[#This Row],[Time(s)]]&gt;1,Table1[[#This Row],[Time(s)]]/86400," ")</f>
        <v>2.7631712962962961E-3</v>
      </c>
      <c r="R406" s="30">
        <f>SUM(Table1[[#This Row],[250m]:[4000m]])</f>
        <v>238.738</v>
      </c>
      <c r="S406" s="31">
        <f t="shared" si="28"/>
        <v>60.317167773877635</v>
      </c>
      <c r="T406" s="43">
        <f t="shared" si="26"/>
        <v>14.921125</v>
      </c>
      <c r="U406" s="43">
        <f>IFERROR(AVERAGE(Table1[[#This Row],[500m]:[4000m]])," ")</f>
        <v>14.542333333333334</v>
      </c>
      <c r="V406" s="43">
        <f t="shared" si="27"/>
        <v>0.32547342807201995</v>
      </c>
      <c r="W406" s="47"/>
      <c r="X406" s="47"/>
      <c r="Y406" s="47"/>
      <c r="Z406" s="49"/>
      <c r="AA406" s="50">
        <v>20.603000000000002</v>
      </c>
      <c r="AB406" s="50">
        <v>14.115</v>
      </c>
      <c r="AC406" s="50">
        <v>14.082000000000001</v>
      </c>
      <c r="AD406" s="50">
        <v>14.288</v>
      </c>
      <c r="AE406" s="50">
        <v>14.253</v>
      </c>
      <c r="AF406" s="50">
        <v>14.182</v>
      </c>
      <c r="AG406" s="50">
        <v>14.439</v>
      </c>
      <c r="AH406" s="50">
        <v>14.351000000000001</v>
      </c>
      <c r="AI406" s="50">
        <v>14.496</v>
      </c>
      <c r="AJ406" s="50">
        <v>14.765000000000001</v>
      </c>
      <c r="AK406" s="50">
        <v>14.618</v>
      </c>
      <c r="AL406" s="50">
        <v>14.926</v>
      </c>
      <c r="AM406" s="50">
        <v>14.928000000000001</v>
      </c>
      <c r="AN406" s="50">
        <v>14.769</v>
      </c>
      <c r="AO406" s="50">
        <v>14.903</v>
      </c>
      <c r="AP406" s="50">
        <v>15.02</v>
      </c>
      <c r="AQ406" s="51"/>
      <c r="AR406" s="47"/>
      <c r="AS406" s="47"/>
      <c r="AT406" s="47"/>
      <c r="AU406" s="47"/>
      <c r="AV406" s="47"/>
      <c r="AW406" s="47"/>
      <c r="AX406" s="47"/>
      <c r="AY406" s="47"/>
      <c r="AZ406" s="47"/>
      <c r="BA406" s="47"/>
      <c r="BB406" s="47"/>
      <c r="BC406" s="47"/>
      <c r="BD406" s="47"/>
      <c r="BE406" s="47"/>
      <c r="BF406" s="47"/>
      <c r="BG406" s="47"/>
      <c r="BH406" s="47"/>
      <c r="BI406" s="47"/>
      <c r="BJ406" s="47"/>
      <c r="BK406" s="47"/>
      <c r="BL406" s="47"/>
      <c r="BM406" s="47"/>
      <c r="BN406" s="47"/>
      <c r="BO406" s="47"/>
      <c r="BP406" s="47"/>
      <c r="BQ406" s="47"/>
      <c r="BR406" s="47"/>
      <c r="BS406" s="47"/>
      <c r="BT406" s="47"/>
      <c r="BU406" s="47"/>
      <c r="BV406" s="47"/>
      <c r="BW406" s="47"/>
      <c r="BX406" s="47"/>
    </row>
    <row r="407" spans="1:76" x14ac:dyDescent="0.25">
      <c r="A407" s="46" t="s">
        <v>348</v>
      </c>
      <c r="B407" s="40" t="s">
        <v>77</v>
      </c>
      <c r="C407" s="55">
        <v>43523</v>
      </c>
      <c r="D407" s="40" t="s">
        <v>88</v>
      </c>
      <c r="E407" s="40"/>
      <c r="F407" s="46" t="s">
        <v>185</v>
      </c>
      <c r="G407" s="46" t="s">
        <v>216</v>
      </c>
      <c r="H407" s="46" t="s">
        <v>215</v>
      </c>
      <c r="I407" s="46" t="s">
        <v>109</v>
      </c>
      <c r="J407" s="53"/>
      <c r="K407" s="53"/>
      <c r="L407" s="47"/>
      <c r="M407" s="47"/>
      <c r="N407" s="29">
        <f>SUM(Table1[[#This Row],[250m]:[1000m]])/86400</f>
        <v>7.3111111111111098E-4</v>
      </c>
      <c r="O407" s="29">
        <f>SUM(Table1[[#This Row],[250m]:[2000m]])/86400</f>
        <v>1.3876620370370369E-3</v>
      </c>
      <c r="P407" s="48">
        <f>SUM(Table1[[#This Row],[250m]:[3000m]])/86400</f>
        <v>2.040486111111111E-3</v>
      </c>
      <c r="Q407" s="29">
        <f>IF(Table1[[#This Row],[Time(s)]]&gt;1,Table1[[#This Row],[Time(s)]]/86400," ")</f>
        <v>2.6879861111111106E-3</v>
      </c>
      <c r="R407" s="30">
        <f>SUM(Table1[[#This Row],[250m]:[4000m]])</f>
        <v>232.24199999999996</v>
      </c>
      <c r="S407" s="31">
        <f t="shared" si="28"/>
        <v>62.004288629963575</v>
      </c>
      <c r="T407" s="43">
        <f t="shared" si="26"/>
        <v>14.515124999999998</v>
      </c>
      <c r="U407" s="43">
        <f>IFERROR(AVERAGE(Table1[[#This Row],[500m]:[4000m]])," ")</f>
        <v>14.081733333333334</v>
      </c>
      <c r="V407" s="43">
        <f t="shared" si="27"/>
        <v>0.16126529458657618</v>
      </c>
      <c r="W407" s="53">
        <v>23.8</v>
      </c>
      <c r="X407" s="53">
        <v>1008</v>
      </c>
      <c r="Y407" s="53">
        <v>38</v>
      </c>
      <c r="Z407" s="54">
        <v>1.1779999999999999</v>
      </c>
      <c r="AA407" s="50">
        <v>21.015999999999998</v>
      </c>
      <c r="AB407" s="50">
        <v>14.199</v>
      </c>
      <c r="AC407" s="50">
        <v>13.984999999999999</v>
      </c>
      <c r="AD407" s="50">
        <v>13.968</v>
      </c>
      <c r="AE407" s="50">
        <v>14.068</v>
      </c>
      <c r="AF407" s="50">
        <v>14.019</v>
      </c>
      <c r="AG407" s="50">
        <v>14.241</v>
      </c>
      <c r="AH407" s="50">
        <v>14.398</v>
      </c>
      <c r="AI407" s="50">
        <v>14.24</v>
      </c>
      <c r="AJ407" s="50">
        <v>14.105</v>
      </c>
      <c r="AK407" s="50">
        <v>13.944000000000001</v>
      </c>
      <c r="AL407" s="50">
        <v>14.115</v>
      </c>
      <c r="AM407" s="50">
        <v>14.041</v>
      </c>
      <c r="AN407" s="50">
        <v>14.196999999999999</v>
      </c>
      <c r="AO407" s="50">
        <v>13.724</v>
      </c>
      <c r="AP407" s="50">
        <v>13.981999999999999</v>
      </c>
      <c r="AQ407" s="51"/>
      <c r="AR407" s="47"/>
      <c r="AS407" s="47"/>
      <c r="AT407" s="47"/>
      <c r="AU407" s="47"/>
      <c r="AV407" s="47"/>
      <c r="AW407" s="47"/>
      <c r="AX407" s="47"/>
      <c r="AY407" s="47"/>
      <c r="AZ407" s="47"/>
      <c r="BA407" s="47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/>
      <c r="BL407" s="47"/>
      <c r="BM407" s="47"/>
      <c r="BN407" s="47"/>
      <c r="BO407" s="47"/>
      <c r="BP407" s="47"/>
      <c r="BQ407" s="47"/>
      <c r="BR407" s="47"/>
      <c r="BS407" s="47"/>
      <c r="BT407" s="47"/>
      <c r="BU407" s="47"/>
      <c r="BV407" s="47"/>
      <c r="BW407" s="47"/>
      <c r="BX407" s="47"/>
    </row>
    <row r="408" spans="1:76" x14ac:dyDescent="0.25">
      <c r="A408" s="46" t="s">
        <v>348</v>
      </c>
      <c r="B408" s="40" t="s">
        <v>77</v>
      </c>
      <c r="C408" s="55">
        <v>43523</v>
      </c>
      <c r="D408" s="40" t="s">
        <v>78</v>
      </c>
      <c r="E408" s="40"/>
      <c r="F408" s="46" t="s">
        <v>79</v>
      </c>
      <c r="G408" s="46" t="s">
        <v>197</v>
      </c>
      <c r="H408" s="46" t="s">
        <v>152</v>
      </c>
      <c r="I408" s="46" t="s">
        <v>211</v>
      </c>
      <c r="J408" s="53"/>
      <c r="K408" s="53"/>
      <c r="L408" s="47"/>
      <c r="M408" s="47"/>
      <c r="N408" s="29">
        <f>SUM(Table1[[#This Row],[250m]:[1000m]])/86400</f>
        <v>7.3217592592592594E-4</v>
      </c>
      <c r="O408" s="29">
        <f>SUM(Table1[[#This Row],[250m]:[2000m]])/86400</f>
        <v>1.3895949074074073E-3</v>
      </c>
      <c r="P408" s="48">
        <f>SUM(Table1[[#This Row],[250m]:[3000m]])/86400</f>
        <v>2.0473263888888889E-3</v>
      </c>
      <c r="Q408" s="29">
        <f>IF(Table1[[#This Row],[Time(s)]]&gt;1,Table1[[#This Row],[Time(s)]]/86400," ")</f>
        <v>2.7069328703703704E-3</v>
      </c>
      <c r="R408" s="30">
        <f>SUM(Table1[[#This Row],[250m]:[4000m]])</f>
        <v>233.87900000000002</v>
      </c>
      <c r="S408" s="31">
        <f t="shared" si="28"/>
        <v>61.570299171793955</v>
      </c>
      <c r="T408" s="43">
        <f>IFERROR(AVERAGE(AA408:AP408)," ")</f>
        <v>14.617437500000001</v>
      </c>
      <c r="U408" s="43">
        <f>IFERROR(AVERAGE(Table1[[#This Row],[500m]:[4000m]])," ")</f>
        <v>14.187733333333332</v>
      </c>
      <c r="V408" s="43">
        <f>IFERROR(STDEV(AB408:AP408)," ")</f>
        <v>0.17707886324890354</v>
      </c>
      <c r="W408" s="53">
        <v>23.8</v>
      </c>
      <c r="X408" s="53">
        <v>1008</v>
      </c>
      <c r="Y408" s="53">
        <v>38</v>
      </c>
      <c r="Z408" s="54">
        <v>1.1779999999999999</v>
      </c>
      <c r="AA408" s="50">
        <v>21.062999999999999</v>
      </c>
      <c r="AB408" s="50">
        <v>14.247999999999999</v>
      </c>
      <c r="AC408" s="50">
        <v>13.818</v>
      </c>
      <c r="AD408" s="50">
        <v>14.131</v>
      </c>
      <c r="AE408" s="50">
        <v>14.241</v>
      </c>
      <c r="AF408" s="50">
        <v>14.276</v>
      </c>
      <c r="AG408" s="50">
        <v>14.154</v>
      </c>
      <c r="AH408" s="50">
        <v>14.13</v>
      </c>
      <c r="AI408" s="50">
        <v>14.077999999999999</v>
      </c>
      <c r="AJ408" s="50">
        <v>14.169</v>
      </c>
      <c r="AK408" s="50">
        <v>14.167999999999999</v>
      </c>
      <c r="AL408" s="50">
        <v>14.413</v>
      </c>
      <c r="AM408" s="50">
        <v>14.279</v>
      </c>
      <c r="AN408" s="50">
        <v>14.598000000000001</v>
      </c>
      <c r="AO408" s="50">
        <v>14.11</v>
      </c>
      <c r="AP408" s="57">
        <v>14.003</v>
      </c>
      <c r="AQ408" s="32"/>
      <c r="AR408" s="47"/>
      <c r="AS408" s="47"/>
      <c r="AT408" s="47"/>
      <c r="AU408" s="47"/>
      <c r="AV408" s="47"/>
      <c r="AW408" s="47"/>
      <c r="AX408" s="47"/>
      <c r="AY408" s="47"/>
      <c r="AZ408" s="47"/>
      <c r="BA408" s="47"/>
      <c r="BB408" s="47"/>
      <c r="BC408" s="47"/>
      <c r="BD408" s="47"/>
      <c r="BE408" s="47"/>
      <c r="BF408" s="47"/>
      <c r="BG408" s="47"/>
      <c r="BH408" s="47"/>
      <c r="BI408" s="47"/>
      <c r="BJ408" s="47"/>
      <c r="BK408" s="47"/>
      <c r="BL408" s="47"/>
      <c r="BM408" s="47"/>
      <c r="BN408" s="47"/>
      <c r="BO408" s="47"/>
      <c r="BP408" s="47"/>
      <c r="BQ408" s="47"/>
      <c r="BR408" s="47"/>
      <c r="BS408" s="47"/>
      <c r="BT408" s="47"/>
      <c r="BU408" s="47"/>
      <c r="BV408" s="47"/>
      <c r="BW408" s="47"/>
      <c r="BX408" s="47"/>
    </row>
    <row r="409" spans="1:76" x14ac:dyDescent="0.25">
      <c r="A409" s="46" t="s">
        <v>348</v>
      </c>
      <c r="B409" s="40" t="s">
        <v>77</v>
      </c>
      <c r="C409" s="55">
        <v>43523</v>
      </c>
      <c r="D409" s="40" t="s">
        <v>267</v>
      </c>
      <c r="E409" s="40"/>
      <c r="F409" s="46" t="s">
        <v>274</v>
      </c>
      <c r="G409" s="46" t="s">
        <v>269</v>
      </c>
      <c r="H409" s="46" t="s">
        <v>271</v>
      </c>
      <c r="I409" s="46" t="s">
        <v>270</v>
      </c>
      <c r="J409" s="53"/>
      <c r="K409" s="53"/>
      <c r="L409" s="47"/>
      <c r="M409" s="47"/>
      <c r="N409" s="29">
        <f>SUM(Table1[[#This Row],[250m]:[1000m]])/86400</f>
        <v>7.453935185185185E-4</v>
      </c>
      <c r="O409" s="29">
        <f>SUM(Table1[[#This Row],[250m]:[2000m]])/86400</f>
        <v>1.4128356481481483E-3</v>
      </c>
      <c r="P409" s="48">
        <f>SUM(Table1[[#This Row],[250m]:[3000m]])/86400</f>
        <v>2.0798148148148152E-3</v>
      </c>
      <c r="Q409" s="29">
        <f>IF(Table1[[#This Row],[Time(s)]]&gt;1,Table1[[#This Row],[Time(s)]]/86400," ")</f>
        <v>2.7420601851851855E-3</v>
      </c>
      <c r="R409" s="30">
        <f>SUM(Table1[[#This Row],[250m]:[4000m]])</f>
        <v>236.91400000000004</v>
      </c>
      <c r="S409" s="31">
        <f t="shared" si="28"/>
        <v>60.781549422997358</v>
      </c>
      <c r="T409" s="43">
        <f t="shared" si="26"/>
        <v>14.807125000000003</v>
      </c>
      <c r="U409" s="43">
        <f>IFERROR(AVERAGE(Table1[[#This Row],[500m]:[4000m]])," ")</f>
        <v>14.379266666666668</v>
      </c>
      <c r="V409" s="43">
        <f t="shared" si="27"/>
        <v>0.20099945510468689</v>
      </c>
      <c r="W409" s="53">
        <v>23.8</v>
      </c>
      <c r="X409" s="53">
        <v>1008</v>
      </c>
      <c r="Y409" s="53">
        <v>38</v>
      </c>
      <c r="Z409" s="54">
        <v>1.1779999999999999</v>
      </c>
      <c r="AA409" s="50">
        <v>21.225000000000001</v>
      </c>
      <c r="AB409" s="50">
        <v>14.412000000000001</v>
      </c>
      <c r="AC409" s="50">
        <v>14.125999999999999</v>
      </c>
      <c r="AD409" s="50">
        <v>14.638999999999999</v>
      </c>
      <c r="AE409" s="50">
        <v>13.994999999999999</v>
      </c>
      <c r="AF409" s="50">
        <v>14.348000000000001</v>
      </c>
      <c r="AG409" s="50">
        <v>14.585000000000001</v>
      </c>
      <c r="AH409" s="50">
        <v>14.739000000000001</v>
      </c>
      <c r="AI409" s="50">
        <v>14.425000000000001</v>
      </c>
      <c r="AJ409" s="50">
        <v>14.420999999999999</v>
      </c>
      <c r="AK409" s="50">
        <v>14.507</v>
      </c>
      <c r="AL409" s="50">
        <v>14.273999999999999</v>
      </c>
      <c r="AM409" s="50">
        <v>14.124000000000001</v>
      </c>
      <c r="AN409" s="50">
        <v>14.321999999999999</v>
      </c>
      <c r="AO409" s="50">
        <v>14.465999999999999</v>
      </c>
      <c r="AP409" s="50">
        <v>14.305999999999999</v>
      </c>
      <c r="AQ409" s="51"/>
      <c r="AR409" s="47"/>
      <c r="AS409" s="47"/>
      <c r="AT409" s="47"/>
      <c r="AU409" s="47"/>
      <c r="AV409" s="47"/>
      <c r="AW409" s="47"/>
      <c r="AX409" s="47"/>
      <c r="AY409" s="47"/>
      <c r="AZ409" s="47"/>
      <c r="BA409" s="47"/>
      <c r="BB409" s="47"/>
      <c r="BC409" s="47"/>
      <c r="BD409" s="47"/>
      <c r="BE409" s="47"/>
      <c r="BF409" s="47"/>
      <c r="BG409" s="47"/>
      <c r="BH409" s="47"/>
      <c r="BI409" s="47"/>
      <c r="BJ409" s="47"/>
      <c r="BK409" s="47"/>
      <c r="BL409" s="47"/>
      <c r="BM409" s="47"/>
      <c r="BN409" s="47"/>
      <c r="BO409" s="47"/>
      <c r="BP409" s="47"/>
      <c r="BQ409" s="47"/>
      <c r="BR409" s="47"/>
      <c r="BS409" s="47"/>
      <c r="BT409" s="47"/>
      <c r="BU409" s="47"/>
      <c r="BV409" s="47"/>
      <c r="BW409" s="47"/>
      <c r="BX409" s="47"/>
    </row>
    <row r="410" spans="1:76" x14ac:dyDescent="0.25">
      <c r="A410" s="46" t="s">
        <v>348</v>
      </c>
      <c r="B410" s="40" t="s">
        <v>77</v>
      </c>
      <c r="C410" s="55">
        <v>43523</v>
      </c>
      <c r="D410" s="40" t="s">
        <v>93</v>
      </c>
      <c r="E410" s="40"/>
      <c r="F410" s="46" t="s">
        <v>121</v>
      </c>
      <c r="G410" s="46" t="s">
        <v>162</v>
      </c>
      <c r="H410" s="46" t="s">
        <v>219</v>
      </c>
      <c r="I410" s="46" t="s">
        <v>126</v>
      </c>
      <c r="J410" s="53"/>
      <c r="K410" s="53"/>
      <c r="L410" s="47"/>
      <c r="M410" s="47"/>
      <c r="N410" s="29">
        <f>SUM(Table1[[#This Row],[250m]:[1000m]])/86400</f>
        <v>7.2525462962962951E-4</v>
      </c>
      <c r="O410" s="29">
        <f>SUM(Table1[[#This Row],[250m]:[2000m]])/86400</f>
        <v>1.3753356481481481E-3</v>
      </c>
      <c r="P410" s="48">
        <f>SUM(Table1[[#This Row],[250m]:[3000m]])/86400</f>
        <v>2.0392824074074072E-3</v>
      </c>
      <c r="Q410" s="29">
        <f>IF(Table1[[#This Row],[Time(s)]]&gt;1,Table1[[#This Row],[Time(s)]]/86400," ")</f>
        <v>2.7099652777777773E-3</v>
      </c>
      <c r="R410" s="30">
        <f>SUM(Table1[[#This Row],[250m]:[4000m]])</f>
        <v>234.14099999999996</v>
      </c>
      <c r="S410" s="31">
        <f t="shared" si="28"/>
        <v>61.501403000755957</v>
      </c>
      <c r="T410" s="43">
        <f t="shared" si="26"/>
        <v>14.633812499999998</v>
      </c>
      <c r="U410" s="43">
        <f>IFERROR(AVERAGE(Table1[[#This Row],[500m]:[4000m]])," ")</f>
        <v>14.206866666666663</v>
      </c>
      <c r="V410" s="43">
        <f t="shared" si="27"/>
        <v>0.27838202596603173</v>
      </c>
      <c r="W410" s="53">
        <v>23.8</v>
      </c>
      <c r="X410" s="53">
        <v>1008</v>
      </c>
      <c r="Y410" s="53">
        <v>38</v>
      </c>
      <c r="Z410" s="54">
        <v>1.1779999999999999</v>
      </c>
      <c r="AA410" s="50">
        <v>21.038</v>
      </c>
      <c r="AB410" s="50">
        <v>14.13</v>
      </c>
      <c r="AC410" s="50">
        <v>13.727</v>
      </c>
      <c r="AD410" s="50">
        <v>13.766999999999999</v>
      </c>
      <c r="AE410" s="50">
        <v>13.840999999999999</v>
      </c>
      <c r="AF410" s="50">
        <v>13.959</v>
      </c>
      <c r="AG410" s="50">
        <v>14.135</v>
      </c>
      <c r="AH410" s="50">
        <v>14.231999999999999</v>
      </c>
      <c r="AI410" s="50">
        <v>14.234</v>
      </c>
      <c r="AJ410" s="50">
        <v>14.266999999999999</v>
      </c>
      <c r="AK410" s="50">
        <v>14.382</v>
      </c>
      <c r="AL410" s="50">
        <v>14.481999999999999</v>
      </c>
      <c r="AM410" s="50">
        <v>14.571999999999999</v>
      </c>
      <c r="AN410" s="50">
        <v>14.372999999999999</v>
      </c>
      <c r="AO410" s="50">
        <v>14.57</v>
      </c>
      <c r="AP410" s="50">
        <v>14.432</v>
      </c>
      <c r="AQ410" s="51"/>
      <c r="AR410" s="47"/>
      <c r="AS410" s="47"/>
      <c r="AT410" s="47"/>
      <c r="AU410" s="47"/>
      <c r="AV410" s="47"/>
      <c r="AW410" s="47"/>
      <c r="AX410" s="47"/>
      <c r="AY410" s="47"/>
      <c r="AZ410" s="47"/>
      <c r="BA410" s="47"/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  <c r="BN410" s="47"/>
      <c r="BO410" s="47"/>
      <c r="BP410" s="47"/>
      <c r="BQ410" s="47"/>
      <c r="BR410" s="47"/>
      <c r="BS410" s="47"/>
      <c r="BT410" s="47"/>
      <c r="BU410" s="47"/>
      <c r="BV410" s="47"/>
      <c r="BW410" s="47"/>
      <c r="BX410" s="47"/>
    </row>
    <row r="411" spans="1:76" x14ac:dyDescent="0.25">
      <c r="A411" s="46" t="s">
        <v>348</v>
      </c>
      <c r="B411" s="40" t="s">
        <v>77</v>
      </c>
      <c r="C411" s="55">
        <v>43523</v>
      </c>
      <c r="D411" s="40" t="s">
        <v>83</v>
      </c>
      <c r="E411" s="40"/>
      <c r="F411" s="46" t="s">
        <v>174</v>
      </c>
      <c r="G411" s="46" t="s">
        <v>217</v>
      </c>
      <c r="H411" s="46" t="s">
        <v>199</v>
      </c>
      <c r="I411" s="46" t="s">
        <v>124</v>
      </c>
      <c r="J411" s="53"/>
      <c r="K411" s="53"/>
      <c r="L411" s="47"/>
      <c r="M411" s="47"/>
      <c r="N411" s="29">
        <f>SUM(Table1[[#This Row],[250m]:[1000m]])/86400</f>
        <v>7.3510416666666667E-4</v>
      </c>
      <c r="O411" s="29">
        <f>SUM(Table1[[#This Row],[250m]:[2000m]])/86400</f>
        <v>1.3913773148148149E-3</v>
      </c>
      <c r="P411" s="48">
        <f>SUM(Table1[[#This Row],[250m]:[3000m]])/86400</f>
        <v>2.066145833333333E-3</v>
      </c>
      <c r="Q411" s="29">
        <f>IF(Table1[[#This Row],[Time(s)]]&gt;1,Table1[[#This Row],[Time(s)]]/86400," ")</f>
        <v>2.7384606481481479E-3</v>
      </c>
      <c r="R411" s="30">
        <f>SUM(Table1[[#This Row],[250m]:[4000m]])</f>
        <v>236.60299999999998</v>
      </c>
      <c r="S411" s="31">
        <f t="shared" si="28"/>
        <v>60.861443007907766</v>
      </c>
      <c r="T411" s="43">
        <f>IFERROR(AVERAGE(AA411:AN411)," ")</f>
        <v>14.834071428571429</v>
      </c>
      <c r="U411" s="43">
        <f>IFERROR(AVERAGE(Table1[[#This Row],[500m]:[4000m]])," ")</f>
        <v>14.3818</v>
      </c>
      <c r="V411" s="43">
        <f>IFERROR(STDEV(AB411:AN411)," ")</f>
        <v>0.23652532796559156</v>
      </c>
      <c r="W411" s="53">
        <v>23.8</v>
      </c>
      <c r="X411" s="53">
        <v>1008</v>
      </c>
      <c r="Y411" s="53">
        <v>38</v>
      </c>
      <c r="Z411" s="54">
        <v>1.1779999999999999</v>
      </c>
      <c r="AA411" s="50">
        <v>20.876000000000001</v>
      </c>
      <c r="AB411" s="50">
        <v>14.333</v>
      </c>
      <c r="AC411" s="50">
        <v>14.211</v>
      </c>
      <c r="AD411" s="26">
        <v>14.093</v>
      </c>
      <c r="AE411" s="50">
        <v>14.101000000000001</v>
      </c>
      <c r="AF411" s="50">
        <v>14.353</v>
      </c>
      <c r="AG411" s="50">
        <v>14.054</v>
      </c>
      <c r="AH411" s="50">
        <v>14.194000000000001</v>
      </c>
      <c r="AI411" s="50">
        <v>14.324999999999999</v>
      </c>
      <c r="AJ411" s="50">
        <v>14.625999999999999</v>
      </c>
      <c r="AK411" s="50">
        <v>14.739000000000001</v>
      </c>
      <c r="AL411" s="50">
        <v>14.61</v>
      </c>
      <c r="AM411" s="50">
        <v>14.497</v>
      </c>
      <c r="AN411" s="50">
        <v>14.664999999999999</v>
      </c>
      <c r="AO411" s="57">
        <v>14.201000000000001</v>
      </c>
      <c r="AP411" s="26">
        <v>14.725</v>
      </c>
      <c r="AQ411" s="32"/>
      <c r="AR411" s="47"/>
      <c r="AS411" s="47"/>
      <c r="AT411" s="47"/>
      <c r="AU411" s="47"/>
      <c r="AV411" s="47"/>
      <c r="AW411" s="47"/>
      <c r="AX411" s="47"/>
      <c r="AY411" s="47"/>
      <c r="AZ411" s="47"/>
      <c r="BA411" s="47"/>
      <c r="BB411" s="47"/>
      <c r="BC411" s="47"/>
      <c r="BD411" s="47"/>
      <c r="BE411" s="47"/>
      <c r="BF411" s="47"/>
      <c r="BG411" s="47"/>
      <c r="BH411" s="47"/>
      <c r="BI411" s="47"/>
      <c r="BJ411" s="47"/>
      <c r="BK411" s="47"/>
      <c r="BL411" s="47"/>
      <c r="BM411" s="47"/>
      <c r="BN411" s="47"/>
      <c r="BO411" s="47"/>
      <c r="BP411" s="47"/>
      <c r="BQ411" s="47"/>
      <c r="BR411" s="47"/>
      <c r="BS411" s="47"/>
      <c r="BT411" s="47"/>
      <c r="BU411" s="47"/>
      <c r="BV411" s="47"/>
      <c r="BW411" s="47"/>
      <c r="BX411" s="47"/>
    </row>
    <row r="412" spans="1:76" x14ac:dyDescent="0.25">
      <c r="A412" s="46" t="s">
        <v>348</v>
      </c>
      <c r="B412" s="40" t="s">
        <v>77</v>
      </c>
      <c r="C412" s="55">
        <v>43523</v>
      </c>
      <c r="D412" s="40" t="s">
        <v>228</v>
      </c>
      <c r="E412" s="40"/>
      <c r="F412" s="46" t="s">
        <v>302</v>
      </c>
      <c r="G412" s="46" t="s">
        <v>229</v>
      </c>
      <c r="H412" s="46" t="s">
        <v>230</v>
      </c>
      <c r="I412" s="46" t="s">
        <v>232</v>
      </c>
      <c r="J412" s="53"/>
      <c r="K412" s="53"/>
      <c r="L412" s="47"/>
      <c r="M412" s="47"/>
      <c r="N412" s="29">
        <f>SUM(Table1[[#This Row],[250m]:[1000m]])/86400</f>
        <v>7.4416666666666663E-4</v>
      </c>
      <c r="O412" s="29">
        <f>SUM(Table1[[#This Row],[250m]:[2000m]])/86400</f>
        <v>1.4059953703703704E-3</v>
      </c>
      <c r="P412" s="48">
        <f>SUM(Table1[[#This Row],[250m]:[3000m]])/86400</f>
        <v>2.0828356481481479E-3</v>
      </c>
      <c r="Q412" s="29">
        <f>IF(Table1[[#This Row],[Time(s)]]&gt;1,Table1[[#This Row],[Time(s)]]/86400," ")</f>
        <v>2.74625E-3</v>
      </c>
      <c r="R412" s="30">
        <f>SUM(Table1[[#This Row],[250m]:[4000m]])</f>
        <v>237.27600000000001</v>
      </c>
      <c r="S412" s="31">
        <f t="shared" si="28"/>
        <v>60.688818085267791</v>
      </c>
      <c r="T412" s="43">
        <f t="shared" si="26"/>
        <v>14.829750000000001</v>
      </c>
      <c r="U412" s="43">
        <f>IFERROR(AVERAGE(Table1[[#This Row],[500m]:[4000m]])," ")</f>
        <v>14.408933333333334</v>
      </c>
      <c r="V412" s="43">
        <f t="shared" si="27"/>
        <v>0.19778576673716838</v>
      </c>
      <c r="W412" s="53">
        <v>23.8</v>
      </c>
      <c r="X412" s="53">
        <v>1008</v>
      </c>
      <c r="Y412" s="53">
        <v>38</v>
      </c>
      <c r="Z412" s="54">
        <v>1.1779999999999999</v>
      </c>
      <c r="AA412" s="50">
        <v>21.141999999999999</v>
      </c>
      <c r="AB412" s="50">
        <v>14.465999999999999</v>
      </c>
      <c r="AC412" s="50">
        <v>14.228999999999999</v>
      </c>
      <c r="AD412" s="50">
        <v>14.459</v>
      </c>
      <c r="AE412" s="50">
        <v>14.196999999999999</v>
      </c>
      <c r="AF412" s="50">
        <v>14.363</v>
      </c>
      <c r="AG412" s="50">
        <v>14.106999999999999</v>
      </c>
      <c r="AH412" s="50">
        <v>14.515000000000001</v>
      </c>
      <c r="AI412" s="50">
        <v>14.565</v>
      </c>
      <c r="AJ412" s="50">
        <v>14.587999999999999</v>
      </c>
      <c r="AK412" s="50">
        <v>14.624000000000001</v>
      </c>
      <c r="AL412" s="50">
        <v>14.702</v>
      </c>
      <c r="AM412" s="50">
        <v>14.597</v>
      </c>
      <c r="AN412" s="50">
        <v>14.169</v>
      </c>
      <c r="AO412" s="50">
        <v>14.129</v>
      </c>
      <c r="AP412" s="50">
        <v>14.423999999999999</v>
      </c>
      <c r="AQ412" s="51"/>
      <c r="AR412" s="47"/>
      <c r="AS412" s="47"/>
      <c r="AT412" s="47"/>
      <c r="AU412" s="47"/>
      <c r="AV412" s="47"/>
      <c r="AW412" s="47"/>
      <c r="AX412" s="47"/>
      <c r="AY412" s="47"/>
      <c r="AZ412" s="47"/>
      <c r="BA412" s="47"/>
      <c r="BB412" s="47"/>
      <c r="BC412" s="47"/>
      <c r="BD412" s="47"/>
      <c r="BE412" s="47"/>
      <c r="BF412" s="47"/>
      <c r="BG412" s="47"/>
      <c r="BH412" s="47"/>
      <c r="BI412" s="47"/>
      <c r="BJ412" s="47"/>
      <c r="BK412" s="47"/>
      <c r="BL412" s="47"/>
      <c r="BM412" s="47"/>
      <c r="BN412" s="47"/>
      <c r="BO412" s="47"/>
      <c r="BP412" s="47"/>
      <c r="BQ412" s="47"/>
      <c r="BR412" s="47"/>
      <c r="BS412" s="47"/>
      <c r="BT412" s="47"/>
      <c r="BU412" s="47"/>
      <c r="BV412" s="47"/>
      <c r="BW412" s="47"/>
      <c r="BX412" s="47"/>
    </row>
    <row r="413" spans="1:76" x14ac:dyDescent="0.25">
      <c r="A413" s="46" t="s">
        <v>348</v>
      </c>
      <c r="B413" s="40" t="s">
        <v>77</v>
      </c>
      <c r="C413" s="55">
        <v>43523</v>
      </c>
      <c r="D413" s="40" t="s">
        <v>234</v>
      </c>
      <c r="E413" s="40"/>
      <c r="F413" s="46" t="s">
        <v>292</v>
      </c>
      <c r="G413" s="46" t="s">
        <v>338</v>
      </c>
      <c r="H413" s="46" t="s">
        <v>235</v>
      </c>
      <c r="I413" s="46" t="s">
        <v>238</v>
      </c>
      <c r="J413" s="53"/>
      <c r="K413" s="53"/>
      <c r="L413" s="47"/>
      <c r="M413" s="47"/>
      <c r="N413" s="29">
        <f>SUM(Table1[[#This Row],[250m]:[1000m]])/86400</f>
        <v>7.4497685185185181E-4</v>
      </c>
      <c r="O413" s="29">
        <f>SUM(Table1[[#This Row],[250m]:[2000m]])/86400</f>
        <v>1.4108449074074075E-3</v>
      </c>
      <c r="P413" s="48">
        <f>SUM(Table1[[#This Row],[250m]:[3000m]])/86400</f>
        <v>2.077939814814815E-3</v>
      </c>
      <c r="Q413" s="29">
        <f>IF(Table1[[#This Row],[Time(s)]]&gt;1,Table1[[#This Row],[Time(s)]]/86400," ")</f>
        <v>2.7527083333333336E-3</v>
      </c>
      <c r="R413" s="30">
        <f>SUM(Table1[[#This Row],[250m]:[4000m]])</f>
        <v>237.834</v>
      </c>
      <c r="S413" s="31">
        <f t="shared" si="28"/>
        <v>60.546431544690833</v>
      </c>
      <c r="T413" s="43">
        <f t="shared" si="26"/>
        <v>14.864625</v>
      </c>
      <c r="U413" s="43">
        <f>IFERROR(AVERAGE(Table1[[#This Row],[500m]:[4000m]])," ")</f>
        <v>14.426266666666665</v>
      </c>
      <c r="V413" s="43">
        <f t="shared" si="27"/>
        <v>0.22639077046642361</v>
      </c>
      <c r="W413" s="53">
        <v>23.8</v>
      </c>
      <c r="X413" s="53">
        <v>1008</v>
      </c>
      <c r="Y413" s="53">
        <v>38</v>
      </c>
      <c r="Z413" s="54">
        <v>1.1779999999999999</v>
      </c>
      <c r="AA413" s="50">
        <v>21.44</v>
      </c>
      <c r="AB413" s="50">
        <v>14.724</v>
      </c>
      <c r="AC413" s="50">
        <v>14.125</v>
      </c>
      <c r="AD413" s="50">
        <v>14.077</v>
      </c>
      <c r="AE413" s="50">
        <v>14.355</v>
      </c>
      <c r="AF413" s="50">
        <v>14.385999999999999</v>
      </c>
      <c r="AG413" s="50">
        <v>14.497999999999999</v>
      </c>
      <c r="AH413" s="50">
        <v>14.292</v>
      </c>
      <c r="AI413" s="50">
        <v>14.333</v>
      </c>
      <c r="AJ413" s="50">
        <v>14.221</v>
      </c>
      <c r="AK413" s="50">
        <v>14.476000000000001</v>
      </c>
      <c r="AL413" s="50">
        <v>14.606999999999999</v>
      </c>
      <c r="AM413" s="50">
        <v>14.664</v>
      </c>
      <c r="AN413" s="50">
        <v>14.343999999999999</v>
      </c>
      <c r="AO413" s="50">
        <v>14.381</v>
      </c>
      <c r="AP413" s="50">
        <v>14.911</v>
      </c>
      <c r="AQ413" s="51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47"/>
      <c r="BE413" s="47"/>
      <c r="BF413" s="47"/>
      <c r="BG413" s="47"/>
      <c r="BH413" s="47"/>
      <c r="BI413" s="47"/>
      <c r="BJ413" s="47"/>
      <c r="BK413" s="47"/>
      <c r="BL413" s="47"/>
      <c r="BM413" s="47"/>
      <c r="BN413" s="47"/>
      <c r="BO413" s="47"/>
      <c r="BP413" s="47"/>
      <c r="BQ413" s="47"/>
      <c r="BR413" s="47"/>
      <c r="BS413" s="47"/>
      <c r="BT413" s="47"/>
      <c r="BU413" s="47"/>
      <c r="BV413" s="47"/>
      <c r="BW413" s="47"/>
      <c r="BX413" s="47"/>
    </row>
    <row r="414" spans="1:76" x14ac:dyDescent="0.25">
      <c r="A414" s="46" t="s">
        <v>348</v>
      </c>
      <c r="B414" s="40" t="s">
        <v>201</v>
      </c>
      <c r="C414" s="55">
        <v>43523</v>
      </c>
      <c r="D414" s="40" t="s">
        <v>88</v>
      </c>
      <c r="E414" s="40"/>
      <c r="F414" s="46" t="s">
        <v>185</v>
      </c>
      <c r="G414" s="46" t="s">
        <v>216</v>
      </c>
      <c r="H414" s="46" t="s">
        <v>168</v>
      </c>
      <c r="I414" s="46" t="s">
        <v>109</v>
      </c>
      <c r="J414" s="53"/>
      <c r="K414" s="53"/>
      <c r="L414" s="47"/>
      <c r="M414" s="47"/>
      <c r="N414" s="29">
        <f>SUM(Table1[[#This Row],[250m]:[1000m]])/86400</f>
        <v>7.1425925925925932E-4</v>
      </c>
      <c r="O414" s="29">
        <f>SUM(Table1[[#This Row],[250m]:[2000m]])/86400</f>
        <v>1.3582175925925925E-3</v>
      </c>
      <c r="P414" s="48">
        <f>SUM(Table1[[#This Row],[250m]:[3000m]])/86400</f>
        <v>2.0028124999999998E-3</v>
      </c>
      <c r="Q414" s="29">
        <f>IF(Table1[[#This Row],[Time(s)]]&gt;1,Table1[[#This Row],[Time(s)]]/86400," ")</f>
        <v>2.6797337962962964E-3</v>
      </c>
      <c r="R414" s="30">
        <f>SUM(Table1[[#This Row],[250m]:[4000m]])</f>
        <v>231.529</v>
      </c>
      <c r="S414" s="31">
        <f t="shared" si="28"/>
        <v>62.195232562659534</v>
      </c>
      <c r="T414" s="43">
        <f t="shared" si="26"/>
        <v>14.4705625</v>
      </c>
      <c r="U414" s="43">
        <f>IFERROR(AVERAGE(Table1[[#This Row],[500m]:[4000m]])," ")</f>
        <v>14.072533333333331</v>
      </c>
      <c r="V414" s="43">
        <f t="shared" si="27"/>
        <v>0.43627299229900074</v>
      </c>
      <c r="W414" s="53">
        <v>24.1</v>
      </c>
      <c r="X414" s="53">
        <v>1003</v>
      </c>
      <c r="Y414" s="53">
        <v>38</v>
      </c>
      <c r="Z414" s="54">
        <v>1.171</v>
      </c>
      <c r="AA414" s="50">
        <v>20.440999999999999</v>
      </c>
      <c r="AB414" s="50">
        <v>13.714</v>
      </c>
      <c r="AC414" s="50">
        <v>13.724</v>
      </c>
      <c r="AD414" s="50">
        <v>13.833</v>
      </c>
      <c r="AE414" s="50">
        <v>14.047000000000001</v>
      </c>
      <c r="AF414" s="50">
        <v>13.907</v>
      </c>
      <c r="AG414" s="50">
        <v>13.992000000000001</v>
      </c>
      <c r="AH414" s="50">
        <v>13.692</v>
      </c>
      <c r="AI414" s="50">
        <v>13.868</v>
      </c>
      <c r="AJ414" s="50">
        <v>14.022</v>
      </c>
      <c r="AK414" s="50">
        <v>13.901</v>
      </c>
      <c r="AL414" s="50">
        <v>13.901999999999999</v>
      </c>
      <c r="AM414" s="50">
        <v>14.116</v>
      </c>
      <c r="AN414" s="50">
        <v>15.38</v>
      </c>
      <c r="AO414" s="50">
        <v>14.553000000000001</v>
      </c>
      <c r="AP414" s="50">
        <v>14.436999999999999</v>
      </c>
      <c r="AQ414" s="51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47"/>
      <c r="BE414" s="47"/>
      <c r="BF414" s="47"/>
      <c r="BG414" s="47"/>
      <c r="BH414" s="47"/>
      <c r="BI414" s="47"/>
      <c r="BJ414" s="47"/>
      <c r="BK414" s="47"/>
      <c r="BL414" s="47"/>
      <c r="BM414" s="47"/>
      <c r="BN414" s="47"/>
      <c r="BO414" s="47"/>
      <c r="BP414" s="47"/>
      <c r="BQ414" s="47"/>
      <c r="BR414" s="47"/>
      <c r="BS414" s="47"/>
      <c r="BT414" s="47"/>
      <c r="BU414" s="47"/>
      <c r="BV414" s="47"/>
      <c r="BW414" s="47"/>
      <c r="BX414" s="47"/>
    </row>
    <row r="415" spans="1:76" x14ac:dyDescent="0.25">
      <c r="A415" s="46" t="s">
        <v>348</v>
      </c>
      <c r="B415" s="40" t="s">
        <v>201</v>
      </c>
      <c r="C415" s="55">
        <v>43523</v>
      </c>
      <c r="D415" s="40" t="s">
        <v>78</v>
      </c>
      <c r="E415" s="40"/>
      <c r="F415" s="46" t="s">
        <v>79</v>
      </c>
      <c r="G415" s="46" t="s">
        <v>197</v>
      </c>
      <c r="H415" s="46" t="s">
        <v>264</v>
      </c>
      <c r="I415" s="46" t="s">
        <v>211</v>
      </c>
      <c r="J415" s="53"/>
      <c r="K415" s="53"/>
      <c r="L415" s="47"/>
      <c r="M415" s="47"/>
      <c r="N415" s="29">
        <f>SUM(Table1[[#This Row],[250m]:[1000m]])/86400</f>
        <v>7.2534722222222228E-4</v>
      </c>
      <c r="O415" s="29">
        <f>SUM(Table1[[#This Row],[250m]:[2000m]])/86400</f>
        <v>1.3743402777777777E-3</v>
      </c>
      <c r="P415" s="48">
        <f>SUM(Table1[[#This Row],[250m]:[3000m]])/86400</f>
        <v>2.0213078703703704E-3</v>
      </c>
      <c r="Q415" s="29">
        <f>IF(Table1[[#This Row],[Time(s)]]&gt;1,Table1[[#This Row],[Time(s)]]/86400," ")</f>
        <v>2.680960648148148E-3</v>
      </c>
      <c r="R415" s="30">
        <f>SUM(Table1[[#This Row],[250m]:[4000m]])</f>
        <v>231.63499999999999</v>
      </c>
      <c r="S415" s="31">
        <f t="shared" si="28"/>
        <v>62.166770997474472</v>
      </c>
      <c r="T415" s="43">
        <f t="shared" si="26"/>
        <v>14.477187499999999</v>
      </c>
      <c r="U415" s="43">
        <f>IFERROR(AVERAGE(Table1[[#This Row],[500m]:[4000m]])," ")</f>
        <v>14.041399999999999</v>
      </c>
      <c r="V415" s="43">
        <f t="shared" si="27"/>
        <v>0.17850122048402273</v>
      </c>
      <c r="W415" s="53">
        <v>24.1</v>
      </c>
      <c r="X415" s="53">
        <v>1003</v>
      </c>
      <c r="Y415" s="53">
        <v>38</v>
      </c>
      <c r="Z415" s="54">
        <v>1.171</v>
      </c>
      <c r="AA415" s="50">
        <v>21.013999999999999</v>
      </c>
      <c r="AB415" s="50">
        <v>14.048999999999999</v>
      </c>
      <c r="AC415" s="50">
        <v>13.731</v>
      </c>
      <c r="AD415" s="50">
        <v>13.875999999999999</v>
      </c>
      <c r="AE415" s="50">
        <v>13.975</v>
      </c>
      <c r="AF415" s="50">
        <v>14.196999999999999</v>
      </c>
      <c r="AG415" s="50">
        <v>13.958</v>
      </c>
      <c r="AH415" s="50">
        <v>13.943</v>
      </c>
      <c r="AI415" s="50">
        <v>13.817</v>
      </c>
      <c r="AJ415" s="50">
        <v>13.939</v>
      </c>
      <c r="AK415" s="50">
        <v>14.04</v>
      </c>
      <c r="AL415" s="50">
        <v>14.102</v>
      </c>
      <c r="AM415" s="50">
        <v>14.289</v>
      </c>
      <c r="AN415" s="50">
        <v>14.169</v>
      </c>
      <c r="AO415" s="50">
        <v>14.141</v>
      </c>
      <c r="AP415" s="50">
        <v>14.395</v>
      </c>
      <c r="AQ415" s="51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47"/>
      <c r="BE415" s="47"/>
      <c r="BF415" s="47"/>
      <c r="BG415" s="47"/>
      <c r="BH415" s="47"/>
      <c r="BI415" s="47"/>
      <c r="BJ415" s="47"/>
      <c r="BK415" s="47"/>
      <c r="BL415" s="47"/>
      <c r="BM415" s="47"/>
      <c r="BN415" s="47"/>
      <c r="BO415" s="47"/>
      <c r="BP415" s="47"/>
      <c r="BQ415" s="47"/>
      <c r="BR415" s="47"/>
      <c r="BS415" s="47"/>
      <c r="BT415" s="47"/>
      <c r="BU415" s="47"/>
      <c r="BV415" s="47"/>
      <c r="BW415" s="47"/>
      <c r="BX415" s="47"/>
    </row>
    <row r="416" spans="1:76" x14ac:dyDescent="0.25">
      <c r="A416" s="46" t="s">
        <v>348</v>
      </c>
      <c r="B416" s="40" t="s">
        <v>201</v>
      </c>
      <c r="C416" s="55">
        <v>43523</v>
      </c>
      <c r="D416" s="40" t="s">
        <v>267</v>
      </c>
      <c r="E416" s="40"/>
      <c r="F416" s="46" t="s">
        <v>274</v>
      </c>
      <c r="G416" s="46" t="s">
        <v>269</v>
      </c>
      <c r="H416" s="46" t="s">
        <v>271</v>
      </c>
      <c r="I416" s="46" t="s">
        <v>270</v>
      </c>
      <c r="J416" s="53"/>
      <c r="K416" s="53"/>
      <c r="L416" s="47"/>
      <c r="M416" s="47"/>
      <c r="N416" s="29">
        <f>SUM(Table1[[#This Row],[250m]:[1000m]])/86400</f>
        <v>7.3277777777777772E-4</v>
      </c>
      <c r="O416" s="29">
        <f>SUM(Table1[[#This Row],[250m]:[2000m]])/86400</f>
        <v>1.3917708333333334E-3</v>
      </c>
      <c r="P416" s="48">
        <f>SUM(Table1[[#This Row],[250m]:[3000m]])/86400</f>
        <v>3.2072337962962966E-3</v>
      </c>
      <c r="Q416" s="29">
        <f>IF(Table1[[#This Row],[Time(s)]]&gt;1,Table1[[#This Row],[Time(s)]]/86400," ")</f>
        <v>3.8723379629629637E-3</v>
      </c>
      <c r="R416" s="30">
        <f>SUM(Table1[[#This Row],[250m]:[4000m]])</f>
        <v>334.57000000000005</v>
      </c>
      <c r="S416" s="31">
        <f t="shared" si="28"/>
        <v>43.040320411274166</v>
      </c>
      <c r="T416" s="43">
        <f t="shared" ref="T416:T479" si="29">IFERROR(AVERAGE(AA416:AP416)," ")</f>
        <v>20.910625000000003</v>
      </c>
      <c r="U416" s="43">
        <f>IFERROR(AVERAGE(Table1[[#This Row],[500m]:[4000m]])," ")</f>
        <v>20.905066666666666</v>
      </c>
      <c r="V416" s="43">
        <f t="shared" ref="V416:V479" si="30">IFERROR(STDEV(AB416:AP416)," ")</f>
        <v>25.854621679876189</v>
      </c>
      <c r="W416" s="53">
        <v>24.1</v>
      </c>
      <c r="X416" s="53">
        <v>1003</v>
      </c>
      <c r="Y416" s="53">
        <v>38</v>
      </c>
      <c r="Z416" s="54">
        <v>1.171</v>
      </c>
      <c r="AA416" s="50">
        <v>20.994</v>
      </c>
      <c r="AB416" s="50">
        <v>14.172000000000001</v>
      </c>
      <c r="AC416" s="50">
        <v>14.12</v>
      </c>
      <c r="AD416" s="50">
        <v>14.026</v>
      </c>
      <c r="AE416" s="50">
        <v>14.226000000000001</v>
      </c>
      <c r="AF416" s="50">
        <v>14.227</v>
      </c>
      <c r="AG416" s="50">
        <v>14.254</v>
      </c>
      <c r="AH416" s="50">
        <v>14.23</v>
      </c>
      <c r="AI416" s="50">
        <v>114.363</v>
      </c>
      <c r="AJ416" s="50">
        <v>14.21</v>
      </c>
      <c r="AK416" s="50">
        <v>14.196999999999999</v>
      </c>
      <c r="AL416" s="50">
        <v>14.086</v>
      </c>
      <c r="AM416" s="50">
        <v>14.295999999999999</v>
      </c>
      <c r="AN416" s="50">
        <v>14.494999999999999</v>
      </c>
      <c r="AO416" s="50">
        <v>14.417999999999999</v>
      </c>
      <c r="AP416" s="50">
        <v>14.256</v>
      </c>
      <c r="AQ416" s="51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  <c r="BL416" s="47"/>
      <c r="BM416" s="47"/>
      <c r="BN416" s="47"/>
      <c r="BO416" s="47"/>
      <c r="BP416" s="47"/>
      <c r="BQ416" s="47"/>
      <c r="BR416" s="47"/>
      <c r="BS416" s="47"/>
      <c r="BT416" s="47"/>
      <c r="BU416" s="47"/>
      <c r="BV416" s="47"/>
      <c r="BW416" s="47"/>
      <c r="BX416" s="47"/>
    </row>
    <row r="417" spans="1:76" x14ac:dyDescent="0.25">
      <c r="A417" s="46" t="s">
        <v>348</v>
      </c>
      <c r="B417" s="40" t="s">
        <v>201</v>
      </c>
      <c r="C417" s="55">
        <v>43523</v>
      </c>
      <c r="D417" s="40" t="s">
        <v>93</v>
      </c>
      <c r="E417" s="40"/>
      <c r="F417" s="46" t="s">
        <v>121</v>
      </c>
      <c r="G417" s="46" t="s">
        <v>162</v>
      </c>
      <c r="H417" s="46" t="s">
        <v>233</v>
      </c>
      <c r="I417" s="46" t="s">
        <v>126</v>
      </c>
      <c r="J417" s="53"/>
      <c r="K417" s="53"/>
      <c r="L417" s="47"/>
      <c r="M417" s="47"/>
      <c r="N417" s="29">
        <f>SUM(Table1[[#This Row],[250m]:[1000m]])/86400</f>
        <v>7.2337962962962959E-4</v>
      </c>
      <c r="O417" s="29">
        <f>SUM(Table1[[#This Row],[250m]:[2000m]])/86400</f>
        <v>1.3686111111111112E-3</v>
      </c>
      <c r="P417" s="48">
        <f>SUM(Table1[[#This Row],[250m]:[3000m]])/86400</f>
        <v>2.0357291666666666E-3</v>
      </c>
      <c r="Q417" s="29">
        <f>IF(Table1[[#This Row],[Time(s)]]&gt;1,Table1[[#This Row],[Time(s)]]/86400," ")</f>
        <v>2.7268750000000006E-3</v>
      </c>
      <c r="R417" s="30">
        <f>SUM(Table1[[#This Row],[250m]:[4000m]])</f>
        <v>235.60200000000003</v>
      </c>
      <c r="S417" s="31">
        <f t="shared" si="28"/>
        <v>61.120024448009779</v>
      </c>
      <c r="T417" s="43">
        <f t="shared" si="29"/>
        <v>14.725125000000002</v>
      </c>
      <c r="U417" s="43">
        <f>IFERROR(AVERAGE(Table1[[#This Row],[500m]:[4000m]])," ")</f>
        <v>14.30386666666667</v>
      </c>
      <c r="V417" s="43">
        <f t="shared" si="30"/>
        <v>0.47754833213383735</v>
      </c>
      <c r="W417" s="53">
        <v>24.1</v>
      </c>
      <c r="X417" s="53">
        <v>1003</v>
      </c>
      <c r="Y417" s="53">
        <v>38</v>
      </c>
      <c r="Z417" s="54">
        <v>1.171</v>
      </c>
      <c r="AA417" s="50">
        <v>21.044</v>
      </c>
      <c r="AB417" s="50">
        <v>14.087999999999999</v>
      </c>
      <c r="AC417" s="50">
        <v>13.632999999999999</v>
      </c>
      <c r="AD417" s="50">
        <v>13.734999999999999</v>
      </c>
      <c r="AE417" s="50">
        <v>13.87</v>
      </c>
      <c r="AF417" s="50">
        <v>13.86</v>
      </c>
      <c r="AG417" s="50">
        <v>13.933</v>
      </c>
      <c r="AH417" s="50">
        <v>14.085000000000001</v>
      </c>
      <c r="AI417" s="50">
        <v>14.278</v>
      </c>
      <c r="AJ417" s="50">
        <v>14.266</v>
      </c>
      <c r="AK417" s="50">
        <v>14.388999999999999</v>
      </c>
      <c r="AL417" s="50">
        <v>14.706</v>
      </c>
      <c r="AM417" s="50">
        <v>14.771000000000001</v>
      </c>
      <c r="AN417" s="50">
        <v>14.83</v>
      </c>
      <c r="AO417" s="50">
        <v>15.032</v>
      </c>
      <c r="AP417" s="50">
        <v>15.082000000000001</v>
      </c>
      <c r="AQ417" s="51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47"/>
      <c r="BE417" s="47"/>
      <c r="BF417" s="47"/>
      <c r="BG417" s="47"/>
      <c r="BH417" s="47"/>
      <c r="BI417" s="47"/>
      <c r="BJ417" s="47"/>
      <c r="BK417" s="47"/>
      <c r="BL417" s="47"/>
      <c r="BM417" s="47"/>
      <c r="BN417" s="47"/>
      <c r="BO417" s="47"/>
      <c r="BP417" s="47"/>
      <c r="BQ417" s="47"/>
      <c r="BR417" s="47"/>
      <c r="BS417" s="47"/>
      <c r="BT417" s="47"/>
      <c r="BU417" s="47"/>
      <c r="BV417" s="47"/>
      <c r="BW417" s="47"/>
      <c r="BX417" s="47"/>
    </row>
    <row r="418" spans="1:76" x14ac:dyDescent="0.25">
      <c r="A418" s="46" t="s">
        <v>348</v>
      </c>
      <c r="B418" s="40" t="s">
        <v>201</v>
      </c>
      <c r="C418" s="55">
        <v>43523</v>
      </c>
      <c r="D418" s="40" t="s">
        <v>83</v>
      </c>
      <c r="E418" s="40"/>
      <c r="F418" s="46" t="s">
        <v>349</v>
      </c>
      <c r="G418" s="46" t="s">
        <v>174</v>
      </c>
      <c r="H418" s="46" t="s">
        <v>199</v>
      </c>
      <c r="I418" s="46" t="s">
        <v>124</v>
      </c>
      <c r="J418" s="53"/>
      <c r="K418" s="53"/>
      <c r="L418" s="47"/>
      <c r="M418" s="47"/>
      <c r="N418" s="29">
        <f>SUM(Table1[[#This Row],[250m]:[1000m]])/86400</f>
        <v>7.2409722222222222E-4</v>
      </c>
      <c r="O418" s="29">
        <f>SUM(Table1[[#This Row],[250m]:[2000m]])/86400</f>
        <v>1.3755092592592593E-3</v>
      </c>
      <c r="P418" s="48">
        <f>SUM(Table1[[#This Row],[250m]:[3000m]])/86400</f>
        <v>2.0738078703703704E-3</v>
      </c>
      <c r="Q418" s="29">
        <f>IF(Table1[[#This Row],[Time(s)]]&gt;1,Table1[[#This Row],[Time(s)]]/86400," ")</f>
        <v>2.8456134259259259E-3</v>
      </c>
      <c r="R418" s="30">
        <f>SUM(Table1[[#This Row],[250m]:[4000m]])</f>
        <v>245.86099999999999</v>
      </c>
      <c r="S418" s="31">
        <f t="shared" si="28"/>
        <v>58.569679615717831</v>
      </c>
      <c r="T418" s="43">
        <f t="shared" si="29"/>
        <v>15.366312499999999</v>
      </c>
      <c r="U418" s="43">
        <f>IFERROR(AVERAGE(Table1[[#This Row],[500m]:[4000m]])," ")</f>
        <v>15.037600000000001</v>
      </c>
      <c r="V418" s="43">
        <f t="shared" si="30"/>
        <v>1.1823260850664559</v>
      </c>
      <c r="W418" s="53">
        <v>24.1</v>
      </c>
      <c r="X418" s="53">
        <v>1003</v>
      </c>
      <c r="Y418" s="53">
        <v>38</v>
      </c>
      <c r="Z418" s="54">
        <v>1.171</v>
      </c>
      <c r="AA418" s="50">
        <v>20.297000000000001</v>
      </c>
      <c r="AB418" s="50">
        <v>14.13</v>
      </c>
      <c r="AC418" s="50">
        <v>13.936</v>
      </c>
      <c r="AD418" s="50">
        <v>14.199</v>
      </c>
      <c r="AE418" s="50">
        <v>13.955</v>
      </c>
      <c r="AF418" s="50">
        <v>14.202</v>
      </c>
      <c r="AG418" s="50">
        <v>13.957000000000001</v>
      </c>
      <c r="AH418" s="50">
        <v>14.167999999999999</v>
      </c>
      <c r="AI418" s="50">
        <v>14.375999999999999</v>
      </c>
      <c r="AJ418" s="50">
        <v>15.071999999999999</v>
      </c>
      <c r="AK418" s="50">
        <v>15.372</v>
      </c>
      <c r="AL418" s="50">
        <v>15.513</v>
      </c>
      <c r="AM418" s="50">
        <v>16.789000000000001</v>
      </c>
      <c r="AN418" s="50">
        <v>17.363</v>
      </c>
      <c r="AO418" s="50">
        <v>16.885000000000002</v>
      </c>
      <c r="AP418" s="50">
        <v>15.647</v>
      </c>
      <c r="AQ418" s="51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  <c r="BL418" s="47"/>
      <c r="BM418" s="47"/>
      <c r="BN418" s="47"/>
      <c r="BO418" s="47"/>
      <c r="BP418" s="47"/>
      <c r="BQ418" s="47"/>
      <c r="BR418" s="47"/>
      <c r="BS418" s="47"/>
      <c r="BT418" s="47"/>
      <c r="BU418" s="47"/>
      <c r="BV418" s="47"/>
      <c r="BW418" s="47"/>
      <c r="BX418" s="47"/>
    </row>
    <row r="419" spans="1:76" x14ac:dyDescent="0.25">
      <c r="A419" s="46" t="s">
        <v>348</v>
      </c>
      <c r="B419" s="40" t="s">
        <v>201</v>
      </c>
      <c r="C419" s="55">
        <v>43523</v>
      </c>
      <c r="D419" s="40" t="s">
        <v>228</v>
      </c>
      <c r="E419" s="40"/>
      <c r="F419" s="46" t="s">
        <v>302</v>
      </c>
      <c r="G419" s="46" t="s">
        <v>229</v>
      </c>
      <c r="H419" s="46" t="s">
        <v>230</v>
      </c>
      <c r="I419" s="46" t="s">
        <v>232</v>
      </c>
      <c r="J419" s="53"/>
      <c r="K419" s="53"/>
      <c r="L419" s="47"/>
      <c r="M419" s="47"/>
      <c r="N419" s="29">
        <f>SUM(Table1[[#This Row],[250m]:[1000m]])/86400</f>
        <v>7.3563657407407399E-4</v>
      </c>
      <c r="O419" s="29">
        <f>SUM(Table1[[#This Row],[250m]:[2000m]])/86400</f>
        <v>1.4007060185185186E-3</v>
      </c>
      <c r="P419" s="48">
        <f>SUM(Table1[[#This Row],[250m]:[3000m]])/86400</f>
        <v>2.0731481481481482E-3</v>
      </c>
      <c r="Q419" s="29">
        <f>IF(Table1[[#This Row],[Time(s)]]&gt;1,Table1[[#This Row],[Time(s)]]/86400," ")</f>
        <v>2.7418634259259258E-3</v>
      </c>
      <c r="R419" s="30">
        <f>SUM(Table1[[#This Row],[250m]:[4000m]])</f>
        <v>236.89699999999999</v>
      </c>
      <c r="S419" s="31">
        <f t="shared" si="28"/>
        <v>60.785911176587291</v>
      </c>
      <c r="T419" s="43">
        <f t="shared" si="29"/>
        <v>14.806062499999999</v>
      </c>
      <c r="U419" s="43">
        <f>IFERROR(AVERAGE(Table1[[#This Row],[500m]:[4000m]])," ")</f>
        <v>14.394933333333332</v>
      </c>
      <c r="V419" s="43">
        <f t="shared" si="30"/>
        <v>0.18299003355634538</v>
      </c>
      <c r="W419" s="53">
        <v>24.1</v>
      </c>
      <c r="X419" s="53">
        <v>1003</v>
      </c>
      <c r="Y419" s="53">
        <v>38</v>
      </c>
      <c r="Z419" s="54">
        <v>1.171</v>
      </c>
      <c r="AA419" s="50">
        <v>20.972999999999999</v>
      </c>
      <c r="AB419" s="50">
        <v>14.175000000000001</v>
      </c>
      <c r="AC419" s="50">
        <v>14.074</v>
      </c>
      <c r="AD419" s="50">
        <v>14.337</v>
      </c>
      <c r="AE419" s="50">
        <v>14.241</v>
      </c>
      <c r="AF419" s="50">
        <v>14.518000000000001</v>
      </c>
      <c r="AG419" s="50">
        <v>14.32</v>
      </c>
      <c r="AH419" s="50">
        <v>14.382999999999999</v>
      </c>
      <c r="AI419" s="50">
        <v>14.279</v>
      </c>
      <c r="AJ419" s="50">
        <v>14.474</v>
      </c>
      <c r="AK419" s="50">
        <v>14.756</v>
      </c>
      <c r="AL419" s="50">
        <v>14.59</v>
      </c>
      <c r="AM419" s="50">
        <v>14.641</v>
      </c>
      <c r="AN419" s="50">
        <v>14.382</v>
      </c>
      <c r="AO419" s="50">
        <v>14.276999999999999</v>
      </c>
      <c r="AP419" s="50">
        <v>14.477</v>
      </c>
      <c r="AQ419" s="51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  <c r="BL419" s="47"/>
      <c r="BM419" s="47"/>
      <c r="BN419" s="47"/>
      <c r="BO419" s="47"/>
      <c r="BP419" s="47"/>
      <c r="BQ419" s="47"/>
      <c r="BR419" s="47"/>
      <c r="BS419" s="47"/>
      <c r="BT419" s="47"/>
      <c r="BU419" s="47"/>
      <c r="BV419" s="47"/>
      <c r="BW419" s="47"/>
      <c r="BX419" s="47"/>
    </row>
    <row r="420" spans="1:76" x14ac:dyDescent="0.25">
      <c r="A420" s="46" t="s">
        <v>348</v>
      </c>
      <c r="B420" s="40" t="s">
        <v>201</v>
      </c>
      <c r="C420" s="55">
        <v>43523</v>
      </c>
      <c r="D420" s="40" t="s">
        <v>234</v>
      </c>
      <c r="E420" s="40"/>
      <c r="F420" s="46" t="s">
        <v>292</v>
      </c>
      <c r="G420" s="46" t="s">
        <v>338</v>
      </c>
      <c r="H420" s="46" t="s">
        <v>235</v>
      </c>
      <c r="I420" s="46" t="s">
        <v>350</v>
      </c>
      <c r="J420" s="53"/>
      <c r="K420" s="53"/>
      <c r="L420" s="47"/>
      <c r="M420" s="47"/>
      <c r="N420" s="29">
        <f>SUM(Table1[[#This Row],[250m]:[1000m]])/86400</f>
        <v>7.4070601851851847E-4</v>
      </c>
      <c r="O420" s="29">
        <f>SUM(Table1[[#This Row],[250m]:[2000m]])/86400</f>
        <v>1.4096759259259258E-3</v>
      </c>
      <c r="P420" s="48">
        <f>SUM(Table1[[#This Row],[250m]:[3000m]])/86400</f>
        <v>2.0789236111111112E-3</v>
      </c>
      <c r="Q420" s="29">
        <f>IF(Table1[[#This Row],[Time(s)]]&gt;1,Table1[[#This Row],[Time(s)]]/86400," ")</f>
        <v>2.7674537037037038E-3</v>
      </c>
      <c r="R420" s="30">
        <f>SUM(Table1[[#This Row],[250m]:[4000m]])</f>
        <v>239.108</v>
      </c>
      <c r="S420" s="31">
        <f t="shared" si="28"/>
        <v>60.22383190859361</v>
      </c>
      <c r="T420" s="43">
        <f t="shared" si="29"/>
        <v>14.94425</v>
      </c>
      <c r="U420" s="43">
        <f>IFERROR(AVERAGE(Table1[[#This Row],[500m]:[4000m]])," ")</f>
        <v>14.531666666666668</v>
      </c>
      <c r="V420" s="43">
        <f t="shared" si="30"/>
        <v>0.29529202656418096</v>
      </c>
      <c r="W420" s="53">
        <v>24.1</v>
      </c>
      <c r="X420" s="53">
        <v>1003</v>
      </c>
      <c r="Y420" s="53">
        <v>38</v>
      </c>
      <c r="Z420" s="54">
        <v>1.171</v>
      </c>
      <c r="AA420" s="50">
        <v>21.132999999999999</v>
      </c>
      <c r="AB420" s="50">
        <v>14.537000000000001</v>
      </c>
      <c r="AC420" s="50">
        <v>14.186</v>
      </c>
      <c r="AD420" s="50">
        <v>14.141</v>
      </c>
      <c r="AE420" s="50">
        <v>14.257999999999999</v>
      </c>
      <c r="AF420" s="50">
        <v>14.074</v>
      </c>
      <c r="AG420" s="50">
        <v>14.704000000000001</v>
      </c>
      <c r="AH420" s="50">
        <v>14.763</v>
      </c>
      <c r="AI420" s="50">
        <v>14.416</v>
      </c>
      <c r="AJ420" s="50">
        <v>14.451000000000001</v>
      </c>
      <c r="AK420" s="50">
        <v>14.621</v>
      </c>
      <c r="AL420" s="50">
        <v>14.335000000000001</v>
      </c>
      <c r="AM420" s="50">
        <v>14.744999999999999</v>
      </c>
      <c r="AN420" s="50">
        <v>14.977</v>
      </c>
      <c r="AO420" s="50">
        <v>14.776</v>
      </c>
      <c r="AP420" s="50">
        <v>14.991</v>
      </c>
      <c r="AQ420" s="51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47"/>
      <c r="BE420" s="47"/>
      <c r="BF420" s="47"/>
      <c r="BG420" s="47"/>
      <c r="BH420" s="47"/>
      <c r="BI420" s="47"/>
      <c r="BJ420" s="47"/>
      <c r="BK420" s="47"/>
      <c r="BL420" s="47"/>
      <c r="BM420" s="47"/>
      <c r="BN420" s="47"/>
      <c r="BO420" s="47"/>
      <c r="BP420" s="47"/>
      <c r="BQ420" s="47"/>
      <c r="BR420" s="47"/>
      <c r="BS420" s="47"/>
      <c r="BT420" s="47"/>
      <c r="BU420" s="47"/>
      <c r="BV420" s="47"/>
      <c r="BW420" s="47"/>
      <c r="BX420" s="47"/>
    </row>
    <row r="421" spans="1:76" x14ac:dyDescent="0.25">
      <c r="A421" s="46" t="s">
        <v>348</v>
      </c>
      <c r="B421" s="40" t="s">
        <v>100</v>
      </c>
      <c r="C421" s="28">
        <v>43524</v>
      </c>
      <c r="D421" s="27" t="s">
        <v>88</v>
      </c>
      <c r="E421" s="27">
        <v>1</v>
      </c>
      <c r="F421" s="46" t="s">
        <v>185</v>
      </c>
      <c r="G421" s="46" t="s">
        <v>216</v>
      </c>
      <c r="H421" s="46" t="s">
        <v>168</v>
      </c>
      <c r="I421" s="46" t="s">
        <v>109</v>
      </c>
      <c r="J421" s="26"/>
      <c r="K421" s="26"/>
      <c r="L421" s="26"/>
      <c r="M421" s="26"/>
      <c r="N421" s="29">
        <f>SUM(Table1[[#This Row],[250m]:[1000m]])/86400</f>
        <v>7.1061342592592584E-4</v>
      </c>
      <c r="O421" s="29">
        <f>SUM(Table1[[#This Row],[250m]:[2000m]])/86400</f>
        <v>1.350625E-3</v>
      </c>
      <c r="P421" s="48">
        <f>SUM(Table1[[#This Row],[250m]:[3000m]])/86400</f>
        <v>1.9982060185185185E-3</v>
      </c>
      <c r="Q421" s="29">
        <f>IF(Table1[[#This Row],[Time(s)]]&gt;1,Table1[[#This Row],[Time(s)]]/86400," ")</f>
        <v>2.6390277777777779E-3</v>
      </c>
      <c r="R421" s="30">
        <f>SUM(Table1[[#This Row],[250m]:[4000m]])</f>
        <v>228.012</v>
      </c>
      <c r="S421" s="31">
        <f t="shared" si="28"/>
        <v>63.154570812062524</v>
      </c>
      <c r="T421" s="43">
        <f t="shared" si="29"/>
        <v>14.25075</v>
      </c>
      <c r="U421" s="43">
        <f>IFERROR(AVERAGE(Table1[[#This Row],[500m]:[4000m]])," ")</f>
        <v>13.838600000000001</v>
      </c>
      <c r="V421" s="43">
        <f t="shared" si="30"/>
        <v>0.1534893202427175</v>
      </c>
      <c r="W421" s="27">
        <v>23.9</v>
      </c>
      <c r="X421" s="27">
        <v>994</v>
      </c>
      <c r="Y421" s="27">
        <v>34</v>
      </c>
      <c r="Z421" s="33">
        <v>1.161</v>
      </c>
      <c r="AA421" s="30">
        <v>20.433</v>
      </c>
      <c r="AB421" s="30">
        <v>13.805999999999999</v>
      </c>
      <c r="AC421" s="30">
        <v>13.596</v>
      </c>
      <c r="AD421" s="30">
        <v>13.561999999999999</v>
      </c>
      <c r="AE421" s="30">
        <v>13.784000000000001</v>
      </c>
      <c r="AF421" s="30">
        <v>13.778</v>
      </c>
      <c r="AG421" s="30">
        <v>13.956</v>
      </c>
      <c r="AH421" s="30">
        <v>13.779</v>
      </c>
      <c r="AI421" s="30">
        <v>13.917999999999999</v>
      </c>
      <c r="AJ421" s="30">
        <v>14.076000000000001</v>
      </c>
      <c r="AK421" s="30">
        <v>13.906000000000001</v>
      </c>
      <c r="AL421" s="30">
        <v>14.051</v>
      </c>
      <c r="AM421" s="30">
        <v>13.948</v>
      </c>
      <c r="AN421" s="30">
        <v>13.89</v>
      </c>
      <c r="AO421" s="30">
        <v>13.638999999999999</v>
      </c>
      <c r="AP421" s="30">
        <v>13.89</v>
      </c>
      <c r="AQ421" s="32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  <c r="BM421" s="26"/>
      <c r="BN421" s="26"/>
      <c r="BO421" s="26"/>
      <c r="BP421" s="26"/>
      <c r="BQ421" s="26"/>
      <c r="BR421" s="26"/>
      <c r="BS421" s="26"/>
      <c r="BT421" s="26"/>
      <c r="BU421" s="26"/>
      <c r="BV421" s="26"/>
      <c r="BW421" s="26"/>
      <c r="BX421" s="26"/>
    </row>
    <row r="422" spans="1:76" x14ac:dyDescent="0.25">
      <c r="A422" s="46" t="s">
        <v>348</v>
      </c>
      <c r="B422" s="40" t="s">
        <v>100</v>
      </c>
      <c r="C422" s="28">
        <v>43524</v>
      </c>
      <c r="D422" s="40" t="s">
        <v>78</v>
      </c>
      <c r="E422" s="40">
        <v>2</v>
      </c>
      <c r="F422" s="46" t="s">
        <v>79</v>
      </c>
      <c r="G422" s="46" t="s">
        <v>197</v>
      </c>
      <c r="H422" s="46" t="s">
        <v>264</v>
      </c>
      <c r="I422" s="46" t="s">
        <v>211</v>
      </c>
      <c r="J422" s="47"/>
      <c r="K422" s="47"/>
      <c r="L422" s="47"/>
      <c r="M422" s="47"/>
      <c r="N422" s="29">
        <f>SUM(Table1[[#This Row],[250m]:[1000m]])/86400</f>
        <v>7.1874999999999999E-4</v>
      </c>
      <c r="O422" s="29">
        <f>SUM(Table1[[#This Row],[250m]:[2000m]])/86400</f>
        <v>1.3636805555555555E-3</v>
      </c>
      <c r="P422" s="48">
        <f>SUM(Table1[[#This Row],[250m]:[3000m]])/86400</f>
        <v>2.0154976851851848E-3</v>
      </c>
      <c r="Q422" s="29">
        <f>IF(Table1[[#This Row],[Time(s)]]&gt;1,Table1[[#This Row],[Time(s)]]/86400," ")</f>
        <v>2.6714120370370372E-3</v>
      </c>
      <c r="R422" s="30">
        <f>SUM(Table1[[#This Row],[250m]:[4000m]])</f>
        <v>230.81</v>
      </c>
      <c r="S422" s="31">
        <f t="shared" si="28"/>
        <v>62.388977947229321</v>
      </c>
      <c r="T422" s="43">
        <f t="shared" si="29"/>
        <v>14.425625</v>
      </c>
      <c r="U422" s="43">
        <f>IFERROR(AVERAGE(Table1[[#This Row],[500m]:[4000m]])," ")</f>
        <v>14.009266666666667</v>
      </c>
      <c r="V422" s="43">
        <f t="shared" si="30"/>
        <v>0.19126513634468884</v>
      </c>
      <c r="W422" s="27">
        <v>23.9</v>
      </c>
      <c r="X422" s="27">
        <v>994</v>
      </c>
      <c r="Y422" s="27">
        <v>34</v>
      </c>
      <c r="Z422" s="33">
        <v>1.161</v>
      </c>
      <c r="AA422" s="50">
        <v>20.670999999999999</v>
      </c>
      <c r="AB422" s="50">
        <v>13.962999999999999</v>
      </c>
      <c r="AC422" s="50">
        <v>13.641999999999999</v>
      </c>
      <c r="AD422" s="50">
        <v>13.824</v>
      </c>
      <c r="AE422" s="50">
        <v>13.891</v>
      </c>
      <c r="AF422" s="50">
        <v>14.083</v>
      </c>
      <c r="AG422" s="50">
        <v>13.872</v>
      </c>
      <c r="AH422" s="50">
        <v>13.875999999999999</v>
      </c>
      <c r="AI422" s="50">
        <v>13.881</v>
      </c>
      <c r="AJ422" s="50">
        <v>14.106999999999999</v>
      </c>
      <c r="AK422" s="50">
        <v>14.04</v>
      </c>
      <c r="AL422" s="50">
        <v>14.289</v>
      </c>
      <c r="AM422" s="50">
        <v>14.073</v>
      </c>
      <c r="AN422" s="50">
        <v>14.163</v>
      </c>
      <c r="AO422" s="50">
        <v>14.037000000000001</v>
      </c>
      <c r="AP422" s="50">
        <v>14.398</v>
      </c>
      <c r="AQ422" s="51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  <c r="BL422" s="47"/>
      <c r="BM422" s="47"/>
      <c r="BN422" s="47"/>
      <c r="BO422" s="47"/>
      <c r="BP422" s="47"/>
      <c r="BQ422" s="47"/>
      <c r="BR422" s="47"/>
      <c r="BS422" s="47"/>
      <c r="BT422" s="47"/>
      <c r="BU422" s="47"/>
      <c r="BV422" s="47"/>
      <c r="BW422" s="47"/>
      <c r="BX422" s="47"/>
    </row>
    <row r="423" spans="1:76" x14ac:dyDescent="0.25">
      <c r="A423" s="46" t="s">
        <v>348</v>
      </c>
      <c r="B423" s="40" t="s">
        <v>100</v>
      </c>
      <c r="C423" s="28">
        <v>43524</v>
      </c>
      <c r="D423" s="40" t="s">
        <v>93</v>
      </c>
      <c r="E423" s="40">
        <v>3</v>
      </c>
      <c r="F423" s="46" t="s">
        <v>121</v>
      </c>
      <c r="G423" s="46" t="s">
        <v>162</v>
      </c>
      <c r="H423" s="46" t="s">
        <v>219</v>
      </c>
      <c r="I423" s="46" t="s">
        <v>126</v>
      </c>
      <c r="J423" s="47"/>
      <c r="K423" s="47"/>
      <c r="L423" s="47"/>
      <c r="M423" s="47"/>
      <c r="N423" s="29">
        <f>SUM(Table1[[#This Row],[250m]:[1000m]])/86400</f>
        <v>7.2185185185185189E-4</v>
      </c>
      <c r="O423" s="29">
        <f>SUM(Table1[[#This Row],[250m]:[2000m]])/86400</f>
        <v>1.3600925925925929E-3</v>
      </c>
      <c r="P423" s="48">
        <f>SUM(Table1[[#This Row],[250m]:[3000m]])/86400</f>
        <v>2.0137847222222224E-3</v>
      </c>
      <c r="Q423" s="29">
        <f>IF(Table1[[#This Row],[Time(s)]]&gt;1,Table1[[#This Row],[Time(s)]]/86400," ")</f>
        <v>2.6829166666666672E-3</v>
      </c>
      <c r="R423" s="30">
        <f>SUM(Table1[[#This Row],[250m]:[4000m]])</f>
        <v>231.80400000000003</v>
      </c>
      <c r="S423" s="31">
        <f t="shared" si="28"/>
        <v>62.121447429725109</v>
      </c>
      <c r="T423" s="43">
        <f>IFERROR(AVERAGE(AA423:AQ423)," ")</f>
        <v>14.487750000000002</v>
      </c>
      <c r="U423" s="43">
        <f>IFERROR(AVERAGE(Table1[[#This Row],[500m]:[4000m]])," ")</f>
        <v>14.044133333333333</v>
      </c>
      <c r="V423" s="43">
        <f>IFERROR(STDEV(AB423:AQ423)," ")</f>
        <v>0.33286180458619902</v>
      </c>
      <c r="W423" s="27">
        <v>23.9</v>
      </c>
      <c r="X423" s="27">
        <v>994</v>
      </c>
      <c r="Y423" s="27">
        <v>34</v>
      </c>
      <c r="Z423" s="33">
        <v>1.161</v>
      </c>
      <c r="AA423" s="50">
        <v>21.141999999999999</v>
      </c>
      <c r="AB423" s="50">
        <v>14.077</v>
      </c>
      <c r="AC423" s="50">
        <v>13.545999999999999</v>
      </c>
      <c r="AD423" s="26">
        <v>13.603</v>
      </c>
      <c r="AE423" s="50">
        <v>13.702</v>
      </c>
      <c r="AF423" s="50">
        <v>13.75</v>
      </c>
      <c r="AG423" s="50">
        <v>13.769</v>
      </c>
      <c r="AH423" s="50">
        <v>13.923</v>
      </c>
      <c r="AI423" s="50">
        <v>13.952</v>
      </c>
      <c r="AJ423" s="50">
        <v>14.074999999999999</v>
      </c>
      <c r="AK423" s="50">
        <v>14.138999999999999</v>
      </c>
      <c r="AL423" s="50">
        <v>14.313000000000001</v>
      </c>
      <c r="AM423" s="50">
        <v>14.446999999999999</v>
      </c>
      <c r="AN423" s="50">
        <v>14.388999999999999</v>
      </c>
      <c r="AO423" s="50">
        <v>14.641</v>
      </c>
      <c r="AP423" s="50">
        <v>14.336</v>
      </c>
      <c r="AQ423" s="60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47"/>
      <c r="BE423" s="47"/>
      <c r="BF423" s="47"/>
      <c r="BG423" s="47"/>
      <c r="BH423" s="47"/>
      <c r="BI423" s="47"/>
      <c r="BJ423" s="47"/>
      <c r="BK423" s="47"/>
      <c r="BL423" s="47"/>
      <c r="BM423" s="47"/>
      <c r="BN423" s="47"/>
      <c r="BO423" s="47"/>
      <c r="BP423" s="47"/>
      <c r="BQ423" s="47"/>
      <c r="BR423" s="47"/>
      <c r="BS423" s="47"/>
      <c r="BT423" s="47"/>
      <c r="BU423" s="47"/>
      <c r="BV423" s="47"/>
      <c r="BW423" s="47"/>
      <c r="BX423" s="47"/>
    </row>
    <row r="424" spans="1:76" x14ac:dyDescent="0.25">
      <c r="A424" s="46" t="s">
        <v>348</v>
      </c>
      <c r="B424" s="40" t="s">
        <v>100</v>
      </c>
      <c r="C424" s="28">
        <v>43524</v>
      </c>
      <c r="D424" s="40" t="s">
        <v>267</v>
      </c>
      <c r="E424" s="40">
        <v>4</v>
      </c>
      <c r="F424" s="46" t="s">
        <v>274</v>
      </c>
      <c r="G424" s="46" t="s">
        <v>269</v>
      </c>
      <c r="H424" s="46" t="s">
        <v>271</v>
      </c>
      <c r="I424" s="46" t="s">
        <v>270</v>
      </c>
      <c r="J424" s="47"/>
      <c r="K424" s="47"/>
      <c r="L424" s="47"/>
      <c r="M424" s="47"/>
      <c r="N424" s="29">
        <f>SUM(Table1[[#This Row],[250m]:[1000m]])/86400</f>
        <v>7.3605324074074068E-4</v>
      </c>
      <c r="O424" s="29">
        <f>SUM(Table1[[#This Row],[250m]:[2000m]])/86400</f>
        <v>1.3965046296296297E-3</v>
      </c>
      <c r="P424" s="48">
        <f>SUM(Table1[[#This Row],[250m]:[3000m]])/86400</f>
        <v>2.053217592592593E-3</v>
      </c>
      <c r="Q424" s="29">
        <f>IF(Table1[[#This Row],[Time(s)]]&gt;1,Table1[[#This Row],[Time(s)]]/86400," ")</f>
        <v>2.7359027777777781E-3</v>
      </c>
      <c r="R424" s="30">
        <f>SUM(Table1[[#This Row],[250m]:[4000m]])</f>
        <v>236.38200000000003</v>
      </c>
      <c r="S424" s="31">
        <f t="shared" si="28"/>
        <v>60.918344036347939</v>
      </c>
      <c r="T424" s="43">
        <f t="shared" si="29"/>
        <v>14.773875000000002</v>
      </c>
      <c r="U424" s="43">
        <f>IFERROR(AVERAGE(Table1[[#This Row],[500m]:[4000m]])," ")</f>
        <v>14.349400000000001</v>
      </c>
      <c r="V424" s="43">
        <f t="shared" si="30"/>
        <v>0.29173931612216519</v>
      </c>
      <c r="W424" s="27">
        <v>23.9</v>
      </c>
      <c r="X424" s="27">
        <v>994</v>
      </c>
      <c r="Y424" s="27">
        <v>34</v>
      </c>
      <c r="Z424" s="33">
        <v>1.161</v>
      </c>
      <c r="AA424" s="50">
        <v>21.140999999999998</v>
      </c>
      <c r="AB424" s="50">
        <v>14.282</v>
      </c>
      <c r="AC424" s="50">
        <v>14.138</v>
      </c>
      <c r="AD424" s="50">
        <v>14.034000000000001</v>
      </c>
      <c r="AE424" s="50">
        <v>14.263999999999999</v>
      </c>
      <c r="AF424" s="50">
        <v>14.247</v>
      </c>
      <c r="AG424" s="50">
        <v>14.26</v>
      </c>
      <c r="AH424" s="50">
        <v>14.292</v>
      </c>
      <c r="AI424" s="50">
        <v>14.164</v>
      </c>
      <c r="AJ424" s="50">
        <v>14.215999999999999</v>
      </c>
      <c r="AK424" s="50">
        <v>14.227</v>
      </c>
      <c r="AL424" s="50">
        <v>14.132999999999999</v>
      </c>
      <c r="AM424" s="50">
        <v>14.298999999999999</v>
      </c>
      <c r="AN424" s="50">
        <v>14.849</v>
      </c>
      <c r="AO424" s="50">
        <v>14.941000000000001</v>
      </c>
      <c r="AP424" s="50">
        <v>14.895</v>
      </c>
      <c r="AQ424" s="51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47"/>
      <c r="BE424" s="47"/>
      <c r="BF424" s="47"/>
      <c r="BG424" s="47"/>
      <c r="BH424" s="47"/>
      <c r="BI424" s="47"/>
      <c r="BJ424" s="47"/>
      <c r="BK424" s="47"/>
      <c r="BL424" s="47"/>
      <c r="BM424" s="47"/>
      <c r="BN424" s="47"/>
      <c r="BO424" s="47"/>
      <c r="BP424" s="47"/>
      <c r="BQ424" s="47"/>
      <c r="BR424" s="47"/>
      <c r="BS424" s="47"/>
      <c r="BT424" s="47"/>
      <c r="BU424" s="47"/>
      <c r="BV424" s="47"/>
      <c r="BW424" s="47"/>
      <c r="BX424" s="47"/>
    </row>
    <row r="425" spans="1:76" x14ac:dyDescent="0.25">
      <c r="A425" s="47"/>
      <c r="B425" s="45"/>
      <c r="C425" s="61"/>
      <c r="D425" s="45"/>
      <c r="E425" s="40"/>
      <c r="F425" s="47"/>
      <c r="G425" s="47"/>
      <c r="H425" s="47"/>
      <c r="I425" s="47"/>
      <c r="J425" s="47"/>
      <c r="K425" s="47"/>
      <c r="L425" s="47"/>
      <c r="M425" s="47"/>
      <c r="N425" s="29">
        <f>SUM(Table1[[#This Row],[250m]:[1000m]])/86400</f>
        <v>0</v>
      </c>
      <c r="O425" s="29">
        <f>SUM(Table1[[#This Row],[250m]:[2000m]])/86400</f>
        <v>0</v>
      </c>
      <c r="P425" s="48">
        <f>SUM(Table1[[#This Row],[250m]:[3000m]])/86400</f>
        <v>0</v>
      </c>
      <c r="Q425" s="29" t="str">
        <f>IF(Table1[[#This Row],[Time(s)]]&gt;1,Table1[[#This Row],[Time(s)]]/86400," ")</f>
        <v xml:space="preserve"> </v>
      </c>
      <c r="R425" s="30">
        <f>SUM(Table1[[#This Row],[250m]:[4000m]])</f>
        <v>0</v>
      </c>
      <c r="S425" s="31" t="str">
        <f t="shared" si="28"/>
        <v xml:space="preserve"> </v>
      </c>
      <c r="T425" s="43" t="str">
        <f t="shared" si="29"/>
        <v xml:space="preserve"> </v>
      </c>
      <c r="U425" s="43" t="str">
        <f>IFERROR(AVERAGE(Table1[[#This Row],[500m]:[4000m]])," ")</f>
        <v xml:space="preserve"> </v>
      </c>
      <c r="V425" s="43" t="str">
        <f t="shared" si="30"/>
        <v xml:space="preserve"> </v>
      </c>
      <c r="W425" s="47"/>
      <c r="X425" s="47"/>
      <c r="Y425" s="47"/>
      <c r="Z425" s="49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51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  <c r="BL425" s="47"/>
      <c r="BM425" s="47"/>
      <c r="BN425" s="47"/>
      <c r="BO425" s="47"/>
      <c r="BP425" s="47"/>
      <c r="BQ425" s="47"/>
      <c r="BR425" s="47"/>
      <c r="BS425" s="47"/>
      <c r="BT425" s="47"/>
      <c r="BU425" s="47"/>
      <c r="BV425" s="47"/>
      <c r="BW425" s="47"/>
      <c r="BX425" s="47"/>
    </row>
    <row r="426" spans="1:76" x14ac:dyDescent="0.25">
      <c r="A426" s="47"/>
      <c r="B426" s="45"/>
      <c r="C426" s="61"/>
      <c r="D426" s="45"/>
      <c r="E426" s="45"/>
      <c r="F426" s="47"/>
      <c r="G426" s="47"/>
      <c r="H426" s="47"/>
      <c r="I426" s="47"/>
      <c r="J426" s="47"/>
      <c r="K426" s="47"/>
      <c r="L426" s="47"/>
      <c r="M426" s="47"/>
      <c r="N426" s="29">
        <f>SUM(Table1[[#This Row],[250m]:[1000m]])/86400</f>
        <v>0</v>
      </c>
      <c r="O426" s="29">
        <f>SUM(Table1[[#This Row],[250m]:[2000m]])/86400</f>
        <v>0</v>
      </c>
      <c r="P426" s="48">
        <f>SUM(Table1[[#This Row],[250m]:[3000m]])/86400</f>
        <v>0</v>
      </c>
      <c r="Q426" s="29" t="str">
        <f>IF(Table1[[#This Row],[Time(s)]]&gt;1,Table1[[#This Row],[Time(s)]]/86400," ")</f>
        <v xml:space="preserve"> </v>
      </c>
      <c r="R426" s="30">
        <f>SUM(Table1[[#This Row],[250m]:[4000m]])</f>
        <v>0</v>
      </c>
      <c r="S426" s="31" t="str">
        <f t="shared" si="28"/>
        <v xml:space="preserve"> </v>
      </c>
      <c r="T426" s="43" t="str">
        <f t="shared" si="29"/>
        <v xml:space="preserve"> </v>
      </c>
      <c r="U426" s="43" t="str">
        <f>IFERROR(AVERAGE(Table1[[#This Row],[500m]:[4000m]])," ")</f>
        <v xml:space="preserve"> </v>
      </c>
      <c r="V426" s="43" t="str">
        <f t="shared" si="30"/>
        <v xml:space="preserve"> </v>
      </c>
      <c r="W426" s="47"/>
      <c r="X426" s="47"/>
      <c r="Y426" s="47"/>
      <c r="Z426" s="49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51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  <c r="BN426" s="47"/>
      <c r="BO426" s="47"/>
      <c r="BP426" s="47"/>
      <c r="BQ426" s="47"/>
      <c r="BR426" s="47"/>
      <c r="BS426" s="47"/>
      <c r="BT426" s="47"/>
      <c r="BU426" s="47"/>
      <c r="BV426" s="47"/>
      <c r="BW426" s="47"/>
      <c r="BX426" s="47"/>
    </row>
    <row r="427" spans="1:76" x14ac:dyDescent="0.25">
      <c r="A427" s="47"/>
      <c r="B427" s="45"/>
      <c r="C427" s="61"/>
      <c r="D427" s="45"/>
      <c r="E427" s="45"/>
      <c r="F427" s="47"/>
      <c r="G427" s="47"/>
      <c r="H427" s="47"/>
      <c r="I427" s="47"/>
      <c r="J427" s="47"/>
      <c r="K427" s="47"/>
      <c r="L427" s="47"/>
      <c r="M427" s="47"/>
      <c r="N427" s="29">
        <f>SUM(Table1[[#This Row],[250m]:[1000m]])/86400</f>
        <v>0</v>
      </c>
      <c r="O427" s="29">
        <f>SUM(Table1[[#This Row],[250m]:[2000m]])/86400</f>
        <v>0</v>
      </c>
      <c r="P427" s="48">
        <f>SUM(Table1[[#This Row],[250m]:[3000m]])/86400</f>
        <v>0</v>
      </c>
      <c r="Q427" s="29" t="str">
        <f>IF(Table1[[#This Row],[Time(s)]]&gt;1,Table1[[#This Row],[Time(s)]]/86400," ")</f>
        <v xml:space="preserve"> </v>
      </c>
      <c r="R427" s="30">
        <f>SUM(Table1[[#This Row],[250m]:[4000m]])</f>
        <v>0</v>
      </c>
      <c r="S427" s="31" t="str">
        <f t="shared" si="28"/>
        <v xml:space="preserve"> </v>
      </c>
      <c r="T427" s="43" t="str">
        <f t="shared" si="29"/>
        <v xml:space="preserve"> </v>
      </c>
      <c r="U427" s="43" t="str">
        <f>IFERROR(AVERAGE(Table1[[#This Row],[500m]:[4000m]])," ")</f>
        <v xml:space="preserve"> </v>
      </c>
      <c r="V427" s="43" t="str">
        <f t="shared" si="30"/>
        <v xml:space="preserve"> </v>
      </c>
      <c r="W427" s="47"/>
      <c r="X427" s="47"/>
      <c r="Y427" s="47"/>
      <c r="Z427" s="49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51"/>
      <c r="AR427" s="47"/>
      <c r="AS427" s="47"/>
      <c r="AT427" s="47"/>
      <c r="AU427" s="47"/>
      <c r="AV427" s="47"/>
      <c r="AW427" s="47"/>
      <c r="AX427" s="47"/>
      <c r="AY427" s="47"/>
      <c r="AZ427" s="47"/>
      <c r="BA427" s="47"/>
      <c r="BB427" s="47"/>
      <c r="BC427" s="47"/>
      <c r="BD427" s="47"/>
      <c r="BE427" s="47"/>
      <c r="BF427" s="47"/>
      <c r="BG427" s="47"/>
      <c r="BH427" s="47"/>
      <c r="BI427" s="47"/>
      <c r="BJ427" s="47"/>
      <c r="BK427" s="47"/>
      <c r="BL427" s="47"/>
      <c r="BM427" s="47"/>
      <c r="BN427" s="47"/>
      <c r="BO427" s="47"/>
      <c r="BP427" s="47"/>
      <c r="BQ427" s="47"/>
      <c r="BR427" s="47"/>
      <c r="BS427" s="47"/>
      <c r="BT427" s="47"/>
      <c r="BU427" s="47"/>
      <c r="BV427" s="47"/>
      <c r="BW427" s="47"/>
      <c r="BX427" s="47"/>
    </row>
    <row r="428" spans="1:76" x14ac:dyDescent="0.25">
      <c r="A428" s="47"/>
      <c r="B428" s="45"/>
      <c r="C428" s="61"/>
      <c r="D428" s="45"/>
      <c r="E428" s="45"/>
      <c r="F428" s="47"/>
      <c r="G428" s="47"/>
      <c r="H428" s="47"/>
      <c r="I428" s="47"/>
      <c r="J428" s="47"/>
      <c r="K428" s="47"/>
      <c r="L428" s="47"/>
      <c r="M428" s="47"/>
      <c r="N428" s="29">
        <f>SUM(Table1[[#This Row],[250m]:[1000m]])/86400</f>
        <v>0</v>
      </c>
      <c r="O428" s="29">
        <f>SUM(Table1[[#This Row],[250m]:[2000m]])/86400</f>
        <v>0</v>
      </c>
      <c r="P428" s="48">
        <f>SUM(Table1[[#This Row],[250m]:[3000m]])/86400</f>
        <v>0</v>
      </c>
      <c r="Q428" s="29" t="str">
        <f>IF(Table1[[#This Row],[Time(s)]]&gt;1,Table1[[#This Row],[Time(s)]]/86400," ")</f>
        <v xml:space="preserve"> </v>
      </c>
      <c r="R428" s="30">
        <f>SUM(Table1[[#This Row],[250m]:[4000m]])</f>
        <v>0</v>
      </c>
      <c r="S428" s="31" t="str">
        <f t="shared" si="28"/>
        <v xml:space="preserve"> </v>
      </c>
      <c r="T428" s="43" t="str">
        <f t="shared" si="29"/>
        <v xml:space="preserve"> </v>
      </c>
      <c r="U428" s="43" t="str">
        <f>IFERROR(AVERAGE(Table1[[#This Row],[500m]:[4000m]])," ")</f>
        <v xml:space="preserve"> </v>
      </c>
      <c r="V428" s="43" t="str">
        <f t="shared" si="30"/>
        <v xml:space="preserve"> </v>
      </c>
      <c r="W428" s="47"/>
      <c r="X428" s="47"/>
      <c r="Y428" s="47"/>
      <c r="Z428" s="49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51"/>
      <c r="AR428" s="47"/>
      <c r="AS428" s="47"/>
      <c r="AT428" s="47"/>
      <c r="AU428" s="47"/>
      <c r="AV428" s="47"/>
      <c r="AW428" s="47"/>
      <c r="AX428" s="47"/>
      <c r="AY428" s="47"/>
      <c r="AZ428" s="47"/>
      <c r="BA428" s="47"/>
      <c r="BB428" s="47"/>
      <c r="BC428" s="47"/>
      <c r="BD428" s="47"/>
      <c r="BE428" s="47"/>
      <c r="BF428" s="47"/>
      <c r="BG428" s="47"/>
      <c r="BH428" s="47"/>
      <c r="BI428" s="47"/>
      <c r="BJ428" s="47"/>
      <c r="BK428" s="47"/>
      <c r="BL428" s="47"/>
      <c r="BM428" s="47"/>
      <c r="BN428" s="47"/>
      <c r="BO428" s="47"/>
      <c r="BP428" s="47"/>
      <c r="BQ428" s="47"/>
      <c r="BR428" s="47"/>
      <c r="BS428" s="47"/>
      <c r="BT428" s="47"/>
      <c r="BU428" s="47"/>
      <c r="BV428" s="47"/>
      <c r="BW428" s="47"/>
      <c r="BX428" s="47"/>
    </row>
    <row r="429" spans="1:76" x14ac:dyDescent="0.25">
      <c r="A429" s="47"/>
      <c r="B429" s="45"/>
      <c r="C429" s="61"/>
      <c r="D429" s="45"/>
      <c r="E429" s="45"/>
      <c r="F429" s="47"/>
      <c r="G429" s="47"/>
      <c r="H429" s="47"/>
      <c r="I429" s="47"/>
      <c r="J429" s="47"/>
      <c r="K429" s="47"/>
      <c r="L429" s="47"/>
      <c r="M429" s="47"/>
      <c r="N429" s="29">
        <f>SUM(Table1[[#This Row],[250m]:[1000m]])/86400</f>
        <v>0</v>
      </c>
      <c r="O429" s="29">
        <f>SUM(Table1[[#This Row],[250m]:[2000m]])/86400</f>
        <v>0</v>
      </c>
      <c r="P429" s="48">
        <f>SUM(Table1[[#This Row],[250m]:[3000m]])/86400</f>
        <v>0</v>
      </c>
      <c r="Q429" s="29" t="str">
        <f>IF(Table1[[#This Row],[Time(s)]]&gt;1,Table1[[#This Row],[Time(s)]]/86400," ")</f>
        <v xml:space="preserve"> </v>
      </c>
      <c r="R429" s="30">
        <f>SUM(Table1[[#This Row],[250m]:[4000m]])</f>
        <v>0</v>
      </c>
      <c r="S429" s="31" t="str">
        <f t="shared" si="28"/>
        <v xml:space="preserve"> </v>
      </c>
      <c r="T429" s="43" t="str">
        <f t="shared" si="29"/>
        <v xml:space="preserve"> </v>
      </c>
      <c r="U429" s="43" t="str">
        <f>IFERROR(AVERAGE(Table1[[#This Row],[500m]:[4000m]])," ")</f>
        <v xml:space="preserve"> </v>
      </c>
      <c r="V429" s="43" t="str">
        <f t="shared" si="30"/>
        <v xml:space="preserve"> </v>
      </c>
      <c r="W429" s="47"/>
      <c r="X429" s="47"/>
      <c r="Y429" s="47"/>
      <c r="Z429" s="49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51"/>
      <c r="AR429" s="47"/>
      <c r="AS429" s="47"/>
      <c r="AT429" s="47"/>
      <c r="AU429" s="47"/>
      <c r="AV429" s="47"/>
      <c r="AW429" s="47"/>
      <c r="AX429" s="47"/>
      <c r="AY429" s="47"/>
      <c r="AZ429" s="47"/>
      <c r="BA429" s="47"/>
      <c r="BB429" s="47"/>
      <c r="BC429" s="47"/>
      <c r="BD429" s="47"/>
      <c r="BE429" s="47"/>
      <c r="BF429" s="47"/>
      <c r="BG429" s="47"/>
      <c r="BH429" s="47"/>
      <c r="BI429" s="47"/>
      <c r="BJ429" s="47"/>
      <c r="BK429" s="47"/>
      <c r="BL429" s="47"/>
      <c r="BM429" s="47"/>
      <c r="BN429" s="47"/>
      <c r="BO429" s="47"/>
      <c r="BP429" s="47"/>
      <c r="BQ429" s="47"/>
      <c r="BR429" s="47"/>
      <c r="BS429" s="47"/>
      <c r="BT429" s="47"/>
      <c r="BU429" s="47"/>
      <c r="BV429" s="47"/>
      <c r="BW429" s="47"/>
      <c r="BX429" s="47"/>
    </row>
    <row r="430" spans="1:76" x14ac:dyDescent="0.25">
      <c r="A430" s="47"/>
      <c r="B430" s="45"/>
      <c r="C430" s="61"/>
      <c r="D430" s="45"/>
      <c r="E430" s="45"/>
      <c r="F430" s="47"/>
      <c r="G430" s="47"/>
      <c r="H430" s="47"/>
      <c r="I430" s="47"/>
      <c r="J430" s="47"/>
      <c r="K430" s="47"/>
      <c r="L430" s="47"/>
      <c r="M430" s="47"/>
      <c r="N430" s="29">
        <f>SUM(Table1[[#This Row],[250m]:[1000m]])/86400</f>
        <v>0</v>
      </c>
      <c r="O430" s="29">
        <f>SUM(Table1[[#This Row],[250m]:[2000m]])/86400</f>
        <v>0</v>
      </c>
      <c r="P430" s="48">
        <f>SUM(Table1[[#This Row],[250m]:[3000m]])/86400</f>
        <v>0</v>
      </c>
      <c r="Q430" s="29" t="str">
        <f>IF(Table1[[#This Row],[Time(s)]]&gt;1,Table1[[#This Row],[Time(s)]]/86400," ")</f>
        <v xml:space="preserve"> </v>
      </c>
      <c r="R430" s="30">
        <f>SUM(Table1[[#This Row],[250m]:[4000m]])</f>
        <v>0</v>
      </c>
      <c r="S430" s="31" t="str">
        <f t="shared" si="28"/>
        <v xml:space="preserve"> </v>
      </c>
      <c r="T430" s="43" t="str">
        <f t="shared" si="29"/>
        <v xml:space="preserve"> </v>
      </c>
      <c r="U430" s="43" t="str">
        <f>IFERROR(AVERAGE(Table1[[#This Row],[500m]:[4000m]])," ")</f>
        <v xml:space="preserve"> </v>
      </c>
      <c r="V430" s="43" t="str">
        <f t="shared" si="30"/>
        <v xml:space="preserve"> </v>
      </c>
      <c r="W430" s="47"/>
      <c r="X430" s="47"/>
      <c r="Y430" s="47"/>
      <c r="Z430" s="49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51"/>
      <c r="AR430" s="47"/>
      <c r="AS430" s="47"/>
      <c r="AT430" s="47"/>
      <c r="AU430" s="47"/>
      <c r="AV430" s="47"/>
      <c r="AW430" s="47"/>
      <c r="AX430" s="47"/>
      <c r="AY430" s="47"/>
      <c r="AZ430" s="47"/>
      <c r="BA430" s="47"/>
      <c r="BB430" s="47"/>
      <c r="BC430" s="47"/>
      <c r="BD430" s="47"/>
      <c r="BE430" s="47"/>
      <c r="BF430" s="47"/>
      <c r="BG430" s="47"/>
      <c r="BH430" s="47"/>
      <c r="BI430" s="47"/>
      <c r="BJ430" s="47"/>
      <c r="BK430" s="47"/>
      <c r="BL430" s="47"/>
      <c r="BM430" s="47"/>
      <c r="BN430" s="47"/>
      <c r="BO430" s="47"/>
      <c r="BP430" s="47"/>
      <c r="BQ430" s="47"/>
      <c r="BR430" s="47"/>
      <c r="BS430" s="47"/>
      <c r="BT430" s="47"/>
      <c r="BU430" s="47"/>
      <c r="BV430" s="47"/>
      <c r="BW430" s="47"/>
      <c r="BX430" s="47"/>
    </row>
    <row r="431" spans="1:76" x14ac:dyDescent="0.25">
      <c r="A431" s="47"/>
      <c r="B431" s="45"/>
      <c r="C431" s="61"/>
      <c r="D431" s="45"/>
      <c r="E431" s="45"/>
      <c r="F431" s="47"/>
      <c r="G431" s="47"/>
      <c r="H431" s="47"/>
      <c r="I431" s="47"/>
      <c r="J431" s="47"/>
      <c r="K431" s="47"/>
      <c r="L431" s="47"/>
      <c r="M431" s="47"/>
      <c r="N431" s="29">
        <f>SUM(Table1[[#This Row],[250m]:[1000m]])/86400</f>
        <v>0</v>
      </c>
      <c r="O431" s="29">
        <f>SUM(Table1[[#This Row],[250m]:[2000m]])/86400</f>
        <v>0</v>
      </c>
      <c r="P431" s="48">
        <f>SUM(Table1[[#This Row],[250m]:[3000m]])/86400</f>
        <v>0</v>
      </c>
      <c r="Q431" s="29" t="str">
        <f>IF(Table1[[#This Row],[Time(s)]]&gt;1,Table1[[#This Row],[Time(s)]]/86400," ")</f>
        <v xml:space="preserve"> </v>
      </c>
      <c r="R431" s="30">
        <f>SUM(Table1[[#This Row],[250m]:[4000m]])</f>
        <v>0</v>
      </c>
      <c r="S431" s="31" t="str">
        <f t="shared" si="28"/>
        <v xml:space="preserve"> </v>
      </c>
      <c r="T431" s="43" t="str">
        <f t="shared" si="29"/>
        <v xml:space="preserve"> </v>
      </c>
      <c r="U431" s="43" t="str">
        <f>IFERROR(AVERAGE(Table1[[#This Row],[500m]:[4000m]])," ")</f>
        <v xml:space="preserve"> </v>
      </c>
      <c r="V431" s="43" t="str">
        <f t="shared" si="30"/>
        <v xml:space="preserve"> </v>
      </c>
      <c r="W431" s="47"/>
      <c r="X431" s="47"/>
      <c r="Y431" s="47"/>
      <c r="Z431" s="49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51"/>
      <c r="AR431" s="47"/>
      <c r="AS431" s="47"/>
      <c r="AT431" s="47"/>
      <c r="AU431" s="47"/>
      <c r="AV431" s="47"/>
      <c r="AW431" s="47"/>
      <c r="AX431" s="47"/>
      <c r="AY431" s="47"/>
      <c r="AZ431" s="47"/>
      <c r="BA431" s="47"/>
      <c r="BB431" s="47"/>
      <c r="BC431" s="47"/>
      <c r="BD431" s="47"/>
      <c r="BE431" s="47"/>
      <c r="BF431" s="47"/>
      <c r="BG431" s="47"/>
      <c r="BH431" s="47"/>
      <c r="BI431" s="47"/>
      <c r="BJ431" s="47"/>
      <c r="BK431" s="47"/>
      <c r="BL431" s="47"/>
      <c r="BM431" s="47"/>
      <c r="BN431" s="47"/>
      <c r="BO431" s="47"/>
      <c r="BP431" s="47"/>
      <c r="BQ431" s="47"/>
      <c r="BR431" s="47"/>
      <c r="BS431" s="47"/>
      <c r="BT431" s="47"/>
      <c r="BU431" s="47"/>
      <c r="BV431" s="47"/>
      <c r="BW431" s="47"/>
      <c r="BX431" s="47"/>
    </row>
    <row r="432" spans="1:76" x14ac:dyDescent="0.25">
      <c r="A432" s="47"/>
      <c r="B432" s="45"/>
      <c r="C432" s="61"/>
      <c r="D432" s="45"/>
      <c r="E432" s="45"/>
      <c r="F432" s="47"/>
      <c r="G432" s="47"/>
      <c r="H432" s="47"/>
      <c r="I432" s="47"/>
      <c r="J432" s="47"/>
      <c r="K432" s="47"/>
      <c r="L432" s="47"/>
      <c r="M432" s="47"/>
      <c r="N432" s="29">
        <f>SUM(Table1[[#This Row],[250m]:[1000m]])/86400</f>
        <v>0</v>
      </c>
      <c r="O432" s="29">
        <f>SUM(Table1[[#This Row],[250m]:[2000m]])/86400</f>
        <v>0</v>
      </c>
      <c r="P432" s="48">
        <f>SUM(Table1[[#This Row],[250m]:[3000m]])/86400</f>
        <v>0</v>
      </c>
      <c r="Q432" s="29" t="str">
        <f>IF(Table1[[#This Row],[Time(s)]]&gt;1,Table1[[#This Row],[Time(s)]]/86400," ")</f>
        <v xml:space="preserve"> </v>
      </c>
      <c r="R432" s="30">
        <f>SUM(Table1[[#This Row],[250m]:[4000m]])</f>
        <v>0</v>
      </c>
      <c r="S432" s="31" t="str">
        <f t="shared" si="28"/>
        <v xml:space="preserve"> </v>
      </c>
      <c r="T432" s="43" t="str">
        <f t="shared" si="29"/>
        <v xml:space="preserve"> </v>
      </c>
      <c r="U432" s="43" t="str">
        <f>IFERROR(AVERAGE(Table1[[#This Row],[500m]:[4000m]])," ")</f>
        <v xml:space="preserve"> </v>
      </c>
      <c r="V432" s="43" t="str">
        <f t="shared" si="30"/>
        <v xml:space="preserve"> </v>
      </c>
      <c r="W432" s="47"/>
      <c r="X432" s="47"/>
      <c r="Y432" s="47"/>
      <c r="Z432" s="49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51"/>
      <c r="AR432" s="47"/>
      <c r="AS432" s="47"/>
      <c r="AT432" s="47"/>
      <c r="AU432" s="47"/>
      <c r="AV432" s="47"/>
      <c r="AW432" s="47"/>
      <c r="AX432" s="47"/>
      <c r="AY432" s="47"/>
      <c r="AZ432" s="47"/>
      <c r="BA432" s="47"/>
      <c r="BB432" s="47"/>
      <c r="BC432" s="47"/>
      <c r="BD432" s="47"/>
      <c r="BE432" s="47"/>
      <c r="BF432" s="47"/>
      <c r="BG432" s="47"/>
      <c r="BH432" s="47"/>
      <c r="BI432" s="47"/>
      <c r="BJ432" s="47"/>
      <c r="BK432" s="47"/>
      <c r="BL432" s="47"/>
      <c r="BM432" s="47"/>
      <c r="BN432" s="47"/>
      <c r="BO432" s="47"/>
      <c r="BP432" s="47"/>
      <c r="BQ432" s="47"/>
      <c r="BR432" s="47"/>
      <c r="BS432" s="47"/>
      <c r="BT432" s="47"/>
      <c r="BU432" s="47"/>
      <c r="BV432" s="47"/>
      <c r="BW432" s="47"/>
      <c r="BX432" s="47"/>
    </row>
    <row r="433" spans="1:76" x14ac:dyDescent="0.25">
      <c r="A433" s="47"/>
      <c r="B433" s="45"/>
      <c r="C433" s="61"/>
      <c r="D433" s="45"/>
      <c r="E433" s="45"/>
      <c r="F433" s="47"/>
      <c r="G433" s="47"/>
      <c r="H433" s="47"/>
      <c r="I433" s="47"/>
      <c r="J433" s="47"/>
      <c r="K433" s="47"/>
      <c r="L433" s="47"/>
      <c r="M433" s="47"/>
      <c r="N433" s="29">
        <f>SUM(Table1[[#This Row],[250m]:[1000m]])/86400</f>
        <v>0</v>
      </c>
      <c r="O433" s="29">
        <f>SUM(Table1[[#This Row],[250m]:[2000m]])/86400</f>
        <v>0</v>
      </c>
      <c r="P433" s="48">
        <f>SUM(Table1[[#This Row],[250m]:[3000m]])/86400</f>
        <v>0</v>
      </c>
      <c r="Q433" s="29" t="str">
        <f>IF(Table1[[#This Row],[Time(s)]]&gt;1,Table1[[#This Row],[Time(s)]]/86400," ")</f>
        <v xml:space="preserve"> </v>
      </c>
      <c r="R433" s="30">
        <f>SUM(Table1[[#This Row],[250m]:[4000m]])</f>
        <v>0</v>
      </c>
      <c r="S433" s="31" t="str">
        <f t="shared" si="28"/>
        <v xml:space="preserve"> </v>
      </c>
      <c r="T433" s="43" t="str">
        <f t="shared" si="29"/>
        <v xml:space="preserve"> </v>
      </c>
      <c r="U433" s="43" t="str">
        <f>IFERROR(AVERAGE(Table1[[#This Row],[500m]:[4000m]])," ")</f>
        <v xml:space="preserve"> </v>
      </c>
      <c r="V433" s="43" t="str">
        <f t="shared" si="30"/>
        <v xml:space="preserve"> </v>
      </c>
      <c r="W433" s="47"/>
      <c r="X433" s="47"/>
      <c r="Y433" s="47"/>
      <c r="Z433" s="49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51"/>
      <c r="AR433" s="47"/>
      <c r="AS433" s="47"/>
      <c r="AT433" s="47"/>
      <c r="AU433" s="47"/>
      <c r="AV433" s="47"/>
      <c r="AW433" s="47"/>
      <c r="AX433" s="47"/>
      <c r="AY433" s="47"/>
      <c r="AZ433" s="47"/>
      <c r="BA433" s="47"/>
      <c r="BB433" s="47"/>
      <c r="BC433" s="47"/>
      <c r="BD433" s="47"/>
      <c r="BE433" s="47"/>
      <c r="BF433" s="47"/>
      <c r="BG433" s="47"/>
      <c r="BH433" s="47"/>
      <c r="BI433" s="47"/>
      <c r="BJ433" s="47"/>
      <c r="BK433" s="47"/>
      <c r="BL433" s="47"/>
      <c r="BM433" s="47"/>
      <c r="BN433" s="47"/>
      <c r="BO433" s="47"/>
      <c r="BP433" s="47"/>
      <c r="BQ433" s="47"/>
      <c r="BR433" s="47"/>
      <c r="BS433" s="47"/>
      <c r="BT433" s="47"/>
      <c r="BU433" s="47"/>
      <c r="BV433" s="47"/>
      <c r="BW433" s="47"/>
      <c r="BX433" s="47"/>
    </row>
    <row r="434" spans="1:76" x14ac:dyDescent="0.25">
      <c r="A434" s="47"/>
      <c r="B434" s="45"/>
      <c r="C434" s="61"/>
      <c r="D434" s="45"/>
      <c r="E434" s="45"/>
      <c r="F434" s="47"/>
      <c r="G434" s="47"/>
      <c r="H434" s="47"/>
      <c r="I434" s="47"/>
      <c r="J434" s="47"/>
      <c r="K434" s="47"/>
      <c r="L434" s="47"/>
      <c r="M434" s="47"/>
      <c r="N434" s="29">
        <f>SUM(Table1[[#This Row],[250m]:[1000m]])/86400</f>
        <v>0</v>
      </c>
      <c r="O434" s="29">
        <f>SUM(Table1[[#This Row],[250m]:[2000m]])/86400</f>
        <v>0</v>
      </c>
      <c r="P434" s="48">
        <f>SUM(Table1[[#This Row],[250m]:[3000m]])/86400</f>
        <v>0</v>
      </c>
      <c r="Q434" s="29" t="str">
        <f>IF(Table1[[#This Row],[Time(s)]]&gt;1,Table1[[#This Row],[Time(s)]]/86400," ")</f>
        <v xml:space="preserve"> </v>
      </c>
      <c r="R434" s="30">
        <f>SUM(Table1[[#This Row],[250m]:[4000m]])</f>
        <v>0</v>
      </c>
      <c r="S434" s="31" t="str">
        <f t="shared" si="28"/>
        <v xml:space="preserve"> </v>
      </c>
      <c r="T434" s="43" t="str">
        <f t="shared" si="29"/>
        <v xml:space="preserve"> </v>
      </c>
      <c r="U434" s="43" t="str">
        <f>IFERROR(AVERAGE(Table1[[#This Row],[500m]:[4000m]])," ")</f>
        <v xml:space="preserve"> </v>
      </c>
      <c r="V434" s="43" t="str">
        <f t="shared" si="30"/>
        <v xml:space="preserve"> </v>
      </c>
      <c r="W434" s="47"/>
      <c r="X434" s="47"/>
      <c r="Y434" s="47"/>
      <c r="Z434" s="49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51"/>
      <c r="AR434" s="47"/>
      <c r="AS434" s="47"/>
      <c r="AT434" s="47"/>
      <c r="AU434" s="47"/>
      <c r="AV434" s="47"/>
      <c r="AW434" s="47"/>
      <c r="AX434" s="47"/>
      <c r="AY434" s="47"/>
      <c r="AZ434" s="47"/>
      <c r="BA434" s="47"/>
      <c r="BB434" s="47"/>
      <c r="BC434" s="47"/>
      <c r="BD434" s="47"/>
      <c r="BE434" s="47"/>
      <c r="BF434" s="47"/>
      <c r="BG434" s="47"/>
      <c r="BH434" s="47"/>
      <c r="BI434" s="47"/>
      <c r="BJ434" s="47"/>
      <c r="BK434" s="47"/>
      <c r="BL434" s="47"/>
      <c r="BM434" s="47"/>
      <c r="BN434" s="47"/>
      <c r="BO434" s="47"/>
      <c r="BP434" s="47"/>
      <c r="BQ434" s="47"/>
      <c r="BR434" s="47"/>
      <c r="BS434" s="47"/>
      <c r="BT434" s="47"/>
      <c r="BU434" s="47"/>
      <c r="BV434" s="47"/>
      <c r="BW434" s="47"/>
      <c r="BX434" s="47"/>
    </row>
    <row r="435" spans="1:76" x14ac:dyDescent="0.25">
      <c r="A435" s="47"/>
      <c r="B435" s="45"/>
      <c r="C435" s="61"/>
      <c r="D435" s="45"/>
      <c r="E435" s="45"/>
      <c r="F435" s="47"/>
      <c r="G435" s="47"/>
      <c r="H435" s="47"/>
      <c r="I435" s="47"/>
      <c r="J435" s="47"/>
      <c r="K435" s="47"/>
      <c r="L435" s="47"/>
      <c r="M435" s="47"/>
      <c r="N435" s="29">
        <f>SUM(Table1[[#This Row],[250m]:[1000m]])/86400</f>
        <v>0</v>
      </c>
      <c r="O435" s="29">
        <f>SUM(Table1[[#This Row],[250m]:[2000m]])/86400</f>
        <v>0</v>
      </c>
      <c r="P435" s="48">
        <f>SUM(Table1[[#This Row],[250m]:[3000m]])/86400</f>
        <v>0</v>
      </c>
      <c r="Q435" s="29" t="str">
        <f>IF(Table1[[#This Row],[Time(s)]]&gt;1,Table1[[#This Row],[Time(s)]]/86400," ")</f>
        <v xml:space="preserve"> </v>
      </c>
      <c r="R435" s="30">
        <f>SUM(Table1[[#This Row],[250m]:[4000m]])</f>
        <v>0</v>
      </c>
      <c r="S435" s="31" t="str">
        <f t="shared" si="28"/>
        <v xml:space="preserve"> </v>
      </c>
      <c r="T435" s="43" t="str">
        <f t="shared" si="29"/>
        <v xml:space="preserve"> </v>
      </c>
      <c r="U435" s="43" t="str">
        <f>IFERROR(AVERAGE(Table1[[#This Row],[500m]:[4000m]])," ")</f>
        <v xml:space="preserve"> </v>
      </c>
      <c r="V435" s="43" t="str">
        <f t="shared" si="30"/>
        <v xml:space="preserve"> </v>
      </c>
      <c r="W435" s="47"/>
      <c r="X435" s="47"/>
      <c r="Y435" s="47"/>
      <c r="Z435" s="49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51"/>
      <c r="AR435" s="47"/>
      <c r="AS435" s="47"/>
      <c r="AT435" s="47"/>
      <c r="AU435" s="47"/>
      <c r="AV435" s="47"/>
      <c r="AW435" s="47"/>
      <c r="AX435" s="47"/>
      <c r="AY435" s="47"/>
      <c r="AZ435" s="47"/>
      <c r="BA435" s="47"/>
      <c r="BB435" s="47"/>
      <c r="BC435" s="47"/>
      <c r="BD435" s="47"/>
      <c r="BE435" s="47"/>
      <c r="BF435" s="47"/>
      <c r="BG435" s="47"/>
      <c r="BH435" s="47"/>
      <c r="BI435" s="47"/>
      <c r="BJ435" s="47"/>
      <c r="BK435" s="47"/>
      <c r="BL435" s="47"/>
      <c r="BM435" s="47"/>
      <c r="BN435" s="47"/>
      <c r="BO435" s="47"/>
      <c r="BP435" s="47"/>
      <c r="BQ435" s="47"/>
      <c r="BR435" s="47"/>
      <c r="BS435" s="47"/>
      <c r="BT435" s="47"/>
      <c r="BU435" s="47"/>
      <c r="BV435" s="47"/>
      <c r="BW435" s="47"/>
      <c r="BX435" s="47"/>
    </row>
    <row r="436" spans="1:76" x14ac:dyDescent="0.25">
      <c r="A436" s="47"/>
      <c r="B436" s="45"/>
      <c r="C436" s="61"/>
      <c r="D436" s="45"/>
      <c r="E436" s="45"/>
      <c r="F436" s="47"/>
      <c r="G436" s="47"/>
      <c r="H436" s="47"/>
      <c r="I436" s="47"/>
      <c r="J436" s="47"/>
      <c r="K436" s="47"/>
      <c r="L436" s="47"/>
      <c r="M436" s="47"/>
      <c r="N436" s="29">
        <f>SUM(Table1[[#This Row],[250m]:[1000m]])/86400</f>
        <v>0</v>
      </c>
      <c r="O436" s="29">
        <f>SUM(Table1[[#This Row],[250m]:[2000m]])/86400</f>
        <v>0</v>
      </c>
      <c r="P436" s="48">
        <f>SUM(Table1[[#This Row],[250m]:[3000m]])/86400</f>
        <v>0</v>
      </c>
      <c r="Q436" s="29" t="str">
        <f>IF(Table1[[#This Row],[Time(s)]]&gt;1,Table1[[#This Row],[Time(s)]]/86400," ")</f>
        <v xml:space="preserve"> </v>
      </c>
      <c r="R436" s="30">
        <f>SUM(Table1[[#This Row],[250m]:[4000m]])</f>
        <v>0</v>
      </c>
      <c r="S436" s="31" t="str">
        <f t="shared" si="28"/>
        <v xml:space="preserve"> </v>
      </c>
      <c r="T436" s="43" t="str">
        <f t="shared" si="29"/>
        <v xml:space="preserve"> </v>
      </c>
      <c r="U436" s="43" t="str">
        <f>IFERROR(AVERAGE(Table1[[#This Row],[500m]:[4000m]])," ")</f>
        <v xml:space="preserve"> </v>
      </c>
      <c r="V436" s="43" t="str">
        <f t="shared" si="30"/>
        <v xml:space="preserve"> </v>
      </c>
      <c r="W436" s="47"/>
      <c r="X436" s="47"/>
      <c r="Y436" s="47"/>
      <c r="Z436" s="49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51"/>
      <c r="AR436" s="47"/>
      <c r="AS436" s="47"/>
      <c r="AT436" s="47"/>
      <c r="AU436" s="47"/>
      <c r="AV436" s="47"/>
      <c r="AW436" s="47"/>
      <c r="AX436" s="47"/>
      <c r="AY436" s="47"/>
      <c r="AZ436" s="47"/>
      <c r="BA436" s="47"/>
      <c r="BB436" s="47"/>
      <c r="BC436" s="47"/>
      <c r="BD436" s="47"/>
      <c r="BE436" s="47"/>
      <c r="BF436" s="47"/>
      <c r="BG436" s="47"/>
      <c r="BH436" s="47"/>
      <c r="BI436" s="47"/>
      <c r="BJ436" s="47"/>
      <c r="BK436" s="47"/>
      <c r="BL436" s="47"/>
      <c r="BM436" s="47"/>
      <c r="BN436" s="47"/>
      <c r="BO436" s="47"/>
      <c r="BP436" s="47"/>
      <c r="BQ436" s="47"/>
      <c r="BR436" s="47"/>
      <c r="BS436" s="47"/>
      <c r="BT436" s="47"/>
      <c r="BU436" s="47"/>
      <c r="BV436" s="47"/>
      <c r="BW436" s="47"/>
      <c r="BX436" s="47"/>
    </row>
    <row r="437" spans="1:76" x14ac:dyDescent="0.25">
      <c r="A437" s="47"/>
      <c r="B437" s="45"/>
      <c r="C437" s="61"/>
      <c r="D437" s="45"/>
      <c r="E437" s="45"/>
      <c r="F437" s="47"/>
      <c r="G437" s="47"/>
      <c r="H437" s="47"/>
      <c r="I437" s="47"/>
      <c r="J437" s="47"/>
      <c r="K437" s="47"/>
      <c r="L437" s="47"/>
      <c r="M437" s="47"/>
      <c r="N437" s="29">
        <f>SUM(Table1[[#This Row],[250m]:[1000m]])/86400</f>
        <v>0</v>
      </c>
      <c r="O437" s="29">
        <f>SUM(Table1[[#This Row],[250m]:[2000m]])/86400</f>
        <v>0</v>
      </c>
      <c r="P437" s="48">
        <f>SUM(Table1[[#This Row],[250m]:[3000m]])/86400</f>
        <v>0</v>
      </c>
      <c r="Q437" s="29" t="str">
        <f>IF(Table1[[#This Row],[Time(s)]]&gt;1,Table1[[#This Row],[Time(s)]]/86400," ")</f>
        <v xml:space="preserve"> </v>
      </c>
      <c r="R437" s="30">
        <f>SUM(Table1[[#This Row],[250m]:[4000m]])</f>
        <v>0</v>
      </c>
      <c r="S437" s="31" t="str">
        <f t="shared" si="28"/>
        <v xml:space="preserve"> </v>
      </c>
      <c r="T437" s="43" t="str">
        <f t="shared" si="29"/>
        <v xml:space="preserve"> </v>
      </c>
      <c r="U437" s="43" t="str">
        <f>IFERROR(AVERAGE(Table1[[#This Row],[500m]:[4000m]])," ")</f>
        <v xml:space="preserve"> </v>
      </c>
      <c r="V437" s="43" t="str">
        <f t="shared" si="30"/>
        <v xml:space="preserve"> </v>
      </c>
      <c r="W437" s="47"/>
      <c r="X437" s="47"/>
      <c r="Y437" s="47"/>
      <c r="Z437" s="49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51"/>
      <c r="AR437" s="47"/>
      <c r="AS437" s="47"/>
      <c r="AT437" s="47"/>
      <c r="AU437" s="47"/>
      <c r="AV437" s="47"/>
      <c r="AW437" s="47"/>
      <c r="AX437" s="47"/>
      <c r="AY437" s="47"/>
      <c r="AZ437" s="47"/>
      <c r="BA437" s="47"/>
      <c r="BB437" s="47"/>
      <c r="BC437" s="47"/>
      <c r="BD437" s="47"/>
      <c r="BE437" s="47"/>
      <c r="BF437" s="47"/>
      <c r="BG437" s="47"/>
      <c r="BH437" s="47"/>
      <c r="BI437" s="47"/>
      <c r="BJ437" s="47"/>
      <c r="BK437" s="47"/>
      <c r="BL437" s="47"/>
      <c r="BM437" s="47"/>
      <c r="BN437" s="47"/>
      <c r="BO437" s="47"/>
      <c r="BP437" s="47"/>
      <c r="BQ437" s="47"/>
      <c r="BR437" s="47"/>
      <c r="BS437" s="47"/>
      <c r="BT437" s="47"/>
      <c r="BU437" s="47"/>
      <c r="BV437" s="47"/>
      <c r="BW437" s="47"/>
      <c r="BX437" s="47"/>
    </row>
    <row r="438" spans="1:76" x14ac:dyDescent="0.25">
      <c r="A438" s="47"/>
      <c r="B438" s="45"/>
      <c r="C438" s="61"/>
      <c r="D438" s="45"/>
      <c r="E438" s="45"/>
      <c r="F438" s="47"/>
      <c r="G438" s="47"/>
      <c r="H438" s="47"/>
      <c r="I438" s="47"/>
      <c r="J438" s="47"/>
      <c r="K438" s="47"/>
      <c r="L438" s="47"/>
      <c r="M438" s="47"/>
      <c r="N438" s="29">
        <f>SUM(Table1[[#This Row],[250m]:[1000m]])/86400</f>
        <v>0</v>
      </c>
      <c r="O438" s="29">
        <f>SUM(Table1[[#This Row],[250m]:[2000m]])/86400</f>
        <v>0</v>
      </c>
      <c r="P438" s="48">
        <f>SUM(Table1[[#This Row],[250m]:[3000m]])/86400</f>
        <v>0</v>
      </c>
      <c r="Q438" s="29" t="str">
        <f>IF(Table1[[#This Row],[Time(s)]]&gt;1,Table1[[#This Row],[Time(s)]]/86400," ")</f>
        <v xml:space="preserve"> </v>
      </c>
      <c r="R438" s="30">
        <f>SUM(Table1[[#This Row],[250m]:[4000m]])</f>
        <v>0</v>
      </c>
      <c r="S438" s="31" t="str">
        <f t="shared" si="28"/>
        <v xml:space="preserve"> </v>
      </c>
      <c r="T438" s="43" t="str">
        <f t="shared" si="29"/>
        <v xml:space="preserve"> </v>
      </c>
      <c r="U438" s="43" t="str">
        <f>IFERROR(AVERAGE(Table1[[#This Row],[500m]:[4000m]])," ")</f>
        <v xml:space="preserve"> </v>
      </c>
      <c r="V438" s="43" t="str">
        <f t="shared" si="30"/>
        <v xml:space="preserve"> </v>
      </c>
      <c r="W438" s="47"/>
      <c r="X438" s="47"/>
      <c r="Y438" s="47"/>
      <c r="Z438" s="49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51"/>
      <c r="AR438" s="47"/>
      <c r="AS438" s="47"/>
      <c r="AT438" s="47"/>
      <c r="AU438" s="47"/>
      <c r="AV438" s="47"/>
      <c r="AW438" s="47"/>
      <c r="AX438" s="47"/>
      <c r="AY438" s="47"/>
      <c r="AZ438" s="47"/>
      <c r="BA438" s="47"/>
      <c r="BB438" s="47"/>
      <c r="BC438" s="47"/>
      <c r="BD438" s="47"/>
      <c r="BE438" s="47"/>
      <c r="BF438" s="47"/>
      <c r="BG438" s="47"/>
      <c r="BH438" s="47"/>
      <c r="BI438" s="47"/>
      <c r="BJ438" s="47"/>
      <c r="BK438" s="47"/>
      <c r="BL438" s="47"/>
      <c r="BM438" s="47"/>
      <c r="BN438" s="47"/>
      <c r="BO438" s="47"/>
      <c r="BP438" s="47"/>
      <c r="BQ438" s="47"/>
      <c r="BR438" s="47"/>
      <c r="BS438" s="47"/>
      <c r="BT438" s="47"/>
      <c r="BU438" s="47"/>
      <c r="BV438" s="47"/>
      <c r="BW438" s="47"/>
      <c r="BX438" s="47"/>
    </row>
    <row r="439" spans="1:76" x14ac:dyDescent="0.25">
      <c r="A439" s="47"/>
      <c r="B439" s="45"/>
      <c r="C439" s="61"/>
      <c r="D439" s="45"/>
      <c r="E439" s="45"/>
      <c r="F439" s="47"/>
      <c r="G439" s="47"/>
      <c r="H439" s="47"/>
      <c r="I439" s="47"/>
      <c r="J439" s="47"/>
      <c r="K439" s="47"/>
      <c r="L439" s="47"/>
      <c r="M439" s="47"/>
      <c r="N439" s="29">
        <f>SUM(Table1[[#This Row],[250m]:[1000m]])/86400</f>
        <v>0</v>
      </c>
      <c r="O439" s="29">
        <f>SUM(Table1[[#This Row],[250m]:[2000m]])/86400</f>
        <v>0</v>
      </c>
      <c r="P439" s="48">
        <f>SUM(Table1[[#This Row],[250m]:[3000m]])/86400</f>
        <v>0</v>
      </c>
      <c r="Q439" s="29" t="str">
        <f>IF(Table1[[#This Row],[Time(s)]]&gt;1,Table1[[#This Row],[Time(s)]]/86400," ")</f>
        <v xml:space="preserve"> </v>
      </c>
      <c r="R439" s="30">
        <f>SUM(Table1[[#This Row],[250m]:[4000m]])</f>
        <v>0</v>
      </c>
      <c r="S439" s="31" t="str">
        <f t="shared" si="28"/>
        <v xml:space="preserve"> </v>
      </c>
      <c r="T439" s="43" t="str">
        <f t="shared" si="29"/>
        <v xml:space="preserve"> </v>
      </c>
      <c r="U439" s="43" t="str">
        <f>IFERROR(AVERAGE(Table1[[#This Row],[500m]:[4000m]])," ")</f>
        <v xml:space="preserve"> </v>
      </c>
      <c r="V439" s="43" t="str">
        <f t="shared" si="30"/>
        <v xml:space="preserve"> </v>
      </c>
      <c r="W439" s="47"/>
      <c r="X439" s="47"/>
      <c r="Y439" s="47"/>
      <c r="Z439" s="49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51"/>
      <c r="AR439" s="47"/>
      <c r="AS439" s="47"/>
      <c r="AT439" s="47"/>
      <c r="AU439" s="47"/>
      <c r="AV439" s="47"/>
      <c r="AW439" s="47"/>
      <c r="AX439" s="47"/>
      <c r="AY439" s="47"/>
      <c r="AZ439" s="47"/>
      <c r="BA439" s="47"/>
      <c r="BB439" s="47"/>
      <c r="BC439" s="47"/>
      <c r="BD439" s="47"/>
      <c r="BE439" s="47"/>
      <c r="BF439" s="47"/>
      <c r="BG439" s="47"/>
      <c r="BH439" s="47"/>
      <c r="BI439" s="47"/>
      <c r="BJ439" s="47"/>
      <c r="BK439" s="47"/>
      <c r="BL439" s="47"/>
      <c r="BM439" s="47"/>
      <c r="BN439" s="47"/>
      <c r="BO439" s="47"/>
      <c r="BP439" s="47"/>
      <c r="BQ439" s="47"/>
      <c r="BR439" s="47"/>
      <c r="BS439" s="47"/>
      <c r="BT439" s="47"/>
      <c r="BU439" s="47"/>
      <c r="BV439" s="47"/>
      <c r="BW439" s="47"/>
      <c r="BX439" s="47"/>
    </row>
    <row r="440" spans="1:76" x14ac:dyDescent="0.25">
      <c r="A440" s="47"/>
      <c r="B440" s="45"/>
      <c r="C440" s="61"/>
      <c r="D440" s="45"/>
      <c r="E440" s="45"/>
      <c r="F440" s="47"/>
      <c r="G440" s="47"/>
      <c r="H440" s="47"/>
      <c r="I440" s="47"/>
      <c r="J440" s="47"/>
      <c r="K440" s="47"/>
      <c r="L440" s="47"/>
      <c r="M440" s="47"/>
      <c r="N440" s="29">
        <f>SUM(Table1[[#This Row],[250m]:[1000m]])/86400</f>
        <v>0</v>
      </c>
      <c r="O440" s="29">
        <f>SUM(Table1[[#This Row],[250m]:[2000m]])/86400</f>
        <v>0</v>
      </c>
      <c r="P440" s="48">
        <f>SUM(Table1[[#This Row],[250m]:[3000m]])/86400</f>
        <v>0</v>
      </c>
      <c r="Q440" s="29" t="str">
        <f>IF(Table1[[#This Row],[Time(s)]]&gt;1,Table1[[#This Row],[Time(s)]]/86400," ")</f>
        <v xml:space="preserve"> </v>
      </c>
      <c r="R440" s="30">
        <f>SUM(Table1[[#This Row],[250m]:[4000m]])</f>
        <v>0</v>
      </c>
      <c r="S440" s="31" t="str">
        <f t="shared" si="28"/>
        <v xml:space="preserve"> </v>
      </c>
      <c r="T440" s="43" t="str">
        <f t="shared" si="29"/>
        <v xml:space="preserve"> </v>
      </c>
      <c r="U440" s="43" t="str">
        <f>IFERROR(AVERAGE(Table1[[#This Row],[500m]:[4000m]])," ")</f>
        <v xml:space="preserve"> </v>
      </c>
      <c r="V440" s="43" t="str">
        <f t="shared" si="30"/>
        <v xml:space="preserve"> </v>
      </c>
      <c r="W440" s="47"/>
      <c r="X440" s="47"/>
      <c r="Y440" s="47"/>
      <c r="Z440" s="49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51"/>
      <c r="AR440" s="47"/>
      <c r="AS440" s="47"/>
      <c r="AT440" s="47"/>
      <c r="AU440" s="47"/>
      <c r="AV440" s="47"/>
      <c r="AW440" s="47"/>
      <c r="AX440" s="47"/>
      <c r="AY440" s="47"/>
      <c r="AZ440" s="47"/>
      <c r="BA440" s="47"/>
      <c r="BB440" s="47"/>
      <c r="BC440" s="47"/>
      <c r="BD440" s="47"/>
      <c r="BE440" s="47"/>
      <c r="BF440" s="47"/>
      <c r="BG440" s="47"/>
      <c r="BH440" s="47"/>
      <c r="BI440" s="47"/>
      <c r="BJ440" s="47"/>
      <c r="BK440" s="47"/>
      <c r="BL440" s="47"/>
      <c r="BM440" s="47"/>
      <c r="BN440" s="47"/>
      <c r="BO440" s="47"/>
      <c r="BP440" s="47"/>
      <c r="BQ440" s="47"/>
      <c r="BR440" s="47"/>
      <c r="BS440" s="47"/>
      <c r="BT440" s="47"/>
      <c r="BU440" s="47"/>
      <c r="BV440" s="47"/>
      <c r="BW440" s="47"/>
      <c r="BX440" s="47"/>
    </row>
    <row r="441" spans="1:76" x14ac:dyDescent="0.25">
      <c r="A441" s="47"/>
      <c r="B441" s="45"/>
      <c r="C441" s="61"/>
      <c r="D441" s="45"/>
      <c r="E441" s="45"/>
      <c r="F441" s="47"/>
      <c r="G441" s="47"/>
      <c r="H441" s="47"/>
      <c r="I441" s="47"/>
      <c r="J441" s="47"/>
      <c r="K441" s="47"/>
      <c r="L441" s="47"/>
      <c r="M441" s="47"/>
      <c r="N441" s="29">
        <f>SUM(Table1[[#This Row],[250m]:[1000m]])/86400</f>
        <v>0</v>
      </c>
      <c r="O441" s="29">
        <f>SUM(Table1[[#This Row],[250m]:[2000m]])/86400</f>
        <v>0</v>
      </c>
      <c r="P441" s="48">
        <f>SUM(Table1[[#This Row],[250m]:[3000m]])/86400</f>
        <v>0</v>
      </c>
      <c r="Q441" s="29" t="str">
        <f>IF(Table1[[#This Row],[Time(s)]]&gt;1,Table1[[#This Row],[Time(s)]]/86400," ")</f>
        <v xml:space="preserve"> </v>
      </c>
      <c r="R441" s="30">
        <f>SUM(Table1[[#This Row],[250m]:[4000m]])</f>
        <v>0</v>
      </c>
      <c r="S441" s="31" t="str">
        <f t="shared" si="28"/>
        <v xml:space="preserve"> </v>
      </c>
      <c r="T441" s="43" t="str">
        <f t="shared" si="29"/>
        <v xml:space="preserve"> </v>
      </c>
      <c r="U441" s="43" t="str">
        <f>IFERROR(AVERAGE(Table1[[#This Row],[500m]:[4000m]])," ")</f>
        <v xml:space="preserve"> </v>
      </c>
      <c r="V441" s="43" t="str">
        <f t="shared" si="30"/>
        <v xml:space="preserve"> </v>
      </c>
      <c r="W441" s="47"/>
      <c r="X441" s="47"/>
      <c r="Y441" s="47"/>
      <c r="Z441" s="49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51"/>
      <c r="AR441" s="47"/>
      <c r="AS441" s="47"/>
      <c r="AT441" s="47"/>
      <c r="AU441" s="47"/>
      <c r="AV441" s="47"/>
      <c r="AW441" s="47"/>
      <c r="AX441" s="47"/>
      <c r="AY441" s="47"/>
      <c r="AZ441" s="47"/>
      <c r="BA441" s="47"/>
      <c r="BB441" s="47"/>
      <c r="BC441" s="47"/>
      <c r="BD441" s="47"/>
      <c r="BE441" s="47"/>
      <c r="BF441" s="47"/>
      <c r="BG441" s="47"/>
      <c r="BH441" s="47"/>
      <c r="BI441" s="47"/>
      <c r="BJ441" s="47"/>
      <c r="BK441" s="47"/>
      <c r="BL441" s="47"/>
      <c r="BM441" s="47"/>
      <c r="BN441" s="47"/>
      <c r="BO441" s="47"/>
      <c r="BP441" s="47"/>
      <c r="BQ441" s="47"/>
      <c r="BR441" s="47"/>
      <c r="BS441" s="47"/>
      <c r="BT441" s="47"/>
      <c r="BU441" s="47"/>
      <c r="BV441" s="47"/>
      <c r="BW441" s="47"/>
      <c r="BX441" s="47"/>
    </row>
    <row r="442" spans="1:76" x14ac:dyDescent="0.25">
      <c r="A442" s="47"/>
      <c r="B442" s="45"/>
      <c r="C442" s="61"/>
      <c r="D442" s="45"/>
      <c r="E442" s="45"/>
      <c r="F442" s="47"/>
      <c r="G442" s="47"/>
      <c r="H442" s="47"/>
      <c r="I442" s="47"/>
      <c r="J442" s="47"/>
      <c r="K442" s="47"/>
      <c r="L442" s="47"/>
      <c r="M442" s="47"/>
      <c r="N442" s="29">
        <f>SUM(Table1[[#This Row],[250m]:[1000m]])/86400</f>
        <v>0</v>
      </c>
      <c r="O442" s="29">
        <f>SUM(Table1[[#This Row],[250m]:[2000m]])/86400</f>
        <v>0</v>
      </c>
      <c r="P442" s="48">
        <f>SUM(Table1[[#This Row],[250m]:[3000m]])/86400</f>
        <v>0</v>
      </c>
      <c r="Q442" s="29" t="str">
        <f>IF(Table1[[#This Row],[Time(s)]]&gt;1,Table1[[#This Row],[Time(s)]]/86400," ")</f>
        <v xml:space="preserve"> </v>
      </c>
      <c r="R442" s="30">
        <f>SUM(Table1[[#This Row],[250m]:[4000m]])</f>
        <v>0</v>
      </c>
      <c r="S442" s="31" t="str">
        <f t="shared" si="28"/>
        <v xml:space="preserve"> </v>
      </c>
      <c r="T442" s="43" t="str">
        <f t="shared" si="29"/>
        <v xml:space="preserve"> </v>
      </c>
      <c r="U442" s="43" t="str">
        <f>IFERROR(AVERAGE(Table1[[#This Row],[500m]:[4000m]])," ")</f>
        <v xml:space="preserve"> </v>
      </c>
      <c r="V442" s="43" t="str">
        <f t="shared" si="30"/>
        <v xml:space="preserve"> </v>
      </c>
      <c r="W442" s="47"/>
      <c r="X442" s="47"/>
      <c r="Y442" s="47"/>
      <c r="Z442" s="49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51"/>
      <c r="AR442" s="47"/>
      <c r="AS442" s="47"/>
      <c r="AT442" s="47"/>
      <c r="AU442" s="47"/>
      <c r="AV442" s="47"/>
      <c r="AW442" s="47"/>
      <c r="AX442" s="47"/>
      <c r="AY442" s="47"/>
      <c r="AZ442" s="47"/>
      <c r="BA442" s="47"/>
      <c r="BB442" s="47"/>
      <c r="BC442" s="47"/>
      <c r="BD442" s="47"/>
      <c r="BE442" s="47"/>
      <c r="BF442" s="47"/>
      <c r="BG442" s="47"/>
      <c r="BH442" s="47"/>
      <c r="BI442" s="47"/>
      <c r="BJ442" s="47"/>
      <c r="BK442" s="47"/>
      <c r="BL442" s="47"/>
      <c r="BM442" s="47"/>
      <c r="BN442" s="47"/>
      <c r="BO442" s="47"/>
      <c r="BP442" s="47"/>
      <c r="BQ442" s="47"/>
      <c r="BR442" s="47"/>
      <c r="BS442" s="47"/>
      <c r="BT442" s="47"/>
      <c r="BU442" s="47"/>
      <c r="BV442" s="47"/>
      <c r="BW442" s="47"/>
      <c r="BX442" s="47"/>
    </row>
    <row r="443" spans="1:76" x14ac:dyDescent="0.25">
      <c r="A443" s="47"/>
      <c r="B443" s="45"/>
      <c r="C443" s="61"/>
      <c r="D443" s="45"/>
      <c r="E443" s="45"/>
      <c r="F443" s="47"/>
      <c r="G443" s="47"/>
      <c r="H443" s="47"/>
      <c r="I443" s="47"/>
      <c r="J443" s="47"/>
      <c r="K443" s="47"/>
      <c r="L443" s="47"/>
      <c r="M443" s="47"/>
      <c r="N443" s="29">
        <f>SUM(Table1[[#This Row],[250m]:[1000m]])/86400</f>
        <v>0</v>
      </c>
      <c r="O443" s="29">
        <f>SUM(Table1[[#This Row],[250m]:[2000m]])/86400</f>
        <v>0</v>
      </c>
      <c r="P443" s="48">
        <f>SUM(Table1[[#This Row],[250m]:[3000m]])/86400</f>
        <v>0</v>
      </c>
      <c r="Q443" s="29" t="str">
        <f>IF(Table1[[#This Row],[Time(s)]]&gt;1,Table1[[#This Row],[Time(s)]]/86400," ")</f>
        <v xml:space="preserve"> </v>
      </c>
      <c r="R443" s="30">
        <f>SUM(Table1[[#This Row],[250m]:[4000m]])</f>
        <v>0</v>
      </c>
      <c r="S443" s="31" t="str">
        <f t="shared" si="28"/>
        <v xml:space="preserve"> </v>
      </c>
      <c r="T443" s="43" t="str">
        <f t="shared" si="29"/>
        <v xml:space="preserve"> </v>
      </c>
      <c r="U443" s="43" t="str">
        <f>IFERROR(AVERAGE(Table1[[#This Row],[500m]:[4000m]])," ")</f>
        <v xml:space="preserve"> </v>
      </c>
      <c r="V443" s="43" t="str">
        <f t="shared" si="30"/>
        <v xml:space="preserve"> </v>
      </c>
      <c r="W443" s="47"/>
      <c r="X443" s="47"/>
      <c r="Y443" s="47"/>
      <c r="Z443" s="49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51"/>
      <c r="AR443" s="47"/>
      <c r="AS443" s="47"/>
      <c r="AT443" s="47"/>
      <c r="AU443" s="47"/>
      <c r="AV443" s="47"/>
      <c r="AW443" s="47"/>
      <c r="AX443" s="47"/>
      <c r="AY443" s="47"/>
      <c r="AZ443" s="47"/>
      <c r="BA443" s="47"/>
      <c r="BB443" s="47"/>
      <c r="BC443" s="47"/>
      <c r="BD443" s="47"/>
      <c r="BE443" s="47"/>
      <c r="BF443" s="47"/>
      <c r="BG443" s="47"/>
      <c r="BH443" s="47"/>
      <c r="BI443" s="47"/>
      <c r="BJ443" s="47"/>
      <c r="BK443" s="47"/>
      <c r="BL443" s="47"/>
      <c r="BM443" s="47"/>
      <c r="BN443" s="47"/>
      <c r="BO443" s="47"/>
      <c r="BP443" s="47"/>
      <c r="BQ443" s="47"/>
      <c r="BR443" s="47"/>
      <c r="BS443" s="47"/>
      <c r="BT443" s="47"/>
      <c r="BU443" s="47"/>
      <c r="BV443" s="47"/>
      <c r="BW443" s="47"/>
      <c r="BX443" s="47"/>
    </row>
    <row r="444" spans="1:76" x14ac:dyDescent="0.25">
      <c r="A444" s="47"/>
      <c r="B444" s="45"/>
      <c r="C444" s="61"/>
      <c r="D444" s="45"/>
      <c r="E444" s="45"/>
      <c r="F444" s="47"/>
      <c r="G444" s="47"/>
      <c r="H444" s="47"/>
      <c r="I444" s="47"/>
      <c r="J444" s="47"/>
      <c r="K444" s="47"/>
      <c r="L444" s="47"/>
      <c r="M444" s="47"/>
      <c r="N444" s="29">
        <f>SUM(Table1[[#This Row],[250m]:[1000m]])/86400</f>
        <v>0</v>
      </c>
      <c r="O444" s="29">
        <f>SUM(Table1[[#This Row],[250m]:[2000m]])/86400</f>
        <v>0</v>
      </c>
      <c r="P444" s="48">
        <f>SUM(Table1[[#This Row],[250m]:[3000m]])/86400</f>
        <v>0</v>
      </c>
      <c r="Q444" s="29" t="str">
        <f>IF(Table1[[#This Row],[Time(s)]]&gt;1,Table1[[#This Row],[Time(s)]]/86400," ")</f>
        <v xml:space="preserve"> </v>
      </c>
      <c r="R444" s="30">
        <f>SUM(Table1[[#This Row],[250m]:[4000m]])</f>
        <v>0</v>
      </c>
      <c r="S444" s="31" t="str">
        <f t="shared" si="28"/>
        <v xml:space="preserve"> </v>
      </c>
      <c r="T444" s="43" t="str">
        <f t="shared" si="29"/>
        <v xml:space="preserve"> </v>
      </c>
      <c r="U444" s="43" t="str">
        <f>IFERROR(AVERAGE(Table1[[#This Row],[500m]:[4000m]])," ")</f>
        <v xml:space="preserve"> </v>
      </c>
      <c r="V444" s="43" t="str">
        <f t="shared" si="30"/>
        <v xml:space="preserve"> </v>
      </c>
      <c r="W444" s="47"/>
      <c r="X444" s="47"/>
      <c r="Y444" s="47"/>
      <c r="Z444" s="49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51"/>
      <c r="AR444" s="47"/>
      <c r="AS444" s="47"/>
      <c r="AT444" s="47"/>
      <c r="AU444" s="47"/>
      <c r="AV444" s="47"/>
      <c r="AW444" s="47"/>
      <c r="AX444" s="47"/>
      <c r="AY444" s="47"/>
      <c r="AZ444" s="47"/>
      <c r="BA444" s="47"/>
      <c r="BB444" s="47"/>
      <c r="BC444" s="47"/>
      <c r="BD444" s="47"/>
      <c r="BE444" s="47"/>
      <c r="BF444" s="47"/>
      <c r="BG444" s="47"/>
      <c r="BH444" s="47"/>
      <c r="BI444" s="47"/>
      <c r="BJ444" s="47"/>
      <c r="BK444" s="47"/>
      <c r="BL444" s="47"/>
      <c r="BM444" s="47"/>
      <c r="BN444" s="47"/>
      <c r="BO444" s="47"/>
      <c r="BP444" s="47"/>
      <c r="BQ444" s="47"/>
      <c r="BR444" s="47"/>
      <c r="BS444" s="47"/>
      <c r="BT444" s="47"/>
      <c r="BU444" s="47"/>
      <c r="BV444" s="47"/>
      <c r="BW444" s="47"/>
      <c r="BX444" s="47"/>
    </row>
    <row r="445" spans="1:76" x14ac:dyDescent="0.25">
      <c r="A445" s="47"/>
      <c r="B445" s="45"/>
      <c r="C445" s="61"/>
      <c r="D445" s="45"/>
      <c r="E445" s="45"/>
      <c r="F445" s="47"/>
      <c r="G445" s="47"/>
      <c r="H445" s="47"/>
      <c r="I445" s="47"/>
      <c r="J445" s="47"/>
      <c r="K445" s="47"/>
      <c r="L445" s="47"/>
      <c r="M445" s="47"/>
      <c r="N445" s="29">
        <f>SUM(Table1[[#This Row],[250m]:[1000m]])/86400</f>
        <v>0</v>
      </c>
      <c r="O445" s="29">
        <f>SUM(Table1[[#This Row],[250m]:[2000m]])/86400</f>
        <v>0</v>
      </c>
      <c r="P445" s="48">
        <f>SUM(Table1[[#This Row],[250m]:[3000m]])/86400</f>
        <v>0</v>
      </c>
      <c r="Q445" s="29" t="str">
        <f>IF(Table1[[#This Row],[Time(s)]]&gt;1,Table1[[#This Row],[Time(s)]]/86400," ")</f>
        <v xml:space="preserve"> </v>
      </c>
      <c r="R445" s="30">
        <f>SUM(Table1[[#This Row],[250m]:[4000m]])</f>
        <v>0</v>
      </c>
      <c r="S445" s="31" t="str">
        <f t="shared" si="28"/>
        <v xml:space="preserve"> </v>
      </c>
      <c r="T445" s="43" t="str">
        <f t="shared" si="29"/>
        <v xml:space="preserve"> </v>
      </c>
      <c r="U445" s="43" t="str">
        <f>IFERROR(AVERAGE(Table1[[#This Row],[500m]:[4000m]])," ")</f>
        <v xml:space="preserve"> </v>
      </c>
      <c r="V445" s="43" t="str">
        <f t="shared" si="30"/>
        <v xml:space="preserve"> </v>
      </c>
      <c r="W445" s="47"/>
      <c r="X445" s="47"/>
      <c r="Y445" s="47"/>
      <c r="Z445" s="49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51"/>
      <c r="AR445" s="47"/>
      <c r="AS445" s="47"/>
      <c r="AT445" s="47"/>
      <c r="AU445" s="47"/>
      <c r="AV445" s="47"/>
      <c r="AW445" s="47"/>
      <c r="AX445" s="47"/>
      <c r="AY445" s="47"/>
      <c r="AZ445" s="47"/>
      <c r="BA445" s="47"/>
      <c r="BB445" s="47"/>
      <c r="BC445" s="47"/>
      <c r="BD445" s="47"/>
      <c r="BE445" s="47"/>
      <c r="BF445" s="47"/>
      <c r="BG445" s="47"/>
      <c r="BH445" s="47"/>
      <c r="BI445" s="47"/>
      <c r="BJ445" s="47"/>
      <c r="BK445" s="47"/>
      <c r="BL445" s="47"/>
      <c r="BM445" s="47"/>
      <c r="BN445" s="47"/>
      <c r="BO445" s="47"/>
      <c r="BP445" s="47"/>
      <c r="BQ445" s="47"/>
      <c r="BR445" s="47"/>
      <c r="BS445" s="47"/>
      <c r="BT445" s="47"/>
      <c r="BU445" s="47"/>
      <c r="BV445" s="47"/>
      <c r="BW445" s="47"/>
      <c r="BX445" s="47"/>
    </row>
    <row r="446" spans="1:76" x14ac:dyDescent="0.25">
      <c r="A446" s="47"/>
      <c r="B446" s="45"/>
      <c r="C446" s="61"/>
      <c r="D446" s="45"/>
      <c r="E446" s="45"/>
      <c r="F446" s="47"/>
      <c r="G446" s="47"/>
      <c r="H446" s="47"/>
      <c r="I446" s="47"/>
      <c r="J446" s="47"/>
      <c r="K446" s="47"/>
      <c r="L446" s="47"/>
      <c r="M446" s="47"/>
      <c r="N446" s="29">
        <f>SUM(Table1[[#This Row],[250m]:[1000m]])/86400</f>
        <v>0</v>
      </c>
      <c r="O446" s="29">
        <f>SUM(Table1[[#This Row],[250m]:[2000m]])/86400</f>
        <v>0</v>
      </c>
      <c r="P446" s="48">
        <f>SUM(Table1[[#This Row],[250m]:[3000m]])/86400</f>
        <v>0</v>
      </c>
      <c r="Q446" s="29" t="str">
        <f>IF(Table1[[#This Row],[Time(s)]]&gt;1,Table1[[#This Row],[Time(s)]]/86400," ")</f>
        <v xml:space="preserve"> </v>
      </c>
      <c r="R446" s="30">
        <f>SUM(Table1[[#This Row],[250m]:[4000m]])</f>
        <v>0</v>
      </c>
      <c r="S446" s="31" t="str">
        <f t="shared" si="28"/>
        <v xml:space="preserve"> </v>
      </c>
      <c r="T446" s="43" t="str">
        <f t="shared" si="29"/>
        <v xml:space="preserve"> </v>
      </c>
      <c r="U446" s="43" t="str">
        <f>IFERROR(AVERAGE(Table1[[#This Row],[500m]:[4000m]])," ")</f>
        <v xml:space="preserve"> </v>
      </c>
      <c r="V446" s="43" t="str">
        <f t="shared" si="30"/>
        <v xml:space="preserve"> </v>
      </c>
      <c r="W446" s="47"/>
      <c r="X446" s="47"/>
      <c r="Y446" s="47"/>
      <c r="Z446" s="49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51"/>
      <c r="AR446" s="47"/>
      <c r="AS446" s="47"/>
      <c r="AT446" s="47"/>
      <c r="AU446" s="47"/>
      <c r="AV446" s="47"/>
      <c r="AW446" s="47"/>
      <c r="AX446" s="47"/>
      <c r="AY446" s="47"/>
      <c r="AZ446" s="47"/>
      <c r="BA446" s="47"/>
      <c r="BB446" s="47"/>
      <c r="BC446" s="47"/>
      <c r="BD446" s="47"/>
      <c r="BE446" s="47"/>
      <c r="BF446" s="47"/>
      <c r="BG446" s="47"/>
      <c r="BH446" s="47"/>
      <c r="BI446" s="47"/>
      <c r="BJ446" s="47"/>
      <c r="BK446" s="47"/>
      <c r="BL446" s="47"/>
      <c r="BM446" s="47"/>
      <c r="BN446" s="47"/>
      <c r="BO446" s="47"/>
      <c r="BP446" s="47"/>
      <c r="BQ446" s="47"/>
      <c r="BR446" s="47"/>
      <c r="BS446" s="47"/>
      <c r="BT446" s="47"/>
      <c r="BU446" s="47"/>
      <c r="BV446" s="47"/>
      <c r="BW446" s="47"/>
      <c r="BX446" s="47"/>
    </row>
    <row r="447" spans="1:76" x14ac:dyDescent="0.25">
      <c r="A447" s="47"/>
      <c r="B447" s="45"/>
      <c r="C447" s="61"/>
      <c r="D447" s="45"/>
      <c r="E447" s="45"/>
      <c r="F447" s="47"/>
      <c r="G447" s="47"/>
      <c r="H447" s="47"/>
      <c r="I447" s="47"/>
      <c r="J447" s="47"/>
      <c r="K447" s="47"/>
      <c r="L447" s="47"/>
      <c r="M447" s="47"/>
      <c r="N447" s="29">
        <f>SUM(Table1[[#This Row],[250m]:[1000m]])/86400</f>
        <v>0</v>
      </c>
      <c r="O447" s="29">
        <f>SUM(Table1[[#This Row],[250m]:[2000m]])/86400</f>
        <v>0</v>
      </c>
      <c r="P447" s="48">
        <f>SUM(Table1[[#This Row],[250m]:[3000m]])/86400</f>
        <v>0</v>
      </c>
      <c r="Q447" s="29" t="str">
        <f>IF(Table1[[#This Row],[Time(s)]]&gt;1,Table1[[#This Row],[Time(s)]]/86400," ")</f>
        <v xml:space="preserve"> </v>
      </c>
      <c r="R447" s="30">
        <f>SUM(Table1[[#This Row],[250m]:[4000m]])</f>
        <v>0</v>
      </c>
      <c r="S447" s="31" t="str">
        <f t="shared" si="28"/>
        <v xml:space="preserve"> </v>
      </c>
      <c r="T447" s="43" t="str">
        <f t="shared" si="29"/>
        <v xml:space="preserve"> </v>
      </c>
      <c r="U447" s="43" t="str">
        <f>IFERROR(AVERAGE(Table1[[#This Row],[500m]:[4000m]])," ")</f>
        <v xml:space="preserve"> </v>
      </c>
      <c r="V447" s="43" t="str">
        <f t="shared" si="30"/>
        <v xml:space="preserve"> </v>
      </c>
      <c r="W447" s="47"/>
      <c r="X447" s="47"/>
      <c r="Y447" s="47"/>
      <c r="Z447" s="49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51"/>
      <c r="AR447" s="47"/>
      <c r="AS447" s="47"/>
      <c r="AT447" s="47"/>
      <c r="AU447" s="47"/>
      <c r="AV447" s="47"/>
      <c r="AW447" s="47"/>
      <c r="AX447" s="47"/>
      <c r="AY447" s="47"/>
      <c r="AZ447" s="47"/>
      <c r="BA447" s="47"/>
      <c r="BB447" s="47"/>
      <c r="BC447" s="47"/>
      <c r="BD447" s="47"/>
      <c r="BE447" s="47"/>
      <c r="BF447" s="47"/>
      <c r="BG447" s="47"/>
      <c r="BH447" s="47"/>
      <c r="BI447" s="47"/>
      <c r="BJ447" s="47"/>
      <c r="BK447" s="47"/>
      <c r="BL447" s="47"/>
      <c r="BM447" s="47"/>
      <c r="BN447" s="47"/>
      <c r="BO447" s="47"/>
      <c r="BP447" s="47"/>
      <c r="BQ447" s="47"/>
      <c r="BR447" s="47"/>
      <c r="BS447" s="47"/>
      <c r="BT447" s="47"/>
      <c r="BU447" s="47"/>
      <c r="BV447" s="47"/>
      <c r="BW447" s="47"/>
      <c r="BX447" s="47"/>
    </row>
    <row r="448" spans="1:76" x14ac:dyDescent="0.25">
      <c r="A448" s="47"/>
      <c r="B448" s="45"/>
      <c r="C448" s="61"/>
      <c r="D448" s="45"/>
      <c r="E448" s="45"/>
      <c r="F448" s="47"/>
      <c r="G448" s="47"/>
      <c r="H448" s="47"/>
      <c r="I448" s="47"/>
      <c r="J448" s="47"/>
      <c r="K448" s="47"/>
      <c r="L448" s="47"/>
      <c r="M448" s="47"/>
      <c r="N448" s="29">
        <f>SUM(Table1[[#This Row],[250m]:[1000m]])/86400</f>
        <v>0</v>
      </c>
      <c r="O448" s="29">
        <f>SUM(Table1[[#This Row],[250m]:[2000m]])/86400</f>
        <v>0</v>
      </c>
      <c r="P448" s="48">
        <f>SUM(Table1[[#This Row],[250m]:[3000m]])/86400</f>
        <v>0</v>
      </c>
      <c r="Q448" s="29" t="str">
        <f>IF(Table1[[#This Row],[Time(s)]]&gt;1,Table1[[#This Row],[Time(s)]]/86400," ")</f>
        <v xml:space="preserve"> </v>
      </c>
      <c r="R448" s="30">
        <f>SUM(Table1[[#This Row],[250m]:[4000m]])</f>
        <v>0</v>
      </c>
      <c r="S448" s="31" t="str">
        <f t="shared" si="28"/>
        <v xml:space="preserve"> </v>
      </c>
      <c r="T448" s="43" t="str">
        <f t="shared" si="29"/>
        <v xml:space="preserve"> </v>
      </c>
      <c r="U448" s="43" t="str">
        <f>IFERROR(AVERAGE(Table1[[#This Row],[500m]:[4000m]])," ")</f>
        <v xml:space="preserve"> </v>
      </c>
      <c r="V448" s="43" t="str">
        <f t="shared" si="30"/>
        <v xml:space="preserve"> </v>
      </c>
      <c r="W448" s="47"/>
      <c r="X448" s="47"/>
      <c r="Y448" s="47"/>
      <c r="Z448" s="49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51"/>
      <c r="AR448" s="47"/>
      <c r="AS448" s="47"/>
      <c r="AT448" s="47"/>
      <c r="AU448" s="47"/>
      <c r="AV448" s="47"/>
      <c r="AW448" s="47"/>
      <c r="AX448" s="47"/>
      <c r="AY448" s="47"/>
      <c r="AZ448" s="47"/>
      <c r="BA448" s="47"/>
      <c r="BB448" s="47"/>
      <c r="BC448" s="47"/>
      <c r="BD448" s="47"/>
      <c r="BE448" s="47"/>
      <c r="BF448" s="47"/>
      <c r="BG448" s="47"/>
      <c r="BH448" s="47"/>
      <c r="BI448" s="47"/>
      <c r="BJ448" s="47"/>
      <c r="BK448" s="47"/>
      <c r="BL448" s="47"/>
      <c r="BM448" s="47"/>
      <c r="BN448" s="47"/>
      <c r="BO448" s="47"/>
      <c r="BP448" s="47"/>
      <c r="BQ448" s="47"/>
      <c r="BR448" s="47"/>
      <c r="BS448" s="47"/>
      <c r="BT448" s="47"/>
      <c r="BU448" s="47"/>
      <c r="BV448" s="47"/>
      <c r="BW448" s="47"/>
      <c r="BX448" s="47"/>
    </row>
    <row r="449" spans="1:76" x14ac:dyDescent="0.25">
      <c r="A449" s="47"/>
      <c r="B449" s="45"/>
      <c r="C449" s="61"/>
      <c r="D449" s="45"/>
      <c r="E449" s="45"/>
      <c r="F449" s="47"/>
      <c r="G449" s="47"/>
      <c r="H449" s="47"/>
      <c r="I449" s="47"/>
      <c r="J449" s="47"/>
      <c r="K449" s="47"/>
      <c r="L449" s="47"/>
      <c r="M449" s="47"/>
      <c r="N449" s="29">
        <f>SUM(Table1[[#This Row],[250m]:[1000m]])/86400</f>
        <v>0</v>
      </c>
      <c r="O449" s="29">
        <f>SUM(Table1[[#This Row],[250m]:[2000m]])/86400</f>
        <v>0</v>
      </c>
      <c r="P449" s="48">
        <f>SUM(Table1[[#This Row],[250m]:[3000m]])/86400</f>
        <v>0</v>
      </c>
      <c r="Q449" s="29" t="str">
        <f>IF(Table1[[#This Row],[Time(s)]]&gt;1,Table1[[#This Row],[Time(s)]]/86400," ")</f>
        <v xml:space="preserve"> </v>
      </c>
      <c r="R449" s="30">
        <f>SUM(Table1[[#This Row],[250m]:[4000m]])</f>
        <v>0</v>
      </c>
      <c r="S449" s="31" t="str">
        <f t="shared" si="28"/>
        <v xml:space="preserve"> </v>
      </c>
      <c r="T449" s="43" t="str">
        <f t="shared" si="29"/>
        <v xml:space="preserve"> </v>
      </c>
      <c r="U449" s="43" t="str">
        <f>IFERROR(AVERAGE(Table1[[#This Row],[500m]:[4000m]])," ")</f>
        <v xml:space="preserve"> </v>
      </c>
      <c r="V449" s="43" t="str">
        <f t="shared" si="30"/>
        <v xml:space="preserve"> </v>
      </c>
      <c r="W449" s="47"/>
      <c r="X449" s="47"/>
      <c r="Y449" s="47"/>
      <c r="Z449" s="49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51"/>
      <c r="AR449" s="47"/>
      <c r="AS449" s="47"/>
      <c r="AT449" s="47"/>
      <c r="AU449" s="47"/>
      <c r="AV449" s="47"/>
      <c r="AW449" s="47"/>
      <c r="AX449" s="47"/>
      <c r="AY449" s="47"/>
      <c r="AZ449" s="47"/>
      <c r="BA449" s="47"/>
      <c r="BB449" s="47"/>
      <c r="BC449" s="47"/>
      <c r="BD449" s="47"/>
      <c r="BE449" s="47"/>
      <c r="BF449" s="47"/>
      <c r="BG449" s="47"/>
      <c r="BH449" s="47"/>
      <c r="BI449" s="47"/>
      <c r="BJ449" s="47"/>
      <c r="BK449" s="47"/>
      <c r="BL449" s="47"/>
      <c r="BM449" s="47"/>
      <c r="BN449" s="47"/>
      <c r="BO449" s="47"/>
      <c r="BP449" s="47"/>
      <c r="BQ449" s="47"/>
      <c r="BR449" s="47"/>
      <c r="BS449" s="47"/>
      <c r="BT449" s="47"/>
      <c r="BU449" s="47"/>
      <c r="BV449" s="47"/>
      <c r="BW449" s="47"/>
      <c r="BX449" s="47"/>
    </row>
    <row r="450" spans="1:76" x14ac:dyDescent="0.25">
      <c r="A450" s="26"/>
      <c r="B450" s="27"/>
      <c r="C450" s="27"/>
      <c r="D450" s="27"/>
      <c r="E450" s="27"/>
      <c r="F450" s="26"/>
      <c r="G450" s="26"/>
      <c r="H450" s="26"/>
      <c r="I450" s="26"/>
      <c r="J450" s="26"/>
      <c r="K450" s="26"/>
      <c r="L450" s="26"/>
      <c r="M450" s="26"/>
      <c r="N450" s="29">
        <f>SUM(Table1[[#This Row],[250m]:[1000m]])/86400</f>
        <v>0</v>
      </c>
      <c r="O450" s="29">
        <f>SUM(Table1[[#This Row],[250m]:[2000m]])/86400</f>
        <v>0</v>
      </c>
      <c r="P450" s="48">
        <f>SUM(Table1[[#This Row],[250m]:[3000m]])/86400</f>
        <v>0</v>
      </c>
      <c r="Q450" s="29" t="str">
        <f>IF(Table1[[#This Row],[Time(s)]]&gt;1,Table1[[#This Row],[Time(s)]]/86400," ")</f>
        <v xml:space="preserve"> </v>
      </c>
      <c r="R450" s="30">
        <f>SUM(Table1[[#This Row],[250m]:[4000m]])</f>
        <v>0</v>
      </c>
      <c r="S450" s="31" t="str">
        <f t="shared" si="28"/>
        <v xml:space="preserve"> </v>
      </c>
      <c r="T450" s="43" t="str">
        <f t="shared" si="29"/>
        <v xml:space="preserve"> </v>
      </c>
      <c r="U450" s="43" t="str">
        <f>IFERROR(AVERAGE(Table1[[#This Row],[500m]:[4000m]])," ")</f>
        <v xml:space="preserve"> </v>
      </c>
      <c r="V450" s="43" t="str">
        <f t="shared" si="30"/>
        <v xml:space="preserve"> </v>
      </c>
      <c r="W450" s="26"/>
      <c r="X450" s="26"/>
      <c r="Y450" s="26"/>
      <c r="Z450" s="32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32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  <c r="BM450" s="26"/>
      <c r="BN450" s="26"/>
      <c r="BO450" s="26"/>
      <c r="BP450" s="26"/>
      <c r="BQ450" s="26"/>
      <c r="BR450" s="26"/>
      <c r="BS450" s="26"/>
      <c r="BT450" s="26"/>
      <c r="BU450" s="26"/>
      <c r="BV450" s="26"/>
      <c r="BW450" s="26"/>
      <c r="BX450" s="26"/>
    </row>
    <row r="451" spans="1:76" x14ac:dyDescent="0.25">
      <c r="A451" s="47"/>
      <c r="B451" s="45"/>
      <c r="C451" s="61"/>
      <c r="D451" s="45"/>
      <c r="E451" s="45"/>
      <c r="F451" s="47"/>
      <c r="G451" s="47"/>
      <c r="H451" s="47"/>
      <c r="I451" s="47"/>
      <c r="J451" s="47"/>
      <c r="K451" s="47"/>
      <c r="L451" s="47"/>
      <c r="M451" s="47"/>
      <c r="N451" s="29">
        <f>SUM(Table1[[#This Row],[250m]:[1000m]])/86400</f>
        <v>0</v>
      </c>
      <c r="O451" s="29">
        <f>SUM(Table1[[#This Row],[250m]:[2000m]])/86400</f>
        <v>0</v>
      </c>
      <c r="P451" s="48">
        <f>SUM(Table1[[#This Row],[250m]:[3000m]])/86400</f>
        <v>0</v>
      </c>
      <c r="Q451" s="29" t="str">
        <f>IF(Table1[[#This Row],[Time(s)]]&gt;1,Table1[[#This Row],[Time(s)]]/86400," ")</f>
        <v xml:space="preserve"> </v>
      </c>
      <c r="R451" s="30">
        <f>SUM(Table1[[#This Row],[250m]:[4000m]])</f>
        <v>0</v>
      </c>
      <c r="S451" s="31" t="str">
        <f t="shared" si="28"/>
        <v xml:space="preserve"> </v>
      </c>
      <c r="T451" s="43" t="str">
        <f t="shared" si="29"/>
        <v xml:space="preserve"> </v>
      </c>
      <c r="U451" s="43" t="str">
        <f>IFERROR(AVERAGE(Table1[[#This Row],[500m]:[4000m]])," ")</f>
        <v xml:space="preserve"> </v>
      </c>
      <c r="V451" s="43" t="str">
        <f t="shared" si="30"/>
        <v xml:space="preserve"> </v>
      </c>
      <c r="W451" s="47"/>
      <c r="X451" s="47"/>
      <c r="Y451" s="47"/>
      <c r="Z451" s="49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51"/>
      <c r="AR451" s="47"/>
      <c r="AS451" s="47"/>
      <c r="AT451" s="47"/>
      <c r="AU451" s="47"/>
      <c r="AV451" s="47"/>
      <c r="AW451" s="47"/>
      <c r="AX451" s="47"/>
      <c r="AY451" s="47"/>
      <c r="AZ451" s="47"/>
      <c r="BA451" s="47"/>
      <c r="BB451" s="47"/>
      <c r="BC451" s="47"/>
      <c r="BD451" s="47"/>
      <c r="BE451" s="47"/>
      <c r="BF451" s="47"/>
      <c r="BG451" s="47"/>
      <c r="BH451" s="47"/>
      <c r="BI451" s="47"/>
      <c r="BJ451" s="47"/>
      <c r="BK451" s="47"/>
      <c r="BL451" s="47"/>
      <c r="BM451" s="47"/>
      <c r="BN451" s="47"/>
      <c r="BO451" s="47"/>
      <c r="BP451" s="47"/>
      <c r="BQ451" s="47"/>
      <c r="BR451" s="47"/>
      <c r="BS451" s="47"/>
      <c r="BT451" s="47"/>
      <c r="BU451" s="47"/>
      <c r="BV451" s="47"/>
      <c r="BW451" s="47"/>
      <c r="BX451" s="47"/>
    </row>
    <row r="452" spans="1:76" x14ac:dyDescent="0.25">
      <c r="A452" s="47"/>
      <c r="B452" s="45"/>
      <c r="C452" s="61"/>
      <c r="D452" s="45"/>
      <c r="E452" s="45"/>
      <c r="F452" s="47"/>
      <c r="G452" s="47"/>
      <c r="H452" s="47"/>
      <c r="I452" s="47"/>
      <c r="J452" s="47"/>
      <c r="K452" s="47"/>
      <c r="L452" s="47"/>
      <c r="M452" s="47"/>
      <c r="N452" s="29">
        <f>SUM(Table1[[#This Row],[250m]:[1000m]])/86400</f>
        <v>0</v>
      </c>
      <c r="O452" s="29">
        <f>SUM(Table1[[#This Row],[250m]:[2000m]])/86400</f>
        <v>0</v>
      </c>
      <c r="P452" s="48">
        <f>SUM(Table1[[#This Row],[250m]:[3000m]])/86400</f>
        <v>0</v>
      </c>
      <c r="Q452" s="29" t="str">
        <f>IF(Table1[[#This Row],[Time(s)]]&gt;1,Table1[[#This Row],[Time(s)]]/86400," ")</f>
        <v xml:space="preserve"> </v>
      </c>
      <c r="R452" s="30">
        <f>SUM(Table1[[#This Row],[250m]:[4000m]])</f>
        <v>0</v>
      </c>
      <c r="S452" s="31" t="str">
        <f t="shared" si="28"/>
        <v xml:space="preserve"> </v>
      </c>
      <c r="T452" s="43" t="str">
        <f t="shared" si="29"/>
        <v xml:space="preserve"> </v>
      </c>
      <c r="U452" s="43" t="str">
        <f>IFERROR(AVERAGE(Table1[[#This Row],[500m]:[4000m]])," ")</f>
        <v xml:space="preserve"> </v>
      </c>
      <c r="V452" s="43" t="str">
        <f t="shared" si="30"/>
        <v xml:space="preserve"> </v>
      </c>
      <c r="W452" s="47"/>
      <c r="X452" s="47"/>
      <c r="Y452" s="47"/>
      <c r="Z452" s="49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51"/>
      <c r="AR452" s="47"/>
      <c r="AS452" s="47"/>
      <c r="AT452" s="47"/>
      <c r="AU452" s="47"/>
      <c r="AV452" s="47"/>
      <c r="AW452" s="47"/>
      <c r="AX452" s="47"/>
      <c r="AY452" s="47"/>
      <c r="AZ452" s="47"/>
      <c r="BA452" s="47"/>
      <c r="BB452" s="47"/>
      <c r="BC452" s="47"/>
      <c r="BD452" s="47"/>
      <c r="BE452" s="47"/>
      <c r="BF452" s="47"/>
      <c r="BG452" s="47"/>
      <c r="BH452" s="47"/>
      <c r="BI452" s="47"/>
      <c r="BJ452" s="47"/>
      <c r="BK452" s="47"/>
      <c r="BL452" s="47"/>
      <c r="BM452" s="47"/>
      <c r="BN452" s="47"/>
      <c r="BO452" s="47"/>
      <c r="BP452" s="47"/>
      <c r="BQ452" s="47"/>
      <c r="BR452" s="47"/>
      <c r="BS452" s="47"/>
      <c r="BT452" s="47"/>
      <c r="BU452" s="47"/>
      <c r="BV452" s="47"/>
      <c r="BW452" s="47"/>
      <c r="BX452" s="47"/>
    </row>
    <row r="453" spans="1:76" x14ac:dyDescent="0.25">
      <c r="A453" s="47"/>
      <c r="B453" s="45"/>
      <c r="C453" s="61"/>
      <c r="D453" s="45"/>
      <c r="E453" s="45"/>
      <c r="F453" s="47"/>
      <c r="G453" s="47"/>
      <c r="H453" s="47"/>
      <c r="I453" s="47"/>
      <c r="J453" s="47"/>
      <c r="K453" s="47"/>
      <c r="L453" s="47"/>
      <c r="M453" s="47"/>
      <c r="N453" s="29">
        <f>SUM(Table1[[#This Row],[250m]:[1000m]])/86400</f>
        <v>0</v>
      </c>
      <c r="O453" s="29">
        <f>SUM(Table1[[#This Row],[250m]:[2000m]])/86400</f>
        <v>0</v>
      </c>
      <c r="P453" s="48">
        <f>SUM(Table1[[#This Row],[250m]:[3000m]])/86400</f>
        <v>0</v>
      </c>
      <c r="Q453" s="29" t="str">
        <f>IF(Table1[[#This Row],[Time(s)]]&gt;1,Table1[[#This Row],[Time(s)]]/86400," ")</f>
        <v xml:space="preserve"> </v>
      </c>
      <c r="R453" s="30">
        <f>SUM(Table1[[#This Row],[250m]:[4000m]])</f>
        <v>0</v>
      </c>
      <c r="S453" s="31" t="str">
        <f t="shared" si="28"/>
        <v xml:space="preserve"> </v>
      </c>
      <c r="T453" s="43" t="str">
        <f t="shared" si="29"/>
        <v xml:space="preserve"> </v>
      </c>
      <c r="U453" s="43" t="str">
        <f>IFERROR(AVERAGE(Table1[[#This Row],[500m]:[4000m]])," ")</f>
        <v xml:space="preserve"> </v>
      </c>
      <c r="V453" s="43" t="str">
        <f t="shared" si="30"/>
        <v xml:space="preserve"> </v>
      </c>
      <c r="W453" s="47"/>
      <c r="X453" s="47"/>
      <c r="Y453" s="47"/>
      <c r="Z453" s="49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51"/>
      <c r="AR453" s="47"/>
      <c r="AS453" s="47"/>
      <c r="AT453" s="47"/>
      <c r="AU453" s="47"/>
      <c r="AV453" s="47"/>
      <c r="AW453" s="47"/>
      <c r="AX453" s="47"/>
      <c r="AY453" s="47"/>
      <c r="AZ453" s="47"/>
      <c r="BA453" s="47"/>
      <c r="BB453" s="47"/>
      <c r="BC453" s="47"/>
      <c r="BD453" s="47"/>
      <c r="BE453" s="47"/>
      <c r="BF453" s="47"/>
      <c r="BG453" s="47"/>
      <c r="BH453" s="47"/>
      <c r="BI453" s="47"/>
      <c r="BJ453" s="47"/>
      <c r="BK453" s="47"/>
      <c r="BL453" s="47"/>
      <c r="BM453" s="47"/>
      <c r="BN453" s="47"/>
      <c r="BO453" s="47"/>
      <c r="BP453" s="47"/>
      <c r="BQ453" s="47"/>
      <c r="BR453" s="47"/>
      <c r="BS453" s="47"/>
      <c r="BT453" s="47"/>
      <c r="BU453" s="47"/>
      <c r="BV453" s="47"/>
      <c r="BW453" s="47"/>
      <c r="BX453" s="47"/>
    </row>
    <row r="454" spans="1:76" x14ac:dyDescent="0.25">
      <c r="A454" s="47"/>
      <c r="B454" s="45"/>
      <c r="C454" s="61"/>
      <c r="D454" s="45"/>
      <c r="E454" s="45"/>
      <c r="F454" s="47"/>
      <c r="G454" s="47"/>
      <c r="H454" s="47"/>
      <c r="I454" s="47"/>
      <c r="J454" s="47"/>
      <c r="K454" s="47"/>
      <c r="L454" s="47"/>
      <c r="M454" s="47"/>
      <c r="N454" s="29">
        <f>SUM(Table1[[#This Row],[250m]:[1000m]])/86400</f>
        <v>0</v>
      </c>
      <c r="O454" s="29">
        <f>SUM(Table1[[#This Row],[250m]:[2000m]])/86400</f>
        <v>0</v>
      </c>
      <c r="P454" s="48">
        <f>SUM(Table1[[#This Row],[250m]:[3000m]])/86400</f>
        <v>0</v>
      </c>
      <c r="Q454" s="29" t="str">
        <f>IF(Table1[[#This Row],[Time(s)]]&gt;1,Table1[[#This Row],[Time(s)]]/86400," ")</f>
        <v xml:space="preserve"> </v>
      </c>
      <c r="R454" s="30">
        <f>SUM(Table1[[#This Row],[250m]:[4000m]])</f>
        <v>0</v>
      </c>
      <c r="S454" s="31" t="str">
        <f t="shared" si="28"/>
        <v xml:space="preserve"> </v>
      </c>
      <c r="T454" s="43" t="str">
        <f t="shared" si="29"/>
        <v xml:space="preserve"> </v>
      </c>
      <c r="U454" s="43" t="str">
        <f>IFERROR(AVERAGE(Table1[[#This Row],[500m]:[4000m]])," ")</f>
        <v xml:space="preserve"> </v>
      </c>
      <c r="V454" s="43" t="str">
        <f t="shared" si="30"/>
        <v xml:space="preserve"> </v>
      </c>
      <c r="W454" s="47"/>
      <c r="X454" s="47"/>
      <c r="Y454" s="47"/>
      <c r="Z454" s="49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51"/>
      <c r="AR454" s="47"/>
      <c r="AS454" s="47"/>
      <c r="AT454" s="47"/>
      <c r="AU454" s="47"/>
      <c r="AV454" s="47"/>
      <c r="AW454" s="47"/>
      <c r="AX454" s="47"/>
      <c r="AY454" s="47"/>
      <c r="AZ454" s="47"/>
      <c r="BA454" s="47"/>
      <c r="BB454" s="47"/>
      <c r="BC454" s="47"/>
      <c r="BD454" s="47"/>
      <c r="BE454" s="47"/>
      <c r="BF454" s="47"/>
      <c r="BG454" s="47"/>
      <c r="BH454" s="47"/>
      <c r="BI454" s="47"/>
      <c r="BJ454" s="47"/>
      <c r="BK454" s="47"/>
      <c r="BL454" s="47"/>
      <c r="BM454" s="47"/>
      <c r="BN454" s="47"/>
      <c r="BO454" s="47"/>
      <c r="BP454" s="47"/>
      <c r="BQ454" s="47"/>
      <c r="BR454" s="47"/>
      <c r="BS454" s="47"/>
      <c r="BT454" s="47"/>
      <c r="BU454" s="47"/>
      <c r="BV454" s="47"/>
      <c r="BW454" s="47"/>
      <c r="BX454" s="47"/>
    </row>
    <row r="455" spans="1:76" x14ac:dyDescent="0.25">
      <c r="A455" s="47"/>
      <c r="B455" s="45"/>
      <c r="C455" s="61"/>
      <c r="D455" s="45"/>
      <c r="E455" s="45"/>
      <c r="F455" s="47"/>
      <c r="G455" s="47"/>
      <c r="H455" s="47"/>
      <c r="I455" s="47"/>
      <c r="J455" s="47"/>
      <c r="K455" s="47"/>
      <c r="L455" s="47"/>
      <c r="M455" s="47"/>
      <c r="N455" s="29">
        <f>SUM(Table1[[#This Row],[250m]:[1000m]])/86400</f>
        <v>0</v>
      </c>
      <c r="O455" s="29">
        <f>SUM(Table1[[#This Row],[250m]:[2000m]])/86400</f>
        <v>0</v>
      </c>
      <c r="P455" s="48">
        <f>SUM(Table1[[#This Row],[250m]:[3000m]])/86400</f>
        <v>0</v>
      </c>
      <c r="Q455" s="29" t="str">
        <f>IF(Table1[[#This Row],[Time(s)]]&gt;1,Table1[[#This Row],[Time(s)]]/86400," ")</f>
        <v xml:space="preserve"> </v>
      </c>
      <c r="R455" s="30">
        <f>SUM(Table1[[#This Row],[250m]:[4000m]])</f>
        <v>0</v>
      </c>
      <c r="S455" s="31" t="str">
        <f t="shared" si="28"/>
        <v xml:space="preserve"> </v>
      </c>
      <c r="T455" s="43" t="str">
        <f t="shared" si="29"/>
        <v xml:space="preserve"> </v>
      </c>
      <c r="U455" s="43" t="str">
        <f>IFERROR(AVERAGE(Table1[[#This Row],[500m]:[4000m]])," ")</f>
        <v xml:space="preserve"> </v>
      </c>
      <c r="V455" s="43" t="str">
        <f t="shared" si="30"/>
        <v xml:space="preserve"> </v>
      </c>
      <c r="W455" s="47"/>
      <c r="X455" s="47"/>
      <c r="Y455" s="47"/>
      <c r="Z455" s="49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51"/>
      <c r="AR455" s="47"/>
      <c r="AS455" s="47"/>
      <c r="AT455" s="47"/>
      <c r="AU455" s="47"/>
      <c r="AV455" s="47"/>
      <c r="AW455" s="47"/>
      <c r="AX455" s="47"/>
      <c r="AY455" s="47"/>
      <c r="AZ455" s="47"/>
      <c r="BA455" s="47"/>
      <c r="BB455" s="47"/>
      <c r="BC455" s="47"/>
      <c r="BD455" s="47"/>
      <c r="BE455" s="47"/>
      <c r="BF455" s="47"/>
      <c r="BG455" s="47"/>
      <c r="BH455" s="47"/>
      <c r="BI455" s="47"/>
      <c r="BJ455" s="47"/>
      <c r="BK455" s="47"/>
      <c r="BL455" s="47"/>
      <c r="BM455" s="47"/>
      <c r="BN455" s="47"/>
      <c r="BO455" s="47"/>
      <c r="BP455" s="47"/>
      <c r="BQ455" s="47"/>
      <c r="BR455" s="47"/>
      <c r="BS455" s="47"/>
      <c r="BT455" s="47"/>
      <c r="BU455" s="47"/>
      <c r="BV455" s="47"/>
      <c r="BW455" s="47"/>
      <c r="BX455" s="47"/>
    </row>
    <row r="456" spans="1:76" x14ac:dyDescent="0.25">
      <c r="A456" s="47"/>
      <c r="B456" s="45"/>
      <c r="C456" s="61"/>
      <c r="D456" s="45"/>
      <c r="E456" s="45"/>
      <c r="F456" s="47"/>
      <c r="G456" s="47"/>
      <c r="H456" s="47"/>
      <c r="I456" s="47"/>
      <c r="J456" s="47"/>
      <c r="K456" s="47"/>
      <c r="L456" s="47"/>
      <c r="M456" s="47"/>
      <c r="N456" s="29">
        <f>SUM(Table1[[#This Row],[250m]:[1000m]])/86400</f>
        <v>0</v>
      </c>
      <c r="O456" s="29">
        <f>SUM(Table1[[#This Row],[250m]:[2000m]])/86400</f>
        <v>0</v>
      </c>
      <c r="P456" s="48">
        <f>SUM(Table1[[#This Row],[250m]:[3000m]])/86400</f>
        <v>0</v>
      </c>
      <c r="Q456" s="29" t="str">
        <f>IF(Table1[[#This Row],[Time(s)]]&gt;1,Table1[[#This Row],[Time(s)]]/86400," ")</f>
        <v xml:space="preserve"> </v>
      </c>
      <c r="R456" s="30">
        <f>SUM(Table1[[#This Row],[250m]:[4000m]])</f>
        <v>0</v>
      </c>
      <c r="S456" s="31" t="str">
        <f t="shared" si="28"/>
        <v xml:space="preserve"> </v>
      </c>
      <c r="T456" s="43" t="str">
        <f t="shared" si="29"/>
        <v xml:space="preserve"> </v>
      </c>
      <c r="U456" s="43" t="str">
        <f>IFERROR(AVERAGE(Table1[[#This Row],[500m]:[4000m]])," ")</f>
        <v xml:space="preserve"> </v>
      </c>
      <c r="V456" s="43" t="str">
        <f t="shared" si="30"/>
        <v xml:space="preserve"> </v>
      </c>
      <c r="W456" s="47"/>
      <c r="X456" s="47"/>
      <c r="Y456" s="47"/>
      <c r="Z456" s="49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51"/>
      <c r="AR456" s="47"/>
      <c r="AS456" s="47"/>
      <c r="AT456" s="47"/>
      <c r="AU456" s="47"/>
      <c r="AV456" s="47"/>
      <c r="AW456" s="47"/>
      <c r="AX456" s="47"/>
      <c r="AY456" s="47"/>
      <c r="AZ456" s="47"/>
      <c r="BA456" s="47"/>
      <c r="BB456" s="47"/>
      <c r="BC456" s="47"/>
      <c r="BD456" s="47"/>
      <c r="BE456" s="47"/>
      <c r="BF456" s="47"/>
      <c r="BG456" s="47"/>
      <c r="BH456" s="47"/>
      <c r="BI456" s="47"/>
      <c r="BJ456" s="47"/>
      <c r="BK456" s="47"/>
      <c r="BL456" s="47"/>
      <c r="BM456" s="47"/>
      <c r="BN456" s="47"/>
      <c r="BO456" s="47"/>
      <c r="BP456" s="47"/>
      <c r="BQ456" s="47"/>
      <c r="BR456" s="47"/>
      <c r="BS456" s="47"/>
      <c r="BT456" s="47"/>
      <c r="BU456" s="47"/>
      <c r="BV456" s="47"/>
      <c r="BW456" s="47"/>
      <c r="BX456" s="47"/>
    </row>
    <row r="457" spans="1:76" x14ac:dyDescent="0.25">
      <c r="A457" s="47"/>
      <c r="B457" s="45"/>
      <c r="C457" s="61"/>
      <c r="D457" s="45"/>
      <c r="E457" s="45"/>
      <c r="F457" s="47"/>
      <c r="G457" s="47"/>
      <c r="H457" s="47"/>
      <c r="I457" s="47"/>
      <c r="J457" s="47"/>
      <c r="K457" s="47"/>
      <c r="L457" s="47"/>
      <c r="M457" s="47"/>
      <c r="N457" s="29">
        <f>SUM(Table1[[#This Row],[250m]:[1000m]])/86400</f>
        <v>0</v>
      </c>
      <c r="O457" s="29">
        <f>SUM(Table1[[#This Row],[250m]:[2000m]])/86400</f>
        <v>0</v>
      </c>
      <c r="P457" s="48">
        <f>SUM(Table1[[#This Row],[250m]:[3000m]])/86400</f>
        <v>0</v>
      </c>
      <c r="Q457" s="29" t="str">
        <f>IF(Table1[[#This Row],[Time(s)]]&gt;1,Table1[[#This Row],[Time(s)]]/86400," ")</f>
        <v xml:space="preserve"> </v>
      </c>
      <c r="R457" s="30">
        <f>SUM(Table1[[#This Row],[250m]:[4000m]])</f>
        <v>0</v>
      </c>
      <c r="S457" s="31" t="str">
        <f t="shared" si="28"/>
        <v xml:space="preserve"> </v>
      </c>
      <c r="T457" s="43" t="str">
        <f t="shared" si="29"/>
        <v xml:space="preserve"> </v>
      </c>
      <c r="U457" s="43" t="str">
        <f>IFERROR(AVERAGE(Table1[[#This Row],[500m]:[4000m]])," ")</f>
        <v xml:space="preserve"> </v>
      </c>
      <c r="V457" s="43" t="str">
        <f t="shared" si="30"/>
        <v xml:space="preserve"> </v>
      </c>
      <c r="W457" s="47"/>
      <c r="X457" s="47"/>
      <c r="Y457" s="47"/>
      <c r="Z457" s="49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51"/>
      <c r="AR457" s="47"/>
      <c r="AS457" s="47"/>
      <c r="AT457" s="47"/>
      <c r="AU457" s="47"/>
      <c r="AV457" s="47"/>
      <c r="AW457" s="47"/>
      <c r="AX457" s="47"/>
      <c r="AY457" s="47"/>
      <c r="AZ457" s="47"/>
      <c r="BA457" s="47"/>
      <c r="BB457" s="47"/>
      <c r="BC457" s="47"/>
      <c r="BD457" s="47"/>
      <c r="BE457" s="47"/>
      <c r="BF457" s="47"/>
      <c r="BG457" s="47"/>
      <c r="BH457" s="47"/>
      <c r="BI457" s="47"/>
      <c r="BJ457" s="47"/>
      <c r="BK457" s="47"/>
      <c r="BL457" s="47"/>
      <c r="BM457" s="47"/>
      <c r="BN457" s="47"/>
      <c r="BO457" s="47"/>
      <c r="BP457" s="47"/>
      <c r="BQ457" s="47"/>
      <c r="BR457" s="47"/>
      <c r="BS457" s="47"/>
      <c r="BT457" s="47"/>
      <c r="BU457" s="47"/>
      <c r="BV457" s="47"/>
      <c r="BW457" s="47"/>
      <c r="BX457" s="47"/>
    </row>
    <row r="458" spans="1:76" x14ac:dyDescent="0.25">
      <c r="A458" s="47"/>
      <c r="B458" s="45"/>
      <c r="C458" s="61"/>
      <c r="D458" s="45"/>
      <c r="E458" s="45"/>
      <c r="F458" s="47"/>
      <c r="G458" s="47"/>
      <c r="H458" s="47"/>
      <c r="I458" s="47"/>
      <c r="J458" s="47"/>
      <c r="K458" s="47"/>
      <c r="L458" s="47"/>
      <c r="M458" s="47"/>
      <c r="N458" s="29">
        <f>SUM(Table1[[#This Row],[250m]:[1000m]])/86400</f>
        <v>0</v>
      </c>
      <c r="O458" s="29">
        <f>SUM(Table1[[#This Row],[250m]:[2000m]])/86400</f>
        <v>0</v>
      </c>
      <c r="P458" s="48">
        <f>SUM(Table1[[#This Row],[250m]:[3000m]])/86400</f>
        <v>0</v>
      </c>
      <c r="Q458" s="29" t="str">
        <f>IF(Table1[[#This Row],[Time(s)]]&gt;1,Table1[[#This Row],[Time(s)]]/86400," ")</f>
        <v xml:space="preserve"> </v>
      </c>
      <c r="R458" s="30">
        <f>SUM(Table1[[#This Row],[250m]:[4000m]])</f>
        <v>0</v>
      </c>
      <c r="S458" s="31" t="str">
        <f t="shared" si="28"/>
        <v xml:space="preserve"> </v>
      </c>
      <c r="T458" s="43" t="str">
        <f t="shared" si="29"/>
        <v xml:space="preserve"> </v>
      </c>
      <c r="U458" s="43" t="str">
        <f>IFERROR(AVERAGE(Table1[[#This Row],[500m]:[4000m]])," ")</f>
        <v xml:space="preserve"> </v>
      </c>
      <c r="V458" s="43" t="str">
        <f t="shared" si="30"/>
        <v xml:space="preserve"> </v>
      </c>
      <c r="W458" s="47"/>
      <c r="X458" s="47"/>
      <c r="Y458" s="47"/>
      <c r="Z458" s="49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51"/>
      <c r="AR458" s="47"/>
      <c r="AS458" s="47"/>
      <c r="AT458" s="47"/>
      <c r="AU458" s="47"/>
      <c r="AV458" s="47"/>
      <c r="AW458" s="47"/>
      <c r="AX458" s="47"/>
      <c r="AY458" s="47"/>
      <c r="AZ458" s="47"/>
      <c r="BA458" s="47"/>
      <c r="BB458" s="47"/>
      <c r="BC458" s="47"/>
      <c r="BD458" s="47"/>
      <c r="BE458" s="47"/>
      <c r="BF458" s="47"/>
      <c r="BG458" s="47"/>
      <c r="BH458" s="47"/>
      <c r="BI458" s="47"/>
      <c r="BJ458" s="47"/>
      <c r="BK458" s="47"/>
      <c r="BL458" s="47"/>
      <c r="BM458" s="47"/>
      <c r="BN458" s="47"/>
      <c r="BO458" s="47"/>
      <c r="BP458" s="47"/>
      <c r="BQ458" s="47"/>
      <c r="BR458" s="47"/>
      <c r="BS458" s="47"/>
      <c r="BT458" s="47"/>
      <c r="BU458" s="47"/>
      <c r="BV458" s="47"/>
      <c r="BW458" s="47"/>
      <c r="BX458" s="47"/>
    </row>
    <row r="459" spans="1:76" x14ac:dyDescent="0.25">
      <c r="A459" s="47"/>
      <c r="B459" s="45"/>
      <c r="C459" s="61"/>
      <c r="D459" s="45"/>
      <c r="E459" s="45"/>
      <c r="F459" s="47"/>
      <c r="G459" s="47"/>
      <c r="H459" s="47"/>
      <c r="I459" s="47"/>
      <c r="J459" s="47"/>
      <c r="K459" s="47"/>
      <c r="L459" s="47"/>
      <c r="M459" s="47"/>
      <c r="N459" s="29">
        <f>SUM(Table1[[#This Row],[250m]:[1000m]])/86400</f>
        <v>0</v>
      </c>
      <c r="O459" s="29">
        <f>SUM(Table1[[#This Row],[250m]:[2000m]])/86400</f>
        <v>0</v>
      </c>
      <c r="P459" s="48">
        <f>SUM(Table1[[#This Row],[250m]:[3000m]])/86400</f>
        <v>0</v>
      </c>
      <c r="Q459" s="29" t="str">
        <f>IF(Table1[[#This Row],[Time(s)]]&gt;1,Table1[[#This Row],[Time(s)]]/86400," ")</f>
        <v xml:space="preserve"> </v>
      </c>
      <c r="R459" s="30">
        <f>SUM(Table1[[#This Row],[250m]:[4000m]])</f>
        <v>0</v>
      </c>
      <c r="S459" s="31" t="str">
        <f t="shared" si="28"/>
        <v xml:space="preserve"> </v>
      </c>
      <c r="T459" s="43" t="str">
        <f t="shared" si="29"/>
        <v xml:space="preserve"> </v>
      </c>
      <c r="U459" s="43" t="str">
        <f>IFERROR(AVERAGE(Table1[[#This Row],[500m]:[4000m]])," ")</f>
        <v xml:space="preserve"> </v>
      </c>
      <c r="V459" s="43" t="str">
        <f t="shared" si="30"/>
        <v xml:space="preserve"> </v>
      </c>
      <c r="W459" s="47"/>
      <c r="X459" s="47"/>
      <c r="Y459" s="47"/>
      <c r="Z459" s="49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51"/>
      <c r="AR459" s="47"/>
      <c r="AS459" s="47"/>
      <c r="AT459" s="47"/>
      <c r="AU459" s="47"/>
      <c r="AV459" s="47"/>
      <c r="AW459" s="47"/>
      <c r="AX459" s="47"/>
      <c r="AY459" s="47"/>
      <c r="AZ459" s="47"/>
      <c r="BA459" s="47"/>
      <c r="BB459" s="47"/>
      <c r="BC459" s="47"/>
      <c r="BD459" s="47"/>
      <c r="BE459" s="47"/>
      <c r="BF459" s="47"/>
      <c r="BG459" s="47"/>
      <c r="BH459" s="47"/>
      <c r="BI459" s="47"/>
      <c r="BJ459" s="47"/>
      <c r="BK459" s="47"/>
      <c r="BL459" s="47"/>
      <c r="BM459" s="47"/>
      <c r="BN459" s="47"/>
      <c r="BO459" s="47"/>
      <c r="BP459" s="47"/>
      <c r="BQ459" s="47"/>
      <c r="BR459" s="47"/>
      <c r="BS459" s="47"/>
      <c r="BT459" s="47"/>
      <c r="BU459" s="47"/>
      <c r="BV459" s="47"/>
      <c r="BW459" s="47"/>
      <c r="BX459" s="47"/>
    </row>
    <row r="460" spans="1:76" x14ac:dyDescent="0.25">
      <c r="A460" s="47"/>
      <c r="B460" s="45"/>
      <c r="C460" s="61"/>
      <c r="D460" s="45"/>
      <c r="E460" s="45"/>
      <c r="F460" s="47"/>
      <c r="G460" s="47"/>
      <c r="H460" s="47"/>
      <c r="I460" s="47"/>
      <c r="J460" s="47"/>
      <c r="K460" s="47"/>
      <c r="L460" s="47"/>
      <c r="M460" s="47"/>
      <c r="N460" s="29">
        <f>SUM(Table1[[#This Row],[250m]:[1000m]])/86400</f>
        <v>0</v>
      </c>
      <c r="O460" s="29">
        <f>SUM(Table1[[#This Row],[250m]:[2000m]])/86400</f>
        <v>0</v>
      </c>
      <c r="P460" s="48">
        <f>SUM(Table1[[#This Row],[250m]:[3000m]])/86400</f>
        <v>0</v>
      </c>
      <c r="Q460" s="29" t="str">
        <f>IF(Table1[[#This Row],[Time(s)]]&gt;1,Table1[[#This Row],[Time(s)]]/86400," ")</f>
        <v xml:space="preserve"> </v>
      </c>
      <c r="R460" s="30">
        <f>SUM(Table1[[#This Row],[250m]:[4000m]])</f>
        <v>0</v>
      </c>
      <c r="S460" s="31" t="str">
        <f t="shared" si="28"/>
        <v xml:space="preserve"> </v>
      </c>
      <c r="T460" s="43" t="str">
        <f t="shared" si="29"/>
        <v xml:space="preserve"> </v>
      </c>
      <c r="U460" s="43" t="str">
        <f>IFERROR(AVERAGE(Table1[[#This Row],[500m]:[4000m]])," ")</f>
        <v xml:space="preserve"> </v>
      </c>
      <c r="V460" s="43" t="str">
        <f t="shared" si="30"/>
        <v xml:space="preserve"> </v>
      </c>
      <c r="W460" s="47"/>
      <c r="X460" s="47"/>
      <c r="Y460" s="47"/>
      <c r="Z460" s="49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51"/>
      <c r="AR460" s="47"/>
      <c r="AS460" s="47"/>
      <c r="AT460" s="47"/>
      <c r="AU460" s="47"/>
      <c r="AV460" s="47"/>
      <c r="AW460" s="47"/>
      <c r="AX460" s="47"/>
      <c r="AY460" s="47"/>
      <c r="AZ460" s="47"/>
      <c r="BA460" s="47"/>
      <c r="BB460" s="47"/>
      <c r="BC460" s="47"/>
      <c r="BD460" s="47"/>
      <c r="BE460" s="47"/>
      <c r="BF460" s="47"/>
      <c r="BG460" s="47"/>
      <c r="BH460" s="47"/>
      <c r="BI460" s="47"/>
      <c r="BJ460" s="47"/>
      <c r="BK460" s="47"/>
      <c r="BL460" s="47"/>
      <c r="BM460" s="47"/>
      <c r="BN460" s="47"/>
      <c r="BO460" s="47"/>
      <c r="BP460" s="47"/>
      <c r="BQ460" s="47"/>
      <c r="BR460" s="47"/>
      <c r="BS460" s="47"/>
      <c r="BT460" s="47"/>
      <c r="BU460" s="47"/>
      <c r="BV460" s="47"/>
      <c r="BW460" s="47"/>
      <c r="BX460" s="47"/>
    </row>
    <row r="461" spans="1:76" x14ac:dyDescent="0.25">
      <c r="A461" s="47"/>
      <c r="B461" s="45"/>
      <c r="C461" s="61"/>
      <c r="D461" s="45"/>
      <c r="E461" s="45"/>
      <c r="F461" s="47"/>
      <c r="G461" s="47"/>
      <c r="H461" s="47"/>
      <c r="I461" s="47"/>
      <c r="J461" s="47"/>
      <c r="K461" s="47"/>
      <c r="L461" s="47"/>
      <c r="M461" s="47"/>
      <c r="N461" s="29">
        <f>SUM(Table1[[#This Row],[250m]:[1000m]])/86400</f>
        <v>0</v>
      </c>
      <c r="O461" s="29">
        <f>SUM(Table1[[#This Row],[250m]:[2000m]])/86400</f>
        <v>0</v>
      </c>
      <c r="P461" s="48">
        <f>SUM(Table1[[#This Row],[250m]:[3000m]])/86400</f>
        <v>0</v>
      </c>
      <c r="Q461" s="29" t="str">
        <f>IF(Table1[[#This Row],[Time(s)]]&gt;1,Table1[[#This Row],[Time(s)]]/86400," ")</f>
        <v xml:space="preserve"> </v>
      </c>
      <c r="R461" s="30">
        <f>SUM(Table1[[#This Row],[250m]:[4000m]])</f>
        <v>0</v>
      </c>
      <c r="S461" s="31" t="str">
        <f t="shared" si="28"/>
        <v xml:space="preserve"> </v>
      </c>
      <c r="T461" s="43" t="str">
        <f t="shared" si="29"/>
        <v xml:space="preserve"> </v>
      </c>
      <c r="U461" s="43" t="str">
        <f>IFERROR(AVERAGE(Table1[[#This Row],[500m]:[4000m]])," ")</f>
        <v xml:space="preserve"> </v>
      </c>
      <c r="V461" s="43" t="str">
        <f t="shared" si="30"/>
        <v xml:space="preserve"> </v>
      </c>
      <c r="W461" s="47"/>
      <c r="X461" s="47"/>
      <c r="Y461" s="47"/>
      <c r="Z461" s="49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51"/>
      <c r="AR461" s="47"/>
      <c r="AS461" s="47"/>
      <c r="AT461" s="47"/>
      <c r="AU461" s="47"/>
      <c r="AV461" s="47"/>
      <c r="AW461" s="47"/>
      <c r="AX461" s="47"/>
      <c r="AY461" s="47"/>
      <c r="AZ461" s="47"/>
      <c r="BA461" s="47"/>
      <c r="BB461" s="47"/>
      <c r="BC461" s="47"/>
      <c r="BD461" s="47"/>
      <c r="BE461" s="47"/>
      <c r="BF461" s="47"/>
      <c r="BG461" s="47"/>
      <c r="BH461" s="47"/>
      <c r="BI461" s="47"/>
      <c r="BJ461" s="47"/>
      <c r="BK461" s="47"/>
      <c r="BL461" s="47"/>
      <c r="BM461" s="47"/>
      <c r="BN461" s="47"/>
      <c r="BO461" s="47"/>
      <c r="BP461" s="47"/>
      <c r="BQ461" s="47"/>
      <c r="BR461" s="47"/>
      <c r="BS461" s="47"/>
      <c r="BT461" s="47"/>
      <c r="BU461" s="47"/>
      <c r="BV461" s="47"/>
      <c r="BW461" s="47"/>
      <c r="BX461" s="47"/>
    </row>
    <row r="462" spans="1:76" x14ac:dyDescent="0.25">
      <c r="A462" s="47"/>
      <c r="B462" s="45"/>
      <c r="C462" s="61"/>
      <c r="D462" s="45"/>
      <c r="E462" s="45"/>
      <c r="F462" s="47"/>
      <c r="G462" s="47"/>
      <c r="H462" s="47"/>
      <c r="I462" s="47"/>
      <c r="J462" s="47"/>
      <c r="K462" s="47"/>
      <c r="L462" s="47"/>
      <c r="M462" s="47"/>
      <c r="N462" s="29">
        <f>SUM(Table1[[#This Row],[250m]:[1000m]])/86400</f>
        <v>0</v>
      </c>
      <c r="O462" s="29">
        <f>SUM(Table1[[#This Row],[250m]:[2000m]])/86400</f>
        <v>0</v>
      </c>
      <c r="P462" s="48">
        <f>SUM(Table1[[#This Row],[250m]:[3000m]])/86400</f>
        <v>0</v>
      </c>
      <c r="Q462" s="29" t="str">
        <f>IF(Table1[[#This Row],[Time(s)]]&gt;1,Table1[[#This Row],[Time(s)]]/86400," ")</f>
        <v xml:space="preserve"> </v>
      </c>
      <c r="R462" s="30">
        <f>SUM(Table1[[#This Row],[250m]:[4000m]])</f>
        <v>0</v>
      </c>
      <c r="S462" s="31" t="str">
        <f t="shared" si="28"/>
        <v xml:space="preserve"> </v>
      </c>
      <c r="T462" s="43" t="str">
        <f t="shared" si="29"/>
        <v xml:space="preserve"> </v>
      </c>
      <c r="U462" s="43" t="str">
        <f>IFERROR(AVERAGE(Table1[[#This Row],[500m]:[4000m]])," ")</f>
        <v xml:space="preserve"> </v>
      </c>
      <c r="V462" s="43" t="str">
        <f t="shared" si="30"/>
        <v xml:space="preserve"> </v>
      </c>
      <c r="W462" s="47"/>
      <c r="X462" s="47"/>
      <c r="Y462" s="47"/>
      <c r="Z462" s="49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51"/>
      <c r="AR462" s="47"/>
      <c r="AS462" s="47"/>
      <c r="AT462" s="47"/>
      <c r="AU462" s="47"/>
      <c r="AV462" s="47"/>
      <c r="AW462" s="47"/>
      <c r="AX462" s="47"/>
      <c r="AY462" s="47"/>
      <c r="AZ462" s="47"/>
      <c r="BA462" s="47"/>
      <c r="BB462" s="47"/>
      <c r="BC462" s="47"/>
      <c r="BD462" s="47"/>
      <c r="BE462" s="47"/>
      <c r="BF462" s="47"/>
      <c r="BG462" s="47"/>
      <c r="BH462" s="47"/>
      <c r="BI462" s="47"/>
      <c r="BJ462" s="47"/>
      <c r="BK462" s="47"/>
      <c r="BL462" s="47"/>
      <c r="BM462" s="47"/>
      <c r="BN462" s="47"/>
      <c r="BO462" s="47"/>
      <c r="BP462" s="47"/>
      <c r="BQ462" s="47"/>
      <c r="BR462" s="47"/>
      <c r="BS462" s="47"/>
      <c r="BT462" s="47"/>
      <c r="BU462" s="47"/>
      <c r="BV462" s="47"/>
      <c r="BW462" s="47"/>
      <c r="BX462" s="47"/>
    </row>
    <row r="463" spans="1:76" x14ac:dyDescent="0.25">
      <c r="A463" s="47"/>
      <c r="B463" s="45"/>
      <c r="C463" s="61"/>
      <c r="D463" s="45"/>
      <c r="E463" s="45"/>
      <c r="F463" s="47"/>
      <c r="G463" s="47"/>
      <c r="H463" s="47"/>
      <c r="I463" s="47"/>
      <c r="J463" s="47"/>
      <c r="K463" s="47"/>
      <c r="L463" s="47"/>
      <c r="M463" s="47"/>
      <c r="N463" s="29">
        <f>SUM(Table1[[#This Row],[250m]:[1000m]])/86400</f>
        <v>0</v>
      </c>
      <c r="O463" s="29">
        <f>SUM(Table1[[#This Row],[250m]:[2000m]])/86400</f>
        <v>0</v>
      </c>
      <c r="P463" s="48">
        <f>SUM(Table1[[#This Row],[250m]:[3000m]])/86400</f>
        <v>0</v>
      </c>
      <c r="Q463" s="29" t="str">
        <f>IF(Table1[[#This Row],[Time(s)]]&gt;1,Table1[[#This Row],[Time(s)]]/86400," ")</f>
        <v xml:space="preserve"> </v>
      </c>
      <c r="R463" s="30">
        <f>SUM(Table1[[#This Row],[250m]:[4000m]])</f>
        <v>0</v>
      </c>
      <c r="S463" s="31" t="str">
        <f t="shared" si="28"/>
        <v xml:space="preserve"> </v>
      </c>
      <c r="T463" s="43" t="str">
        <f t="shared" si="29"/>
        <v xml:space="preserve"> </v>
      </c>
      <c r="U463" s="43" t="str">
        <f>IFERROR(AVERAGE(Table1[[#This Row],[500m]:[4000m]])," ")</f>
        <v xml:space="preserve"> </v>
      </c>
      <c r="V463" s="43" t="str">
        <f t="shared" si="30"/>
        <v xml:space="preserve"> </v>
      </c>
      <c r="W463" s="47"/>
      <c r="X463" s="47"/>
      <c r="Y463" s="47"/>
      <c r="Z463" s="49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51"/>
      <c r="AR463" s="47"/>
      <c r="AS463" s="47"/>
      <c r="AT463" s="47"/>
      <c r="AU463" s="47"/>
      <c r="AV463" s="47"/>
      <c r="AW463" s="47"/>
      <c r="AX463" s="47"/>
      <c r="AY463" s="47"/>
      <c r="AZ463" s="47"/>
      <c r="BA463" s="47"/>
      <c r="BB463" s="47"/>
      <c r="BC463" s="47"/>
      <c r="BD463" s="47"/>
      <c r="BE463" s="47"/>
      <c r="BF463" s="47"/>
      <c r="BG463" s="47"/>
      <c r="BH463" s="47"/>
      <c r="BI463" s="47"/>
      <c r="BJ463" s="47"/>
      <c r="BK463" s="47"/>
      <c r="BL463" s="47"/>
      <c r="BM463" s="47"/>
      <c r="BN463" s="47"/>
      <c r="BO463" s="47"/>
      <c r="BP463" s="47"/>
      <c r="BQ463" s="47"/>
      <c r="BR463" s="47"/>
      <c r="BS463" s="47"/>
      <c r="BT463" s="47"/>
      <c r="BU463" s="47"/>
      <c r="BV463" s="47"/>
      <c r="BW463" s="47"/>
      <c r="BX463" s="47"/>
    </row>
    <row r="464" spans="1:76" x14ac:dyDescent="0.25">
      <c r="A464" s="47"/>
      <c r="B464" s="45"/>
      <c r="C464" s="61"/>
      <c r="D464" s="45"/>
      <c r="E464" s="45"/>
      <c r="F464" s="47"/>
      <c r="G464" s="47"/>
      <c r="H464" s="47"/>
      <c r="I464" s="47"/>
      <c r="J464" s="47"/>
      <c r="K464" s="47"/>
      <c r="L464" s="47"/>
      <c r="M464" s="47"/>
      <c r="N464" s="29">
        <f>SUM(Table1[[#This Row],[250m]:[1000m]])/86400</f>
        <v>0</v>
      </c>
      <c r="O464" s="29">
        <f>SUM(Table1[[#This Row],[250m]:[2000m]])/86400</f>
        <v>0</v>
      </c>
      <c r="P464" s="48">
        <f>SUM(Table1[[#This Row],[250m]:[3000m]])/86400</f>
        <v>0</v>
      </c>
      <c r="Q464" s="29" t="str">
        <f>IF(Table1[[#This Row],[Time(s)]]&gt;1,Table1[[#This Row],[Time(s)]]/86400," ")</f>
        <v xml:space="preserve"> </v>
      </c>
      <c r="R464" s="30">
        <f>SUM(Table1[[#This Row],[250m]:[4000m]])</f>
        <v>0</v>
      </c>
      <c r="S464" s="31" t="str">
        <f t="shared" ref="S464:S527" si="31">IFERROR(4/(R464/3600)," ")</f>
        <v xml:space="preserve"> </v>
      </c>
      <c r="T464" s="43" t="str">
        <f t="shared" si="29"/>
        <v xml:space="preserve"> </v>
      </c>
      <c r="U464" s="43" t="str">
        <f>IFERROR(AVERAGE(Table1[[#This Row],[500m]:[4000m]])," ")</f>
        <v xml:space="preserve"> </v>
      </c>
      <c r="V464" s="43" t="str">
        <f t="shared" si="30"/>
        <v xml:space="preserve"> </v>
      </c>
      <c r="W464" s="47"/>
      <c r="X464" s="47"/>
      <c r="Y464" s="47"/>
      <c r="Z464" s="49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51"/>
      <c r="AR464" s="47"/>
      <c r="AS464" s="47"/>
      <c r="AT464" s="47"/>
      <c r="AU464" s="47"/>
      <c r="AV464" s="47"/>
      <c r="AW464" s="47"/>
      <c r="AX464" s="47"/>
      <c r="AY464" s="47"/>
      <c r="AZ464" s="47"/>
      <c r="BA464" s="47"/>
      <c r="BB464" s="47"/>
      <c r="BC464" s="47"/>
      <c r="BD464" s="47"/>
      <c r="BE464" s="47"/>
      <c r="BF464" s="47"/>
      <c r="BG464" s="47"/>
      <c r="BH464" s="47"/>
      <c r="BI464" s="47"/>
      <c r="BJ464" s="47"/>
      <c r="BK464" s="47"/>
      <c r="BL464" s="47"/>
      <c r="BM464" s="47"/>
      <c r="BN464" s="47"/>
      <c r="BO464" s="47"/>
      <c r="BP464" s="47"/>
      <c r="BQ464" s="47"/>
      <c r="BR464" s="47"/>
      <c r="BS464" s="47"/>
      <c r="BT464" s="47"/>
      <c r="BU464" s="47"/>
      <c r="BV464" s="47"/>
      <c r="BW464" s="47"/>
      <c r="BX464" s="47"/>
    </row>
    <row r="465" spans="1:76" x14ac:dyDescent="0.25">
      <c r="A465" s="47"/>
      <c r="B465" s="45"/>
      <c r="C465" s="61"/>
      <c r="D465" s="45"/>
      <c r="E465" s="45"/>
      <c r="F465" s="47"/>
      <c r="G465" s="47"/>
      <c r="H465" s="47"/>
      <c r="I465" s="47"/>
      <c r="J465" s="47"/>
      <c r="K465" s="47"/>
      <c r="L465" s="47"/>
      <c r="M465" s="47"/>
      <c r="N465" s="29">
        <f>SUM(Table1[[#This Row],[250m]:[1000m]])/86400</f>
        <v>0</v>
      </c>
      <c r="O465" s="29">
        <f>SUM(Table1[[#This Row],[250m]:[2000m]])/86400</f>
        <v>0</v>
      </c>
      <c r="P465" s="48">
        <f>SUM(Table1[[#This Row],[250m]:[3000m]])/86400</f>
        <v>0</v>
      </c>
      <c r="Q465" s="29" t="str">
        <f>IF(Table1[[#This Row],[Time(s)]]&gt;1,Table1[[#This Row],[Time(s)]]/86400," ")</f>
        <v xml:space="preserve"> </v>
      </c>
      <c r="R465" s="30">
        <f>SUM(Table1[[#This Row],[250m]:[4000m]])</f>
        <v>0</v>
      </c>
      <c r="S465" s="31" t="str">
        <f t="shared" si="31"/>
        <v xml:space="preserve"> </v>
      </c>
      <c r="T465" s="43" t="str">
        <f t="shared" si="29"/>
        <v xml:space="preserve"> </v>
      </c>
      <c r="U465" s="43" t="str">
        <f>IFERROR(AVERAGE(Table1[[#This Row],[500m]:[4000m]])," ")</f>
        <v xml:space="preserve"> </v>
      </c>
      <c r="V465" s="43" t="str">
        <f t="shared" si="30"/>
        <v xml:space="preserve"> </v>
      </c>
      <c r="W465" s="47"/>
      <c r="X465" s="47"/>
      <c r="Y465" s="47"/>
      <c r="Z465" s="49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51"/>
      <c r="AR465" s="47"/>
      <c r="AS465" s="47"/>
      <c r="AT465" s="47"/>
      <c r="AU465" s="47"/>
      <c r="AV465" s="47"/>
      <c r="AW465" s="47"/>
      <c r="AX465" s="47"/>
      <c r="AY465" s="47"/>
      <c r="AZ465" s="47"/>
      <c r="BA465" s="47"/>
      <c r="BB465" s="47"/>
      <c r="BC465" s="47"/>
      <c r="BD465" s="47"/>
      <c r="BE465" s="47"/>
      <c r="BF465" s="47"/>
      <c r="BG465" s="47"/>
      <c r="BH465" s="47"/>
      <c r="BI465" s="47"/>
      <c r="BJ465" s="47"/>
      <c r="BK465" s="47"/>
      <c r="BL465" s="47"/>
      <c r="BM465" s="47"/>
      <c r="BN465" s="47"/>
      <c r="BO465" s="47"/>
      <c r="BP465" s="47"/>
      <c r="BQ465" s="47"/>
      <c r="BR465" s="47"/>
      <c r="BS465" s="47"/>
      <c r="BT465" s="47"/>
      <c r="BU465" s="47"/>
      <c r="BV465" s="47"/>
      <c r="BW465" s="47"/>
      <c r="BX465" s="47"/>
    </row>
    <row r="466" spans="1:76" x14ac:dyDescent="0.25">
      <c r="A466" s="47"/>
      <c r="B466" s="45"/>
      <c r="C466" s="61"/>
      <c r="D466" s="45"/>
      <c r="E466" s="45"/>
      <c r="F466" s="47"/>
      <c r="G466" s="47"/>
      <c r="H466" s="47"/>
      <c r="I466" s="47"/>
      <c r="J466" s="47"/>
      <c r="K466" s="47"/>
      <c r="L466" s="47"/>
      <c r="M466" s="47"/>
      <c r="N466" s="29">
        <f>SUM(Table1[[#This Row],[250m]:[1000m]])/86400</f>
        <v>0</v>
      </c>
      <c r="O466" s="29">
        <f>SUM(Table1[[#This Row],[250m]:[2000m]])/86400</f>
        <v>0</v>
      </c>
      <c r="P466" s="48">
        <f>SUM(Table1[[#This Row],[250m]:[3000m]])/86400</f>
        <v>0</v>
      </c>
      <c r="Q466" s="29" t="str">
        <f>IF(Table1[[#This Row],[Time(s)]]&gt;1,Table1[[#This Row],[Time(s)]]/86400," ")</f>
        <v xml:space="preserve"> </v>
      </c>
      <c r="R466" s="30">
        <f>SUM(Table1[[#This Row],[250m]:[4000m]])</f>
        <v>0</v>
      </c>
      <c r="S466" s="31" t="str">
        <f t="shared" si="31"/>
        <v xml:space="preserve"> </v>
      </c>
      <c r="T466" s="43" t="str">
        <f t="shared" si="29"/>
        <v xml:space="preserve"> </v>
      </c>
      <c r="U466" s="43" t="str">
        <f>IFERROR(AVERAGE(Table1[[#This Row],[500m]:[4000m]])," ")</f>
        <v xml:space="preserve"> </v>
      </c>
      <c r="V466" s="43" t="str">
        <f t="shared" si="30"/>
        <v xml:space="preserve"> </v>
      </c>
      <c r="W466" s="47"/>
      <c r="X466" s="47"/>
      <c r="Y466" s="47"/>
      <c r="Z466" s="49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51"/>
      <c r="AR466" s="47"/>
      <c r="AS466" s="47"/>
      <c r="AT466" s="47"/>
      <c r="AU466" s="47"/>
      <c r="AV466" s="47"/>
      <c r="AW466" s="47"/>
      <c r="AX466" s="47"/>
      <c r="AY466" s="47"/>
      <c r="AZ466" s="47"/>
      <c r="BA466" s="47"/>
      <c r="BB466" s="47"/>
      <c r="BC466" s="47"/>
      <c r="BD466" s="47"/>
      <c r="BE466" s="47"/>
      <c r="BF466" s="47"/>
      <c r="BG466" s="47"/>
      <c r="BH466" s="47"/>
      <c r="BI466" s="47"/>
      <c r="BJ466" s="47"/>
      <c r="BK466" s="47"/>
      <c r="BL466" s="47"/>
      <c r="BM466" s="47"/>
      <c r="BN466" s="47"/>
      <c r="BO466" s="47"/>
      <c r="BP466" s="47"/>
      <c r="BQ466" s="47"/>
      <c r="BR466" s="47"/>
      <c r="BS466" s="47"/>
      <c r="BT466" s="47"/>
      <c r="BU466" s="47"/>
      <c r="BV466" s="47"/>
      <c r="BW466" s="47"/>
      <c r="BX466" s="47"/>
    </row>
    <row r="467" spans="1:76" x14ac:dyDescent="0.25">
      <c r="A467" s="47"/>
      <c r="B467" s="45"/>
      <c r="C467" s="61"/>
      <c r="D467" s="45"/>
      <c r="E467" s="45"/>
      <c r="F467" s="47"/>
      <c r="G467" s="47"/>
      <c r="H467" s="47"/>
      <c r="I467" s="47"/>
      <c r="J467" s="47"/>
      <c r="K467" s="47"/>
      <c r="L467" s="47"/>
      <c r="M467" s="47"/>
      <c r="N467" s="29">
        <f>SUM(Table1[[#This Row],[250m]:[1000m]])/86400</f>
        <v>0</v>
      </c>
      <c r="O467" s="29">
        <f>SUM(Table1[[#This Row],[250m]:[2000m]])/86400</f>
        <v>0</v>
      </c>
      <c r="P467" s="48">
        <f>SUM(Table1[[#This Row],[250m]:[3000m]])/86400</f>
        <v>0</v>
      </c>
      <c r="Q467" s="29" t="str">
        <f>IF(Table1[[#This Row],[Time(s)]]&gt;1,Table1[[#This Row],[Time(s)]]/86400," ")</f>
        <v xml:space="preserve"> </v>
      </c>
      <c r="R467" s="30">
        <f>SUM(Table1[[#This Row],[250m]:[4000m]])</f>
        <v>0</v>
      </c>
      <c r="S467" s="31" t="str">
        <f t="shared" si="31"/>
        <v xml:space="preserve"> </v>
      </c>
      <c r="T467" s="43" t="str">
        <f t="shared" si="29"/>
        <v xml:space="preserve"> </v>
      </c>
      <c r="U467" s="43" t="str">
        <f>IFERROR(AVERAGE(Table1[[#This Row],[500m]:[4000m]])," ")</f>
        <v xml:space="preserve"> </v>
      </c>
      <c r="V467" s="43" t="str">
        <f t="shared" si="30"/>
        <v xml:space="preserve"> </v>
      </c>
      <c r="W467" s="47"/>
      <c r="X467" s="47"/>
      <c r="Y467" s="47"/>
      <c r="Z467" s="49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51"/>
      <c r="AR467" s="47"/>
      <c r="AS467" s="47"/>
      <c r="AT467" s="47"/>
      <c r="AU467" s="47"/>
      <c r="AV467" s="47"/>
      <c r="AW467" s="47"/>
      <c r="AX467" s="47"/>
      <c r="AY467" s="47"/>
      <c r="AZ467" s="47"/>
      <c r="BA467" s="47"/>
      <c r="BB467" s="47"/>
      <c r="BC467" s="47"/>
      <c r="BD467" s="47"/>
      <c r="BE467" s="47"/>
      <c r="BF467" s="47"/>
      <c r="BG467" s="47"/>
      <c r="BH467" s="47"/>
      <c r="BI467" s="47"/>
      <c r="BJ467" s="47"/>
      <c r="BK467" s="47"/>
      <c r="BL467" s="47"/>
      <c r="BM467" s="47"/>
      <c r="BN467" s="47"/>
      <c r="BO467" s="47"/>
      <c r="BP467" s="47"/>
      <c r="BQ467" s="47"/>
      <c r="BR467" s="47"/>
      <c r="BS467" s="47"/>
      <c r="BT467" s="47"/>
      <c r="BU467" s="47"/>
      <c r="BV467" s="47"/>
      <c r="BW467" s="47"/>
      <c r="BX467" s="47"/>
    </row>
    <row r="468" spans="1:76" x14ac:dyDescent="0.25">
      <c r="A468" s="47"/>
      <c r="B468" s="45"/>
      <c r="C468" s="61"/>
      <c r="D468" s="45"/>
      <c r="E468" s="45"/>
      <c r="F468" s="47"/>
      <c r="G468" s="47"/>
      <c r="H468" s="47"/>
      <c r="I468" s="47"/>
      <c r="J468" s="47"/>
      <c r="K468" s="47"/>
      <c r="L468" s="47"/>
      <c r="M468" s="47"/>
      <c r="N468" s="29">
        <f>SUM(Table1[[#This Row],[250m]:[1000m]])/86400</f>
        <v>0</v>
      </c>
      <c r="O468" s="29">
        <f>SUM(Table1[[#This Row],[250m]:[2000m]])/86400</f>
        <v>0</v>
      </c>
      <c r="P468" s="48">
        <f>SUM(Table1[[#This Row],[250m]:[3000m]])/86400</f>
        <v>0</v>
      </c>
      <c r="Q468" s="29" t="str">
        <f>IF(Table1[[#This Row],[Time(s)]]&gt;1,Table1[[#This Row],[Time(s)]]/86400," ")</f>
        <v xml:space="preserve"> </v>
      </c>
      <c r="R468" s="30">
        <f>SUM(Table1[[#This Row],[250m]:[4000m]])</f>
        <v>0</v>
      </c>
      <c r="S468" s="31" t="str">
        <f t="shared" si="31"/>
        <v xml:space="preserve"> </v>
      </c>
      <c r="T468" s="43" t="str">
        <f t="shared" si="29"/>
        <v xml:space="preserve"> </v>
      </c>
      <c r="U468" s="43" t="str">
        <f>IFERROR(AVERAGE(Table1[[#This Row],[500m]:[4000m]])," ")</f>
        <v xml:space="preserve"> </v>
      </c>
      <c r="V468" s="43" t="str">
        <f t="shared" si="30"/>
        <v xml:space="preserve"> </v>
      </c>
      <c r="W468" s="47"/>
      <c r="X468" s="47"/>
      <c r="Y468" s="47"/>
      <c r="Z468" s="49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51"/>
      <c r="AR468" s="47"/>
      <c r="AS468" s="47"/>
      <c r="AT468" s="47"/>
      <c r="AU468" s="47"/>
      <c r="AV468" s="47"/>
      <c r="AW468" s="47"/>
      <c r="AX468" s="47"/>
      <c r="AY468" s="47"/>
      <c r="AZ468" s="47"/>
      <c r="BA468" s="47"/>
      <c r="BB468" s="47"/>
      <c r="BC468" s="47"/>
      <c r="BD468" s="47"/>
      <c r="BE468" s="47"/>
      <c r="BF468" s="47"/>
      <c r="BG468" s="47"/>
      <c r="BH468" s="47"/>
      <c r="BI468" s="47"/>
      <c r="BJ468" s="47"/>
      <c r="BK468" s="47"/>
      <c r="BL468" s="47"/>
      <c r="BM468" s="47"/>
      <c r="BN468" s="47"/>
      <c r="BO468" s="47"/>
      <c r="BP468" s="47"/>
      <c r="BQ468" s="47"/>
      <c r="BR468" s="47"/>
      <c r="BS468" s="47"/>
      <c r="BT468" s="47"/>
      <c r="BU468" s="47"/>
      <c r="BV468" s="47"/>
      <c r="BW468" s="47"/>
      <c r="BX468" s="47"/>
    </row>
    <row r="469" spans="1:76" x14ac:dyDescent="0.25">
      <c r="A469" s="47"/>
      <c r="B469" s="45"/>
      <c r="C469" s="61"/>
      <c r="D469" s="45"/>
      <c r="E469" s="45"/>
      <c r="F469" s="47"/>
      <c r="G469" s="47"/>
      <c r="H469" s="47"/>
      <c r="I469" s="47"/>
      <c r="J469" s="47"/>
      <c r="K469" s="47"/>
      <c r="L469" s="47"/>
      <c r="M469" s="47"/>
      <c r="N469" s="29">
        <f>SUM(Table1[[#This Row],[250m]:[1000m]])/86400</f>
        <v>0</v>
      </c>
      <c r="O469" s="29">
        <f>SUM(Table1[[#This Row],[250m]:[2000m]])/86400</f>
        <v>0</v>
      </c>
      <c r="P469" s="48">
        <f>SUM(Table1[[#This Row],[250m]:[3000m]])/86400</f>
        <v>0</v>
      </c>
      <c r="Q469" s="29" t="str">
        <f>IF(Table1[[#This Row],[Time(s)]]&gt;1,Table1[[#This Row],[Time(s)]]/86400," ")</f>
        <v xml:space="preserve"> </v>
      </c>
      <c r="R469" s="30">
        <f>SUM(Table1[[#This Row],[250m]:[4000m]])</f>
        <v>0</v>
      </c>
      <c r="S469" s="31" t="str">
        <f t="shared" si="31"/>
        <v xml:space="preserve"> </v>
      </c>
      <c r="T469" s="43" t="str">
        <f t="shared" si="29"/>
        <v xml:space="preserve"> </v>
      </c>
      <c r="U469" s="43" t="str">
        <f>IFERROR(AVERAGE(Table1[[#This Row],[500m]:[4000m]])," ")</f>
        <v xml:space="preserve"> </v>
      </c>
      <c r="V469" s="43" t="str">
        <f t="shared" si="30"/>
        <v xml:space="preserve"> </v>
      </c>
      <c r="W469" s="47"/>
      <c r="X469" s="47"/>
      <c r="Y469" s="47"/>
      <c r="Z469" s="49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51"/>
      <c r="AR469" s="47"/>
      <c r="AS469" s="47"/>
      <c r="AT469" s="47"/>
      <c r="AU469" s="47"/>
      <c r="AV469" s="47"/>
      <c r="AW469" s="47"/>
      <c r="AX469" s="47"/>
      <c r="AY469" s="47"/>
      <c r="AZ469" s="47"/>
      <c r="BA469" s="47"/>
      <c r="BB469" s="47"/>
      <c r="BC469" s="47"/>
      <c r="BD469" s="47"/>
      <c r="BE469" s="47"/>
      <c r="BF469" s="47"/>
      <c r="BG469" s="47"/>
      <c r="BH469" s="47"/>
      <c r="BI469" s="47"/>
      <c r="BJ469" s="47"/>
      <c r="BK469" s="47"/>
      <c r="BL469" s="47"/>
      <c r="BM469" s="47"/>
      <c r="BN469" s="47"/>
      <c r="BO469" s="47"/>
      <c r="BP469" s="47"/>
      <c r="BQ469" s="47"/>
      <c r="BR469" s="47"/>
      <c r="BS469" s="47"/>
      <c r="BT469" s="47"/>
      <c r="BU469" s="47"/>
      <c r="BV469" s="47"/>
      <c r="BW469" s="47"/>
      <c r="BX469" s="47"/>
    </row>
    <row r="470" spans="1:76" x14ac:dyDescent="0.25">
      <c r="A470" s="47"/>
      <c r="B470" s="45"/>
      <c r="C470" s="61"/>
      <c r="D470" s="45"/>
      <c r="E470" s="45"/>
      <c r="F470" s="47"/>
      <c r="G470" s="47"/>
      <c r="H470" s="47"/>
      <c r="I470" s="47"/>
      <c r="J470" s="47"/>
      <c r="K470" s="47"/>
      <c r="L470" s="47"/>
      <c r="M470" s="47"/>
      <c r="N470" s="29">
        <f>SUM(Table1[[#This Row],[250m]:[1000m]])/86400</f>
        <v>0</v>
      </c>
      <c r="O470" s="29">
        <f>SUM(Table1[[#This Row],[250m]:[2000m]])/86400</f>
        <v>0</v>
      </c>
      <c r="P470" s="48">
        <f>SUM(Table1[[#This Row],[250m]:[3000m]])/86400</f>
        <v>0</v>
      </c>
      <c r="Q470" s="29" t="str">
        <f>IF(Table1[[#This Row],[Time(s)]]&gt;1,Table1[[#This Row],[Time(s)]]/86400," ")</f>
        <v xml:space="preserve"> </v>
      </c>
      <c r="R470" s="30">
        <f>SUM(Table1[[#This Row],[250m]:[4000m]])</f>
        <v>0</v>
      </c>
      <c r="S470" s="31" t="str">
        <f t="shared" si="31"/>
        <v xml:space="preserve"> </v>
      </c>
      <c r="T470" s="43" t="str">
        <f t="shared" si="29"/>
        <v xml:space="preserve"> </v>
      </c>
      <c r="U470" s="43" t="str">
        <f>IFERROR(AVERAGE(Table1[[#This Row],[500m]:[4000m]])," ")</f>
        <v xml:space="preserve"> </v>
      </c>
      <c r="V470" s="43" t="str">
        <f t="shared" si="30"/>
        <v xml:space="preserve"> </v>
      </c>
      <c r="W470" s="47"/>
      <c r="X470" s="47"/>
      <c r="Y470" s="47"/>
      <c r="Z470" s="49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51"/>
      <c r="AR470" s="47"/>
      <c r="AS470" s="47"/>
      <c r="AT470" s="47"/>
      <c r="AU470" s="47"/>
      <c r="AV470" s="47"/>
      <c r="AW470" s="47"/>
      <c r="AX470" s="47"/>
      <c r="AY470" s="47"/>
      <c r="AZ470" s="47"/>
      <c r="BA470" s="47"/>
      <c r="BB470" s="47"/>
      <c r="BC470" s="47"/>
      <c r="BD470" s="47"/>
      <c r="BE470" s="47"/>
      <c r="BF470" s="47"/>
      <c r="BG470" s="47"/>
      <c r="BH470" s="47"/>
      <c r="BI470" s="47"/>
      <c r="BJ470" s="47"/>
      <c r="BK470" s="47"/>
      <c r="BL470" s="47"/>
      <c r="BM470" s="47"/>
      <c r="BN470" s="47"/>
      <c r="BO470" s="47"/>
      <c r="BP470" s="47"/>
      <c r="BQ470" s="47"/>
      <c r="BR470" s="47"/>
      <c r="BS470" s="47"/>
      <c r="BT470" s="47"/>
      <c r="BU470" s="47"/>
      <c r="BV470" s="47"/>
      <c r="BW470" s="47"/>
      <c r="BX470" s="47"/>
    </row>
    <row r="471" spans="1:76" x14ac:dyDescent="0.25">
      <c r="A471" s="47"/>
      <c r="B471" s="45"/>
      <c r="C471" s="61"/>
      <c r="D471" s="45"/>
      <c r="E471" s="45"/>
      <c r="F471" s="47"/>
      <c r="G471" s="47"/>
      <c r="H471" s="47"/>
      <c r="I471" s="47"/>
      <c r="J471" s="47"/>
      <c r="K471" s="47"/>
      <c r="L471" s="47"/>
      <c r="M471" s="47"/>
      <c r="N471" s="29">
        <f>SUM(Table1[[#This Row],[250m]:[1000m]])/86400</f>
        <v>0</v>
      </c>
      <c r="O471" s="29">
        <f>SUM(Table1[[#This Row],[250m]:[2000m]])/86400</f>
        <v>0</v>
      </c>
      <c r="P471" s="48">
        <f>SUM(Table1[[#This Row],[250m]:[3000m]])/86400</f>
        <v>0</v>
      </c>
      <c r="Q471" s="29" t="str">
        <f>IF(Table1[[#This Row],[Time(s)]]&gt;1,Table1[[#This Row],[Time(s)]]/86400," ")</f>
        <v xml:space="preserve"> </v>
      </c>
      <c r="R471" s="30">
        <f>SUM(Table1[[#This Row],[250m]:[4000m]])</f>
        <v>0</v>
      </c>
      <c r="S471" s="31" t="str">
        <f t="shared" si="31"/>
        <v xml:space="preserve"> </v>
      </c>
      <c r="T471" s="43" t="str">
        <f t="shared" si="29"/>
        <v xml:space="preserve"> </v>
      </c>
      <c r="U471" s="43" t="str">
        <f>IFERROR(AVERAGE(Table1[[#This Row],[500m]:[4000m]])," ")</f>
        <v xml:space="preserve"> </v>
      </c>
      <c r="V471" s="43" t="str">
        <f t="shared" si="30"/>
        <v xml:space="preserve"> </v>
      </c>
      <c r="W471" s="47"/>
      <c r="X471" s="47"/>
      <c r="Y471" s="47"/>
      <c r="Z471" s="49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51"/>
      <c r="AR471" s="47"/>
      <c r="AS471" s="47"/>
      <c r="AT471" s="47"/>
      <c r="AU471" s="47"/>
      <c r="AV471" s="47"/>
      <c r="AW471" s="47"/>
      <c r="AX471" s="47"/>
      <c r="AY471" s="47"/>
      <c r="AZ471" s="47"/>
      <c r="BA471" s="47"/>
      <c r="BB471" s="47"/>
      <c r="BC471" s="47"/>
      <c r="BD471" s="47"/>
      <c r="BE471" s="47"/>
      <c r="BF471" s="47"/>
      <c r="BG471" s="47"/>
      <c r="BH471" s="47"/>
      <c r="BI471" s="47"/>
      <c r="BJ471" s="47"/>
      <c r="BK471" s="47"/>
      <c r="BL471" s="47"/>
      <c r="BM471" s="47"/>
      <c r="BN471" s="47"/>
      <c r="BO471" s="47"/>
      <c r="BP471" s="47"/>
      <c r="BQ471" s="47"/>
      <c r="BR471" s="47"/>
      <c r="BS471" s="47"/>
      <c r="BT471" s="47"/>
      <c r="BU471" s="47"/>
      <c r="BV471" s="47"/>
      <c r="BW471" s="47"/>
      <c r="BX471" s="47"/>
    </row>
    <row r="472" spans="1:76" x14ac:dyDescent="0.25">
      <c r="A472" s="47"/>
      <c r="B472" s="45"/>
      <c r="C472" s="61"/>
      <c r="D472" s="45"/>
      <c r="E472" s="45"/>
      <c r="F472" s="47"/>
      <c r="G472" s="47"/>
      <c r="H472" s="47"/>
      <c r="I472" s="47"/>
      <c r="J472" s="47"/>
      <c r="K472" s="47"/>
      <c r="L472" s="47"/>
      <c r="M472" s="47"/>
      <c r="N472" s="29">
        <f>SUM(Table1[[#This Row],[250m]:[1000m]])/86400</f>
        <v>0</v>
      </c>
      <c r="O472" s="29">
        <f>SUM(Table1[[#This Row],[250m]:[2000m]])/86400</f>
        <v>0</v>
      </c>
      <c r="P472" s="48">
        <f>SUM(Table1[[#This Row],[250m]:[3000m]])/86400</f>
        <v>0</v>
      </c>
      <c r="Q472" s="29" t="str">
        <f>IF(Table1[[#This Row],[Time(s)]]&gt;1,Table1[[#This Row],[Time(s)]]/86400," ")</f>
        <v xml:space="preserve"> </v>
      </c>
      <c r="R472" s="30">
        <f>SUM(Table1[[#This Row],[250m]:[4000m]])</f>
        <v>0</v>
      </c>
      <c r="S472" s="31" t="str">
        <f t="shared" si="31"/>
        <v xml:space="preserve"> </v>
      </c>
      <c r="T472" s="43" t="str">
        <f t="shared" si="29"/>
        <v xml:space="preserve"> </v>
      </c>
      <c r="U472" s="43" t="str">
        <f>IFERROR(AVERAGE(Table1[[#This Row],[500m]:[4000m]])," ")</f>
        <v xml:space="preserve"> </v>
      </c>
      <c r="V472" s="43" t="str">
        <f t="shared" si="30"/>
        <v xml:space="preserve"> </v>
      </c>
      <c r="W472" s="47"/>
      <c r="X472" s="47"/>
      <c r="Y472" s="47"/>
      <c r="Z472" s="49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51"/>
      <c r="AR472" s="47"/>
      <c r="AS472" s="47"/>
      <c r="AT472" s="47"/>
      <c r="AU472" s="47"/>
      <c r="AV472" s="47"/>
      <c r="AW472" s="47"/>
      <c r="AX472" s="47"/>
      <c r="AY472" s="47"/>
      <c r="AZ472" s="47"/>
      <c r="BA472" s="47"/>
      <c r="BB472" s="47"/>
      <c r="BC472" s="47"/>
      <c r="BD472" s="47"/>
      <c r="BE472" s="47"/>
      <c r="BF472" s="47"/>
      <c r="BG472" s="47"/>
      <c r="BH472" s="47"/>
      <c r="BI472" s="47"/>
      <c r="BJ472" s="47"/>
      <c r="BK472" s="47"/>
      <c r="BL472" s="47"/>
      <c r="BM472" s="47"/>
      <c r="BN472" s="47"/>
      <c r="BO472" s="47"/>
      <c r="BP472" s="47"/>
      <c r="BQ472" s="47"/>
      <c r="BR472" s="47"/>
      <c r="BS472" s="47"/>
      <c r="BT472" s="47"/>
      <c r="BU472" s="47"/>
      <c r="BV472" s="47"/>
      <c r="BW472" s="47"/>
      <c r="BX472" s="47"/>
    </row>
    <row r="473" spans="1:76" x14ac:dyDescent="0.25">
      <c r="A473" s="47"/>
      <c r="B473" s="45"/>
      <c r="C473" s="61"/>
      <c r="D473" s="45"/>
      <c r="E473" s="45"/>
      <c r="F473" s="47"/>
      <c r="G473" s="47"/>
      <c r="H473" s="47"/>
      <c r="I473" s="47"/>
      <c r="J473" s="47"/>
      <c r="K473" s="47"/>
      <c r="L473" s="47"/>
      <c r="M473" s="47"/>
      <c r="N473" s="29">
        <f>SUM(Table1[[#This Row],[250m]:[1000m]])/86400</f>
        <v>0</v>
      </c>
      <c r="O473" s="29">
        <f>SUM(Table1[[#This Row],[250m]:[2000m]])/86400</f>
        <v>0</v>
      </c>
      <c r="P473" s="48">
        <f>SUM(Table1[[#This Row],[250m]:[3000m]])/86400</f>
        <v>0</v>
      </c>
      <c r="Q473" s="29" t="str">
        <f>IF(Table1[[#This Row],[Time(s)]]&gt;1,Table1[[#This Row],[Time(s)]]/86400," ")</f>
        <v xml:space="preserve"> </v>
      </c>
      <c r="R473" s="30">
        <f>SUM(Table1[[#This Row],[250m]:[4000m]])</f>
        <v>0</v>
      </c>
      <c r="S473" s="31" t="str">
        <f t="shared" si="31"/>
        <v xml:space="preserve"> </v>
      </c>
      <c r="T473" s="43" t="str">
        <f t="shared" si="29"/>
        <v xml:space="preserve"> </v>
      </c>
      <c r="U473" s="43" t="str">
        <f>IFERROR(AVERAGE(Table1[[#This Row],[500m]:[4000m]])," ")</f>
        <v xml:space="preserve"> </v>
      </c>
      <c r="V473" s="43" t="str">
        <f t="shared" si="30"/>
        <v xml:space="preserve"> </v>
      </c>
      <c r="W473" s="47"/>
      <c r="X473" s="47"/>
      <c r="Y473" s="47"/>
      <c r="Z473" s="49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51"/>
      <c r="AR473" s="47"/>
      <c r="AS473" s="47"/>
      <c r="AT473" s="47"/>
      <c r="AU473" s="47"/>
      <c r="AV473" s="47"/>
      <c r="AW473" s="47"/>
      <c r="AX473" s="47"/>
      <c r="AY473" s="47"/>
      <c r="AZ473" s="47"/>
      <c r="BA473" s="47"/>
      <c r="BB473" s="47"/>
      <c r="BC473" s="47"/>
      <c r="BD473" s="47"/>
      <c r="BE473" s="47"/>
      <c r="BF473" s="47"/>
      <c r="BG473" s="47"/>
      <c r="BH473" s="47"/>
      <c r="BI473" s="47"/>
      <c r="BJ473" s="47"/>
      <c r="BK473" s="47"/>
      <c r="BL473" s="47"/>
      <c r="BM473" s="47"/>
      <c r="BN473" s="47"/>
      <c r="BO473" s="47"/>
      <c r="BP473" s="47"/>
      <c r="BQ473" s="47"/>
      <c r="BR473" s="47"/>
      <c r="BS473" s="47"/>
      <c r="BT473" s="47"/>
      <c r="BU473" s="47"/>
      <c r="BV473" s="47"/>
      <c r="BW473" s="47"/>
      <c r="BX473" s="47"/>
    </row>
    <row r="474" spans="1:76" x14ac:dyDescent="0.25">
      <c r="A474" s="47"/>
      <c r="B474" s="45"/>
      <c r="C474" s="61"/>
      <c r="D474" s="45"/>
      <c r="E474" s="45"/>
      <c r="F474" s="47"/>
      <c r="G474" s="47"/>
      <c r="H474" s="47"/>
      <c r="I474" s="47"/>
      <c r="J474" s="47"/>
      <c r="K474" s="47"/>
      <c r="L474" s="47"/>
      <c r="M474" s="47"/>
      <c r="N474" s="29">
        <f>SUM(Table1[[#This Row],[250m]:[1000m]])/86400</f>
        <v>0</v>
      </c>
      <c r="O474" s="29">
        <f>SUM(Table1[[#This Row],[250m]:[2000m]])/86400</f>
        <v>0</v>
      </c>
      <c r="P474" s="48">
        <f>SUM(Table1[[#This Row],[250m]:[3000m]])/86400</f>
        <v>0</v>
      </c>
      <c r="Q474" s="29" t="str">
        <f>IF(Table1[[#This Row],[Time(s)]]&gt;1,Table1[[#This Row],[Time(s)]]/86400," ")</f>
        <v xml:space="preserve"> </v>
      </c>
      <c r="R474" s="30">
        <f>SUM(Table1[[#This Row],[250m]:[4000m]])</f>
        <v>0</v>
      </c>
      <c r="S474" s="31" t="str">
        <f t="shared" si="31"/>
        <v xml:space="preserve"> </v>
      </c>
      <c r="T474" s="43" t="str">
        <f t="shared" si="29"/>
        <v xml:space="preserve"> </v>
      </c>
      <c r="U474" s="43" t="str">
        <f>IFERROR(AVERAGE(Table1[[#This Row],[500m]:[4000m]])," ")</f>
        <v xml:space="preserve"> </v>
      </c>
      <c r="V474" s="43" t="str">
        <f t="shared" si="30"/>
        <v xml:space="preserve"> </v>
      </c>
      <c r="W474" s="47"/>
      <c r="X474" s="47"/>
      <c r="Y474" s="47"/>
      <c r="Z474" s="49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51"/>
      <c r="AR474" s="47"/>
      <c r="AS474" s="47"/>
      <c r="AT474" s="47"/>
      <c r="AU474" s="47"/>
      <c r="AV474" s="47"/>
      <c r="AW474" s="47"/>
      <c r="AX474" s="47"/>
      <c r="AY474" s="47"/>
      <c r="AZ474" s="47"/>
      <c r="BA474" s="47"/>
      <c r="BB474" s="47"/>
      <c r="BC474" s="47"/>
      <c r="BD474" s="47"/>
      <c r="BE474" s="47"/>
      <c r="BF474" s="47"/>
      <c r="BG474" s="47"/>
      <c r="BH474" s="47"/>
      <c r="BI474" s="47"/>
      <c r="BJ474" s="47"/>
      <c r="BK474" s="47"/>
      <c r="BL474" s="47"/>
      <c r="BM474" s="47"/>
      <c r="BN474" s="47"/>
      <c r="BO474" s="47"/>
      <c r="BP474" s="47"/>
      <c r="BQ474" s="47"/>
      <c r="BR474" s="47"/>
      <c r="BS474" s="47"/>
      <c r="BT474" s="47"/>
      <c r="BU474" s="47"/>
      <c r="BV474" s="47"/>
      <c r="BW474" s="47"/>
      <c r="BX474" s="47"/>
    </row>
    <row r="475" spans="1:76" x14ac:dyDescent="0.25">
      <c r="A475" s="47"/>
      <c r="B475" s="45"/>
      <c r="C475" s="61"/>
      <c r="D475" s="45"/>
      <c r="E475" s="45"/>
      <c r="F475" s="47"/>
      <c r="G475" s="47"/>
      <c r="H475" s="47"/>
      <c r="I475" s="47"/>
      <c r="J475" s="47"/>
      <c r="K475" s="47"/>
      <c r="L475" s="47"/>
      <c r="M475" s="47"/>
      <c r="N475" s="29">
        <f>SUM(Table1[[#This Row],[250m]:[1000m]])/86400</f>
        <v>0</v>
      </c>
      <c r="O475" s="29">
        <f>SUM(Table1[[#This Row],[250m]:[2000m]])/86400</f>
        <v>0</v>
      </c>
      <c r="P475" s="48">
        <f>SUM(Table1[[#This Row],[250m]:[3000m]])/86400</f>
        <v>0</v>
      </c>
      <c r="Q475" s="29" t="str">
        <f>IF(Table1[[#This Row],[Time(s)]]&gt;1,Table1[[#This Row],[Time(s)]]/86400," ")</f>
        <v xml:space="preserve"> </v>
      </c>
      <c r="R475" s="30">
        <f>SUM(Table1[[#This Row],[250m]:[4000m]])</f>
        <v>0</v>
      </c>
      <c r="S475" s="31" t="str">
        <f t="shared" si="31"/>
        <v xml:space="preserve"> </v>
      </c>
      <c r="T475" s="43" t="str">
        <f t="shared" si="29"/>
        <v xml:space="preserve"> </v>
      </c>
      <c r="U475" s="43" t="str">
        <f>IFERROR(AVERAGE(Table1[[#This Row],[500m]:[4000m]])," ")</f>
        <v xml:space="preserve"> </v>
      </c>
      <c r="V475" s="43" t="str">
        <f t="shared" si="30"/>
        <v xml:space="preserve"> </v>
      </c>
      <c r="W475" s="47"/>
      <c r="X475" s="47"/>
      <c r="Y475" s="47"/>
      <c r="Z475" s="49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51"/>
      <c r="AR475" s="47"/>
      <c r="AS475" s="47"/>
      <c r="AT475" s="47"/>
      <c r="AU475" s="47"/>
      <c r="AV475" s="47"/>
      <c r="AW475" s="47"/>
      <c r="AX475" s="47"/>
      <c r="AY475" s="47"/>
      <c r="AZ475" s="47"/>
      <c r="BA475" s="47"/>
      <c r="BB475" s="47"/>
      <c r="BC475" s="47"/>
      <c r="BD475" s="47"/>
      <c r="BE475" s="47"/>
      <c r="BF475" s="47"/>
      <c r="BG475" s="47"/>
      <c r="BH475" s="47"/>
      <c r="BI475" s="47"/>
      <c r="BJ475" s="47"/>
      <c r="BK475" s="47"/>
      <c r="BL475" s="47"/>
      <c r="BM475" s="47"/>
      <c r="BN475" s="47"/>
      <c r="BO475" s="47"/>
      <c r="BP475" s="47"/>
      <c r="BQ475" s="47"/>
      <c r="BR475" s="47"/>
      <c r="BS475" s="47"/>
      <c r="BT475" s="47"/>
      <c r="BU475" s="47"/>
      <c r="BV475" s="47"/>
      <c r="BW475" s="47"/>
      <c r="BX475" s="47"/>
    </row>
    <row r="476" spans="1:76" x14ac:dyDescent="0.25">
      <c r="A476" s="47"/>
      <c r="B476" s="45"/>
      <c r="C476" s="61"/>
      <c r="D476" s="45"/>
      <c r="E476" s="45"/>
      <c r="F476" s="47"/>
      <c r="G476" s="47"/>
      <c r="H476" s="47"/>
      <c r="I476" s="47"/>
      <c r="J476" s="47"/>
      <c r="K476" s="47"/>
      <c r="L476" s="47"/>
      <c r="M476" s="47"/>
      <c r="N476" s="29">
        <f>SUM(Table1[[#This Row],[250m]:[1000m]])/86400</f>
        <v>0</v>
      </c>
      <c r="O476" s="29">
        <f>SUM(Table1[[#This Row],[250m]:[2000m]])/86400</f>
        <v>0</v>
      </c>
      <c r="P476" s="48">
        <f>SUM(Table1[[#This Row],[250m]:[3000m]])/86400</f>
        <v>0</v>
      </c>
      <c r="Q476" s="29" t="str">
        <f>IF(Table1[[#This Row],[Time(s)]]&gt;1,Table1[[#This Row],[Time(s)]]/86400," ")</f>
        <v xml:space="preserve"> </v>
      </c>
      <c r="R476" s="30">
        <f>SUM(Table1[[#This Row],[250m]:[4000m]])</f>
        <v>0</v>
      </c>
      <c r="S476" s="31" t="str">
        <f t="shared" si="31"/>
        <v xml:space="preserve"> </v>
      </c>
      <c r="T476" s="43" t="str">
        <f t="shared" si="29"/>
        <v xml:space="preserve"> </v>
      </c>
      <c r="U476" s="43" t="str">
        <f>IFERROR(AVERAGE(Table1[[#This Row],[500m]:[4000m]])," ")</f>
        <v xml:space="preserve"> </v>
      </c>
      <c r="V476" s="43" t="str">
        <f t="shared" si="30"/>
        <v xml:space="preserve"> </v>
      </c>
      <c r="W476" s="47"/>
      <c r="X476" s="47"/>
      <c r="Y476" s="47"/>
      <c r="Z476" s="49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51"/>
      <c r="AR476" s="47"/>
      <c r="AS476" s="47"/>
      <c r="AT476" s="47"/>
      <c r="AU476" s="47"/>
      <c r="AV476" s="47"/>
      <c r="AW476" s="47"/>
      <c r="AX476" s="47"/>
      <c r="AY476" s="47"/>
      <c r="AZ476" s="47"/>
      <c r="BA476" s="47"/>
      <c r="BB476" s="47"/>
      <c r="BC476" s="47"/>
      <c r="BD476" s="47"/>
      <c r="BE476" s="47"/>
      <c r="BF476" s="47"/>
      <c r="BG476" s="47"/>
      <c r="BH476" s="47"/>
      <c r="BI476" s="47"/>
      <c r="BJ476" s="47"/>
      <c r="BK476" s="47"/>
      <c r="BL476" s="47"/>
      <c r="BM476" s="47"/>
      <c r="BN476" s="47"/>
      <c r="BO476" s="47"/>
      <c r="BP476" s="47"/>
      <c r="BQ476" s="47"/>
      <c r="BR476" s="47"/>
      <c r="BS476" s="47"/>
      <c r="BT476" s="47"/>
      <c r="BU476" s="47"/>
      <c r="BV476" s="47"/>
      <c r="BW476" s="47"/>
      <c r="BX476" s="47"/>
    </row>
    <row r="477" spans="1:76" x14ac:dyDescent="0.25">
      <c r="A477" s="47"/>
      <c r="B477" s="45"/>
      <c r="C477" s="61"/>
      <c r="D477" s="45"/>
      <c r="E477" s="45"/>
      <c r="F477" s="47"/>
      <c r="G477" s="47"/>
      <c r="H477" s="47"/>
      <c r="I477" s="47"/>
      <c r="J477" s="47"/>
      <c r="K477" s="47"/>
      <c r="L477" s="47"/>
      <c r="M477" s="47"/>
      <c r="N477" s="29">
        <f>SUM(Table1[[#This Row],[250m]:[1000m]])/86400</f>
        <v>0</v>
      </c>
      <c r="O477" s="29">
        <f>SUM(Table1[[#This Row],[250m]:[2000m]])/86400</f>
        <v>0</v>
      </c>
      <c r="P477" s="48">
        <f>SUM(Table1[[#This Row],[250m]:[3000m]])/86400</f>
        <v>0</v>
      </c>
      <c r="Q477" s="29" t="str">
        <f>IF(Table1[[#This Row],[Time(s)]]&gt;1,Table1[[#This Row],[Time(s)]]/86400," ")</f>
        <v xml:space="preserve"> </v>
      </c>
      <c r="R477" s="30">
        <f>SUM(Table1[[#This Row],[250m]:[4000m]])</f>
        <v>0</v>
      </c>
      <c r="S477" s="31" t="str">
        <f t="shared" si="31"/>
        <v xml:space="preserve"> </v>
      </c>
      <c r="T477" s="43" t="str">
        <f t="shared" si="29"/>
        <v xml:space="preserve"> </v>
      </c>
      <c r="U477" s="43" t="str">
        <f>IFERROR(AVERAGE(Table1[[#This Row],[500m]:[4000m]])," ")</f>
        <v xml:space="preserve"> </v>
      </c>
      <c r="V477" s="43" t="str">
        <f t="shared" si="30"/>
        <v xml:space="preserve"> </v>
      </c>
      <c r="W477" s="47"/>
      <c r="X477" s="47"/>
      <c r="Y477" s="47"/>
      <c r="Z477" s="49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51"/>
      <c r="AR477" s="47"/>
      <c r="AS477" s="47"/>
      <c r="AT477" s="47"/>
      <c r="AU477" s="47"/>
      <c r="AV477" s="47"/>
      <c r="AW477" s="47"/>
      <c r="AX477" s="47"/>
      <c r="AY477" s="47"/>
      <c r="AZ477" s="47"/>
      <c r="BA477" s="47"/>
      <c r="BB477" s="47"/>
      <c r="BC477" s="47"/>
      <c r="BD477" s="47"/>
      <c r="BE477" s="47"/>
      <c r="BF477" s="47"/>
      <c r="BG477" s="47"/>
      <c r="BH477" s="47"/>
      <c r="BI477" s="47"/>
      <c r="BJ477" s="47"/>
      <c r="BK477" s="47"/>
      <c r="BL477" s="47"/>
      <c r="BM477" s="47"/>
      <c r="BN477" s="47"/>
      <c r="BO477" s="47"/>
      <c r="BP477" s="47"/>
      <c r="BQ477" s="47"/>
      <c r="BR477" s="47"/>
      <c r="BS477" s="47"/>
      <c r="BT477" s="47"/>
      <c r="BU477" s="47"/>
      <c r="BV477" s="47"/>
      <c r="BW477" s="47"/>
      <c r="BX477" s="47"/>
    </row>
    <row r="478" spans="1:76" x14ac:dyDescent="0.25">
      <c r="A478" s="47"/>
      <c r="B478" s="45"/>
      <c r="C478" s="61"/>
      <c r="D478" s="45"/>
      <c r="E478" s="45"/>
      <c r="F478" s="47"/>
      <c r="G478" s="47"/>
      <c r="H478" s="47"/>
      <c r="I478" s="47"/>
      <c r="J478" s="47"/>
      <c r="K478" s="47"/>
      <c r="L478" s="47"/>
      <c r="M478" s="47"/>
      <c r="N478" s="29">
        <f>SUM(Table1[[#This Row],[250m]:[1000m]])/86400</f>
        <v>0</v>
      </c>
      <c r="O478" s="29">
        <f>SUM(Table1[[#This Row],[250m]:[2000m]])/86400</f>
        <v>0</v>
      </c>
      <c r="P478" s="48">
        <f>SUM(Table1[[#This Row],[250m]:[3000m]])/86400</f>
        <v>0</v>
      </c>
      <c r="Q478" s="29" t="str">
        <f>IF(Table1[[#This Row],[Time(s)]]&gt;1,Table1[[#This Row],[Time(s)]]/86400," ")</f>
        <v xml:space="preserve"> </v>
      </c>
      <c r="R478" s="30">
        <f>SUM(Table1[[#This Row],[250m]:[4000m]])</f>
        <v>0</v>
      </c>
      <c r="S478" s="31" t="str">
        <f t="shared" si="31"/>
        <v xml:space="preserve"> </v>
      </c>
      <c r="T478" s="43" t="str">
        <f t="shared" si="29"/>
        <v xml:space="preserve"> </v>
      </c>
      <c r="U478" s="43" t="str">
        <f>IFERROR(AVERAGE(Table1[[#This Row],[500m]:[4000m]])," ")</f>
        <v xml:space="preserve"> </v>
      </c>
      <c r="V478" s="43" t="str">
        <f t="shared" si="30"/>
        <v xml:space="preserve"> </v>
      </c>
      <c r="W478" s="47"/>
      <c r="X478" s="47"/>
      <c r="Y478" s="47"/>
      <c r="Z478" s="49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51"/>
      <c r="AR478" s="47"/>
      <c r="AS478" s="47"/>
      <c r="AT478" s="47"/>
      <c r="AU478" s="47"/>
      <c r="AV478" s="47"/>
      <c r="AW478" s="47"/>
      <c r="AX478" s="47"/>
      <c r="AY478" s="47"/>
      <c r="AZ478" s="47"/>
      <c r="BA478" s="47"/>
      <c r="BB478" s="47"/>
      <c r="BC478" s="47"/>
      <c r="BD478" s="47"/>
      <c r="BE478" s="47"/>
      <c r="BF478" s="47"/>
      <c r="BG478" s="47"/>
      <c r="BH478" s="47"/>
      <c r="BI478" s="47"/>
      <c r="BJ478" s="47"/>
      <c r="BK478" s="47"/>
      <c r="BL478" s="47"/>
      <c r="BM478" s="47"/>
      <c r="BN478" s="47"/>
      <c r="BO478" s="47"/>
      <c r="BP478" s="47"/>
      <c r="BQ478" s="47"/>
      <c r="BR478" s="47"/>
      <c r="BS478" s="47"/>
      <c r="BT478" s="47"/>
      <c r="BU478" s="47"/>
      <c r="BV478" s="47"/>
      <c r="BW478" s="47"/>
      <c r="BX478" s="47"/>
    </row>
    <row r="479" spans="1:76" x14ac:dyDescent="0.25">
      <c r="A479" s="26"/>
      <c r="B479" s="27"/>
      <c r="C479" s="27"/>
      <c r="D479" s="27"/>
      <c r="E479" s="27"/>
      <c r="F479" s="26"/>
      <c r="G479" s="26"/>
      <c r="H479" s="26"/>
      <c r="I479" s="26"/>
      <c r="J479" s="26"/>
      <c r="K479" s="26"/>
      <c r="L479" s="26"/>
      <c r="M479" s="26"/>
      <c r="N479" s="29">
        <f>SUM(Table1[[#This Row],[250m]:[1000m]])/86400</f>
        <v>0</v>
      </c>
      <c r="O479" s="29">
        <f>SUM(Table1[[#This Row],[250m]:[2000m]])/86400</f>
        <v>0</v>
      </c>
      <c r="P479" s="48">
        <f>SUM(Table1[[#This Row],[250m]:[3000m]])/86400</f>
        <v>0</v>
      </c>
      <c r="Q479" s="29" t="str">
        <f>IF(Table1[[#This Row],[Time(s)]]&gt;1,Table1[[#This Row],[Time(s)]]/86400," ")</f>
        <v xml:space="preserve"> </v>
      </c>
      <c r="R479" s="30">
        <f>SUM(Table1[[#This Row],[250m]:[4000m]])</f>
        <v>0</v>
      </c>
      <c r="S479" s="31" t="str">
        <f t="shared" si="31"/>
        <v xml:space="preserve"> </v>
      </c>
      <c r="T479" s="43" t="str">
        <f t="shared" si="29"/>
        <v xml:space="preserve"> </v>
      </c>
      <c r="U479" s="43" t="str">
        <f>IFERROR(AVERAGE(Table1[[#This Row],[500m]:[4000m]])," ")</f>
        <v xml:space="preserve"> </v>
      </c>
      <c r="V479" s="43" t="str">
        <f t="shared" si="30"/>
        <v xml:space="preserve"> </v>
      </c>
      <c r="W479" s="26"/>
      <c r="X479" s="26"/>
      <c r="Y479" s="26"/>
      <c r="Z479" s="32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32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  <c r="BM479" s="26"/>
      <c r="BN479" s="26"/>
      <c r="BO479" s="26"/>
      <c r="BP479" s="26"/>
      <c r="BQ479" s="26"/>
      <c r="BR479" s="26"/>
      <c r="BS479" s="26"/>
      <c r="BT479" s="26"/>
      <c r="BU479" s="26"/>
      <c r="BV479" s="26"/>
      <c r="BW479" s="26"/>
      <c r="BX479" s="26"/>
    </row>
    <row r="480" spans="1:76" x14ac:dyDescent="0.25">
      <c r="A480" s="47"/>
      <c r="B480" s="45"/>
      <c r="C480" s="61"/>
      <c r="D480" s="45"/>
      <c r="E480" s="45"/>
      <c r="F480" s="47"/>
      <c r="G480" s="47"/>
      <c r="H480" s="47"/>
      <c r="I480" s="47"/>
      <c r="J480" s="47"/>
      <c r="K480" s="47"/>
      <c r="L480" s="47"/>
      <c r="M480" s="47"/>
      <c r="N480" s="29">
        <f>SUM(Table1[[#This Row],[250m]:[1000m]])/86400</f>
        <v>0</v>
      </c>
      <c r="O480" s="29">
        <f>SUM(Table1[[#This Row],[250m]:[2000m]])/86400</f>
        <v>0</v>
      </c>
      <c r="P480" s="48">
        <f>SUM(Table1[[#This Row],[250m]:[3000m]])/86400</f>
        <v>0</v>
      </c>
      <c r="Q480" s="29" t="str">
        <f>IF(Table1[[#This Row],[Time(s)]]&gt;1,Table1[[#This Row],[Time(s)]]/86400," ")</f>
        <v xml:space="preserve"> </v>
      </c>
      <c r="R480" s="30">
        <f>SUM(Table1[[#This Row],[250m]:[4000m]])</f>
        <v>0</v>
      </c>
      <c r="S480" s="31" t="str">
        <f t="shared" si="31"/>
        <v xml:space="preserve"> </v>
      </c>
      <c r="T480" s="43" t="str">
        <f t="shared" ref="T480:T543" si="32">IFERROR(AVERAGE(AA480:AP480)," ")</f>
        <v xml:space="preserve"> </v>
      </c>
      <c r="U480" s="43" t="str">
        <f>IFERROR(AVERAGE(Table1[[#This Row],[500m]:[4000m]])," ")</f>
        <v xml:space="preserve"> </v>
      </c>
      <c r="V480" s="43" t="str">
        <f t="shared" ref="V480:V543" si="33">IFERROR(STDEV(AB480:AP480)," ")</f>
        <v xml:space="preserve"> </v>
      </c>
      <c r="W480" s="47"/>
      <c r="X480" s="47"/>
      <c r="Y480" s="47"/>
      <c r="Z480" s="49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51"/>
      <c r="AR480" s="47"/>
      <c r="AS480" s="47"/>
      <c r="AT480" s="47"/>
      <c r="AU480" s="47"/>
      <c r="AV480" s="47"/>
      <c r="AW480" s="47"/>
      <c r="AX480" s="47"/>
      <c r="AY480" s="47"/>
      <c r="AZ480" s="47"/>
      <c r="BA480" s="47"/>
      <c r="BB480" s="47"/>
      <c r="BC480" s="47"/>
      <c r="BD480" s="47"/>
      <c r="BE480" s="47"/>
      <c r="BF480" s="47"/>
      <c r="BG480" s="47"/>
      <c r="BH480" s="47"/>
      <c r="BI480" s="47"/>
      <c r="BJ480" s="47"/>
      <c r="BK480" s="47"/>
      <c r="BL480" s="47"/>
      <c r="BM480" s="47"/>
      <c r="BN480" s="47"/>
      <c r="BO480" s="47"/>
      <c r="BP480" s="47"/>
      <c r="BQ480" s="47"/>
      <c r="BR480" s="47"/>
      <c r="BS480" s="47"/>
      <c r="BT480" s="47"/>
      <c r="BU480" s="47"/>
      <c r="BV480" s="47"/>
      <c r="BW480" s="47"/>
      <c r="BX480" s="47"/>
    </row>
    <row r="481" spans="1:76" x14ac:dyDescent="0.25">
      <c r="A481" s="47"/>
      <c r="B481" s="45"/>
      <c r="C481" s="61"/>
      <c r="D481" s="45"/>
      <c r="E481" s="45"/>
      <c r="F481" s="47"/>
      <c r="G481" s="47"/>
      <c r="H481" s="47"/>
      <c r="I481" s="47"/>
      <c r="J481" s="47"/>
      <c r="K481" s="47"/>
      <c r="L481" s="47"/>
      <c r="M481" s="47"/>
      <c r="N481" s="29">
        <f>SUM(Table1[[#This Row],[250m]:[1000m]])/86400</f>
        <v>0</v>
      </c>
      <c r="O481" s="29">
        <f>SUM(Table1[[#This Row],[250m]:[2000m]])/86400</f>
        <v>0</v>
      </c>
      <c r="P481" s="48">
        <f>SUM(Table1[[#This Row],[250m]:[3000m]])/86400</f>
        <v>0</v>
      </c>
      <c r="Q481" s="29" t="str">
        <f>IF(Table1[[#This Row],[Time(s)]]&gt;1,Table1[[#This Row],[Time(s)]]/86400," ")</f>
        <v xml:space="preserve"> </v>
      </c>
      <c r="R481" s="30">
        <f>SUM(Table1[[#This Row],[250m]:[4000m]])</f>
        <v>0</v>
      </c>
      <c r="S481" s="31" t="str">
        <f t="shared" si="31"/>
        <v xml:space="preserve"> </v>
      </c>
      <c r="T481" s="43" t="str">
        <f t="shared" si="32"/>
        <v xml:space="preserve"> </v>
      </c>
      <c r="U481" s="43" t="str">
        <f>IFERROR(AVERAGE(Table1[[#This Row],[500m]:[4000m]])," ")</f>
        <v xml:space="preserve"> </v>
      </c>
      <c r="V481" s="43" t="str">
        <f t="shared" si="33"/>
        <v xml:space="preserve"> </v>
      </c>
      <c r="W481" s="47"/>
      <c r="X481" s="47"/>
      <c r="Y481" s="47"/>
      <c r="Z481" s="49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51"/>
      <c r="AR481" s="47"/>
      <c r="AS481" s="47"/>
      <c r="AT481" s="47"/>
      <c r="AU481" s="47"/>
      <c r="AV481" s="47"/>
      <c r="AW481" s="47"/>
      <c r="AX481" s="47"/>
      <c r="AY481" s="47"/>
      <c r="AZ481" s="47"/>
      <c r="BA481" s="47"/>
      <c r="BB481" s="47"/>
      <c r="BC481" s="47"/>
      <c r="BD481" s="47"/>
      <c r="BE481" s="47"/>
      <c r="BF481" s="47"/>
      <c r="BG481" s="47"/>
      <c r="BH481" s="47"/>
      <c r="BI481" s="47"/>
      <c r="BJ481" s="47"/>
      <c r="BK481" s="47"/>
      <c r="BL481" s="47"/>
      <c r="BM481" s="47"/>
      <c r="BN481" s="47"/>
      <c r="BO481" s="47"/>
      <c r="BP481" s="47"/>
      <c r="BQ481" s="47"/>
      <c r="BR481" s="47"/>
      <c r="BS481" s="47"/>
      <c r="BT481" s="47"/>
      <c r="BU481" s="47"/>
      <c r="BV481" s="47"/>
      <c r="BW481" s="47"/>
      <c r="BX481" s="47"/>
    </row>
    <row r="482" spans="1:76" x14ac:dyDescent="0.25">
      <c r="A482" s="47"/>
      <c r="B482" s="45"/>
      <c r="C482" s="61"/>
      <c r="D482" s="45"/>
      <c r="E482" s="45"/>
      <c r="F482" s="47"/>
      <c r="G482" s="47"/>
      <c r="H482" s="47"/>
      <c r="I482" s="47"/>
      <c r="J482" s="47"/>
      <c r="K482" s="47"/>
      <c r="L482" s="47"/>
      <c r="M482" s="47"/>
      <c r="N482" s="29">
        <f>SUM(Table1[[#This Row],[250m]:[1000m]])/86400</f>
        <v>0</v>
      </c>
      <c r="O482" s="29">
        <f>SUM(Table1[[#This Row],[250m]:[2000m]])/86400</f>
        <v>0</v>
      </c>
      <c r="P482" s="48">
        <f>SUM(Table1[[#This Row],[250m]:[3000m]])/86400</f>
        <v>0</v>
      </c>
      <c r="Q482" s="29" t="str">
        <f>IF(Table1[[#This Row],[Time(s)]]&gt;1,Table1[[#This Row],[Time(s)]]/86400," ")</f>
        <v xml:space="preserve"> </v>
      </c>
      <c r="R482" s="30">
        <f>SUM(Table1[[#This Row],[250m]:[4000m]])</f>
        <v>0</v>
      </c>
      <c r="S482" s="31" t="str">
        <f t="shared" si="31"/>
        <v xml:space="preserve"> </v>
      </c>
      <c r="T482" s="43" t="str">
        <f t="shared" si="32"/>
        <v xml:space="preserve"> </v>
      </c>
      <c r="U482" s="43" t="str">
        <f>IFERROR(AVERAGE(Table1[[#This Row],[500m]:[4000m]])," ")</f>
        <v xml:space="preserve"> </v>
      </c>
      <c r="V482" s="43" t="str">
        <f t="shared" si="33"/>
        <v xml:space="preserve"> </v>
      </c>
      <c r="W482" s="47"/>
      <c r="X482" s="47"/>
      <c r="Y482" s="47"/>
      <c r="Z482" s="49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51"/>
      <c r="AR482" s="47"/>
      <c r="AS482" s="47"/>
      <c r="AT482" s="47"/>
      <c r="AU482" s="47"/>
      <c r="AV482" s="47"/>
      <c r="AW482" s="47"/>
      <c r="AX482" s="47"/>
      <c r="AY482" s="47"/>
      <c r="AZ482" s="47"/>
      <c r="BA482" s="47"/>
      <c r="BB482" s="47"/>
      <c r="BC482" s="47"/>
      <c r="BD482" s="47"/>
      <c r="BE482" s="47"/>
      <c r="BF482" s="47"/>
      <c r="BG482" s="47"/>
      <c r="BH482" s="47"/>
      <c r="BI482" s="47"/>
      <c r="BJ482" s="47"/>
      <c r="BK482" s="47"/>
      <c r="BL482" s="47"/>
      <c r="BM482" s="47"/>
      <c r="BN482" s="47"/>
      <c r="BO482" s="47"/>
      <c r="BP482" s="47"/>
      <c r="BQ482" s="47"/>
      <c r="BR482" s="47"/>
      <c r="BS482" s="47"/>
      <c r="BT482" s="47"/>
      <c r="BU482" s="47"/>
      <c r="BV482" s="47"/>
      <c r="BW482" s="47"/>
      <c r="BX482" s="47"/>
    </row>
    <row r="483" spans="1:76" x14ac:dyDescent="0.25">
      <c r="A483" s="47"/>
      <c r="B483" s="45"/>
      <c r="C483" s="61"/>
      <c r="D483" s="45"/>
      <c r="E483" s="45"/>
      <c r="F483" s="47"/>
      <c r="G483" s="47"/>
      <c r="H483" s="47"/>
      <c r="I483" s="47"/>
      <c r="J483" s="47"/>
      <c r="K483" s="47"/>
      <c r="L483" s="47"/>
      <c r="M483" s="47"/>
      <c r="N483" s="29">
        <f>SUM(Table1[[#This Row],[250m]:[1000m]])/86400</f>
        <v>0</v>
      </c>
      <c r="O483" s="29">
        <f>SUM(Table1[[#This Row],[250m]:[2000m]])/86400</f>
        <v>0</v>
      </c>
      <c r="P483" s="48">
        <f>SUM(Table1[[#This Row],[250m]:[3000m]])/86400</f>
        <v>0</v>
      </c>
      <c r="Q483" s="29" t="str">
        <f>IF(Table1[[#This Row],[Time(s)]]&gt;1,Table1[[#This Row],[Time(s)]]/86400," ")</f>
        <v xml:space="preserve"> </v>
      </c>
      <c r="R483" s="30">
        <f>SUM(Table1[[#This Row],[250m]:[4000m]])</f>
        <v>0</v>
      </c>
      <c r="S483" s="31" t="str">
        <f t="shared" si="31"/>
        <v xml:space="preserve"> </v>
      </c>
      <c r="T483" s="43" t="str">
        <f t="shared" si="32"/>
        <v xml:space="preserve"> </v>
      </c>
      <c r="U483" s="43" t="str">
        <f>IFERROR(AVERAGE(Table1[[#This Row],[500m]:[4000m]])," ")</f>
        <v xml:space="preserve"> </v>
      </c>
      <c r="V483" s="43" t="str">
        <f t="shared" si="33"/>
        <v xml:space="preserve"> </v>
      </c>
      <c r="W483" s="47"/>
      <c r="X483" s="47"/>
      <c r="Y483" s="47"/>
      <c r="Z483" s="49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51"/>
      <c r="AR483" s="47"/>
      <c r="AS483" s="47"/>
      <c r="AT483" s="47"/>
      <c r="AU483" s="47"/>
      <c r="AV483" s="47"/>
      <c r="AW483" s="47"/>
      <c r="AX483" s="47"/>
      <c r="AY483" s="47"/>
      <c r="AZ483" s="47"/>
      <c r="BA483" s="47"/>
      <c r="BB483" s="47"/>
      <c r="BC483" s="47"/>
      <c r="BD483" s="47"/>
      <c r="BE483" s="47"/>
      <c r="BF483" s="47"/>
      <c r="BG483" s="47"/>
      <c r="BH483" s="47"/>
      <c r="BI483" s="47"/>
      <c r="BJ483" s="47"/>
      <c r="BK483" s="47"/>
      <c r="BL483" s="47"/>
      <c r="BM483" s="47"/>
      <c r="BN483" s="47"/>
      <c r="BO483" s="47"/>
      <c r="BP483" s="47"/>
      <c r="BQ483" s="47"/>
      <c r="BR483" s="47"/>
      <c r="BS483" s="47"/>
      <c r="BT483" s="47"/>
      <c r="BU483" s="47"/>
      <c r="BV483" s="47"/>
      <c r="BW483" s="47"/>
      <c r="BX483" s="47"/>
    </row>
    <row r="484" spans="1:76" x14ac:dyDescent="0.25">
      <c r="A484" s="47"/>
      <c r="B484" s="45"/>
      <c r="C484" s="61"/>
      <c r="D484" s="45"/>
      <c r="E484" s="45"/>
      <c r="F484" s="47"/>
      <c r="G484" s="47"/>
      <c r="H484" s="47"/>
      <c r="I484" s="47"/>
      <c r="J484" s="47"/>
      <c r="K484" s="47"/>
      <c r="L484" s="47"/>
      <c r="M484" s="47"/>
      <c r="N484" s="29">
        <f>SUM(Table1[[#This Row],[250m]:[1000m]])/86400</f>
        <v>0</v>
      </c>
      <c r="O484" s="29">
        <f>SUM(Table1[[#This Row],[250m]:[2000m]])/86400</f>
        <v>0</v>
      </c>
      <c r="P484" s="48">
        <f>SUM(Table1[[#This Row],[250m]:[3000m]])/86400</f>
        <v>0</v>
      </c>
      <c r="Q484" s="29" t="str">
        <f>IF(Table1[[#This Row],[Time(s)]]&gt;1,Table1[[#This Row],[Time(s)]]/86400," ")</f>
        <v xml:space="preserve"> </v>
      </c>
      <c r="R484" s="30">
        <f>SUM(Table1[[#This Row],[250m]:[4000m]])</f>
        <v>0</v>
      </c>
      <c r="S484" s="31" t="str">
        <f t="shared" si="31"/>
        <v xml:space="preserve"> </v>
      </c>
      <c r="T484" s="43" t="str">
        <f t="shared" si="32"/>
        <v xml:space="preserve"> </v>
      </c>
      <c r="U484" s="43" t="str">
        <f>IFERROR(AVERAGE(Table1[[#This Row],[500m]:[4000m]])," ")</f>
        <v xml:space="preserve"> </v>
      </c>
      <c r="V484" s="43" t="str">
        <f t="shared" si="33"/>
        <v xml:space="preserve"> </v>
      </c>
      <c r="W484" s="47"/>
      <c r="X484" s="47"/>
      <c r="Y484" s="47"/>
      <c r="Z484" s="49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51"/>
      <c r="AR484" s="47"/>
      <c r="AS484" s="47"/>
      <c r="AT484" s="47"/>
      <c r="AU484" s="47"/>
      <c r="AV484" s="47"/>
      <c r="AW484" s="47"/>
      <c r="AX484" s="47"/>
      <c r="AY484" s="47"/>
      <c r="AZ484" s="47"/>
      <c r="BA484" s="47"/>
      <c r="BB484" s="47"/>
      <c r="BC484" s="47"/>
      <c r="BD484" s="47"/>
      <c r="BE484" s="47"/>
      <c r="BF484" s="47"/>
      <c r="BG484" s="47"/>
      <c r="BH484" s="47"/>
      <c r="BI484" s="47"/>
      <c r="BJ484" s="47"/>
      <c r="BK484" s="47"/>
      <c r="BL484" s="47"/>
      <c r="BM484" s="47"/>
      <c r="BN484" s="47"/>
      <c r="BO484" s="47"/>
      <c r="BP484" s="47"/>
      <c r="BQ484" s="47"/>
      <c r="BR484" s="47"/>
      <c r="BS484" s="47"/>
      <c r="BT484" s="47"/>
      <c r="BU484" s="47"/>
      <c r="BV484" s="47"/>
      <c r="BW484" s="47"/>
      <c r="BX484" s="47"/>
    </row>
    <row r="485" spans="1:76" x14ac:dyDescent="0.25">
      <c r="A485" s="47"/>
      <c r="B485" s="45"/>
      <c r="C485" s="61"/>
      <c r="D485" s="45"/>
      <c r="E485" s="45"/>
      <c r="F485" s="47"/>
      <c r="G485" s="47"/>
      <c r="H485" s="47"/>
      <c r="I485" s="47"/>
      <c r="J485" s="47"/>
      <c r="K485" s="47"/>
      <c r="L485" s="47"/>
      <c r="M485" s="47"/>
      <c r="N485" s="29">
        <f>SUM(Table1[[#This Row],[250m]:[1000m]])/86400</f>
        <v>0</v>
      </c>
      <c r="O485" s="29">
        <f>SUM(Table1[[#This Row],[250m]:[2000m]])/86400</f>
        <v>0</v>
      </c>
      <c r="P485" s="48">
        <f>SUM(Table1[[#This Row],[250m]:[3000m]])/86400</f>
        <v>0</v>
      </c>
      <c r="Q485" s="29" t="str">
        <f>IF(Table1[[#This Row],[Time(s)]]&gt;1,Table1[[#This Row],[Time(s)]]/86400," ")</f>
        <v xml:space="preserve"> </v>
      </c>
      <c r="R485" s="30">
        <f>SUM(Table1[[#This Row],[250m]:[4000m]])</f>
        <v>0</v>
      </c>
      <c r="S485" s="31" t="str">
        <f t="shared" si="31"/>
        <v xml:space="preserve"> </v>
      </c>
      <c r="T485" s="43" t="str">
        <f t="shared" si="32"/>
        <v xml:space="preserve"> </v>
      </c>
      <c r="U485" s="43" t="str">
        <f>IFERROR(AVERAGE(Table1[[#This Row],[500m]:[4000m]])," ")</f>
        <v xml:space="preserve"> </v>
      </c>
      <c r="V485" s="43" t="str">
        <f t="shared" si="33"/>
        <v xml:space="preserve"> </v>
      </c>
      <c r="W485" s="47"/>
      <c r="X485" s="47"/>
      <c r="Y485" s="47"/>
      <c r="Z485" s="49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51"/>
      <c r="AR485" s="47"/>
      <c r="AS485" s="47"/>
      <c r="AT485" s="47"/>
      <c r="AU485" s="47"/>
      <c r="AV485" s="47"/>
      <c r="AW485" s="47"/>
      <c r="AX485" s="47"/>
      <c r="AY485" s="47"/>
      <c r="AZ485" s="47"/>
      <c r="BA485" s="47"/>
      <c r="BB485" s="47"/>
      <c r="BC485" s="47"/>
      <c r="BD485" s="47"/>
      <c r="BE485" s="47"/>
      <c r="BF485" s="47"/>
      <c r="BG485" s="47"/>
      <c r="BH485" s="47"/>
      <c r="BI485" s="47"/>
      <c r="BJ485" s="47"/>
      <c r="BK485" s="47"/>
      <c r="BL485" s="47"/>
      <c r="BM485" s="47"/>
      <c r="BN485" s="47"/>
      <c r="BO485" s="47"/>
      <c r="BP485" s="47"/>
      <c r="BQ485" s="47"/>
      <c r="BR485" s="47"/>
      <c r="BS485" s="47"/>
      <c r="BT485" s="47"/>
      <c r="BU485" s="47"/>
      <c r="BV485" s="47"/>
      <c r="BW485" s="47"/>
      <c r="BX485" s="47"/>
    </row>
    <row r="486" spans="1:76" x14ac:dyDescent="0.25">
      <c r="A486" s="47"/>
      <c r="B486" s="45"/>
      <c r="C486" s="61"/>
      <c r="D486" s="45"/>
      <c r="E486" s="45"/>
      <c r="F486" s="47"/>
      <c r="G486" s="47"/>
      <c r="H486" s="47"/>
      <c r="I486" s="47"/>
      <c r="J486" s="47"/>
      <c r="K486" s="47"/>
      <c r="L486" s="47"/>
      <c r="M486" s="47"/>
      <c r="N486" s="29">
        <f>SUM(Table1[[#This Row],[250m]:[1000m]])/86400</f>
        <v>0</v>
      </c>
      <c r="O486" s="29">
        <f>SUM(Table1[[#This Row],[250m]:[2000m]])/86400</f>
        <v>0</v>
      </c>
      <c r="P486" s="48">
        <f>SUM(Table1[[#This Row],[250m]:[3000m]])/86400</f>
        <v>0</v>
      </c>
      <c r="Q486" s="29" t="str">
        <f>IF(Table1[[#This Row],[Time(s)]]&gt;1,Table1[[#This Row],[Time(s)]]/86400," ")</f>
        <v xml:space="preserve"> </v>
      </c>
      <c r="R486" s="30">
        <f>SUM(Table1[[#This Row],[250m]:[4000m]])</f>
        <v>0</v>
      </c>
      <c r="S486" s="31" t="str">
        <f t="shared" si="31"/>
        <v xml:space="preserve"> </v>
      </c>
      <c r="T486" s="43" t="str">
        <f t="shared" si="32"/>
        <v xml:space="preserve"> </v>
      </c>
      <c r="U486" s="43" t="str">
        <f>IFERROR(AVERAGE(Table1[[#This Row],[500m]:[4000m]])," ")</f>
        <v xml:space="preserve"> </v>
      </c>
      <c r="V486" s="43" t="str">
        <f t="shared" si="33"/>
        <v xml:space="preserve"> </v>
      </c>
      <c r="W486" s="47"/>
      <c r="X486" s="47"/>
      <c r="Y486" s="47"/>
      <c r="Z486" s="49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51"/>
      <c r="AR486" s="47"/>
      <c r="AS486" s="47"/>
      <c r="AT486" s="47"/>
      <c r="AU486" s="47"/>
      <c r="AV486" s="47"/>
      <c r="AW486" s="47"/>
      <c r="AX486" s="47"/>
      <c r="AY486" s="47"/>
      <c r="AZ486" s="47"/>
      <c r="BA486" s="47"/>
      <c r="BB486" s="47"/>
      <c r="BC486" s="47"/>
      <c r="BD486" s="47"/>
      <c r="BE486" s="47"/>
      <c r="BF486" s="47"/>
      <c r="BG486" s="47"/>
      <c r="BH486" s="47"/>
      <c r="BI486" s="47"/>
      <c r="BJ486" s="47"/>
      <c r="BK486" s="47"/>
      <c r="BL486" s="47"/>
      <c r="BM486" s="47"/>
      <c r="BN486" s="47"/>
      <c r="BO486" s="47"/>
      <c r="BP486" s="47"/>
      <c r="BQ486" s="47"/>
      <c r="BR486" s="47"/>
      <c r="BS486" s="47"/>
      <c r="BT486" s="47"/>
      <c r="BU486" s="47"/>
      <c r="BV486" s="47"/>
      <c r="BW486" s="47"/>
      <c r="BX486" s="47"/>
    </row>
    <row r="487" spans="1:76" x14ac:dyDescent="0.25">
      <c r="A487" s="47"/>
      <c r="B487" s="45"/>
      <c r="C487" s="61"/>
      <c r="D487" s="45"/>
      <c r="E487" s="45"/>
      <c r="F487" s="47"/>
      <c r="G487" s="47"/>
      <c r="H487" s="47"/>
      <c r="I487" s="47"/>
      <c r="J487" s="47"/>
      <c r="K487" s="47"/>
      <c r="L487" s="47"/>
      <c r="M487" s="47"/>
      <c r="N487" s="29">
        <f>SUM(Table1[[#This Row],[250m]:[1000m]])/86400</f>
        <v>0</v>
      </c>
      <c r="O487" s="29">
        <f>SUM(Table1[[#This Row],[250m]:[2000m]])/86400</f>
        <v>0</v>
      </c>
      <c r="P487" s="48">
        <f>SUM(Table1[[#This Row],[250m]:[3000m]])/86400</f>
        <v>0</v>
      </c>
      <c r="Q487" s="29" t="str">
        <f>IF(Table1[[#This Row],[Time(s)]]&gt;1,Table1[[#This Row],[Time(s)]]/86400," ")</f>
        <v xml:space="preserve"> </v>
      </c>
      <c r="R487" s="30">
        <f>SUM(Table1[[#This Row],[250m]:[4000m]])</f>
        <v>0</v>
      </c>
      <c r="S487" s="31" t="str">
        <f t="shared" si="31"/>
        <v xml:space="preserve"> </v>
      </c>
      <c r="T487" s="43" t="str">
        <f t="shared" si="32"/>
        <v xml:space="preserve"> </v>
      </c>
      <c r="U487" s="43" t="str">
        <f>IFERROR(AVERAGE(Table1[[#This Row],[500m]:[4000m]])," ")</f>
        <v xml:space="preserve"> </v>
      </c>
      <c r="V487" s="43" t="str">
        <f t="shared" si="33"/>
        <v xml:space="preserve"> </v>
      </c>
      <c r="W487" s="47"/>
      <c r="X487" s="47"/>
      <c r="Y487" s="47"/>
      <c r="Z487" s="49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51"/>
      <c r="AR487" s="47"/>
      <c r="AS487" s="47"/>
      <c r="AT487" s="47"/>
      <c r="AU487" s="47"/>
      <c r="AV487" s="47"/>
      <c r="AW487" s="47"/>
      <c r="AX487" s="47"/>
      <c r="AY487" s="47"/>
      <c r="AZ487" s="47"/>
      <c r="BA487" s="47"/>
      <c r="BB487" s="47"/>
      <c r="BC487" s="47"/>
      <c r="BD487" s="47"/>
      <c r="BE487" s="47"/>
      <c r="BF487" s="47"/>
      <c r="BG487" s="47"/>
      <c r="BH487" s="47"/>
      <c r="BI487" s="47"/>
      <c r="BJ487" s="47"/>
      <c r="BK487" s="47"/>
      <c r="BL487" s="47"/>
      <c r="BM487" s="47"/>
      <c r="BN487" s="47"/>
      <c r="BO487" s="47"/>
      <c r="BP487" s="47"/>
      <c r="BQ487" s="47"/>
      <c r="BR487" s="47"/>
      <c r="BS487" s="47"/>
      <c r="BT487" s="47"/>
      <c r="BU487" s="47"/>
      <c r="BV487" s="47"/>
      <c r="BW487" s="47"/>
      <c r="BX487" s="47"/>
    </row>
    <row r="488" spans="1:76" x14ac:dyDescent="0.25">
      <c r="A488" s="47"/>
      <c r="B488" s="45"/>
      <c r="C488" s="61"/>
      <c r="D488" s="45"/>
      <c r="E488" s="45"/>
      <c r="F488" s="47"/>
      <c r="G488" s="47"/>
      <c r="H488" s="47"/>
      <c r="I488" s="47"/>
      <c r="J488" s="47"/>
      <c r="K488" s="47"/>
      <c r="L488" s="47"/>
      <c r="M488" s="47"/>
      <c r="N488" s="29">
        <f>SUM(Table1[[#This Row],[250m]:[1000m]])/86400</f>
        <v>0</v>
      </c>
      <c r="O488" s="29">
        <f>SUM(Table1[[#This Row],[250m]:[2000m]])/86400</f>
        <v>0</v>
      </c>
      <c r="P488" s="48">
        <f>SUM(Table1[[#This Row],[250m]:[3000m]])/86400</f>
        <v>0</v>
      </c>
      <c r="Q488" s="29" t="str">
        <f>IF(Table1[[#This Row],[Time(s)]]&gt;1,Table1[[#This Row],[Time(s)]]/86400," ")</f>
        <v xml:space="preserve"> </v>
      </c>
      <c r="R488" s="30">
        <f>SUM(Table1[[#This Row],[250m]:[4000m]])</f>
        <v>0</v>
      </c>
      <c r="S488" s="31" t="str">
        <f t="shared" si="31"/>
        <v xml:space="preserve"> </v>
      </c>
      <c r="T488" s="43" t="str">
        <f t="shared" si="32"/>
        <v xml:space="preserve"> </v>
      </c>
      <c r="U488" s="43" t="str">
        <f>IFERROR(AVERAGE(Table1[[#This Row],[500m]:[4000m]])," ")</f>
        <v xml:space="preserve"> </v>
      </c>
      <c r="V488" s="43" t="str">
        <f t="shared" si="33"/>
        <v xml:space="preserve"> </v>
      </c>
      <c r="W488" s="47"/>
      <c r="X488" s="47"/>
      <c r="Y488" s="47"/>
      <c r="Z488" s="49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51"/>
      <c r="AR488" s="47"/>
      <c r="AS488" s="47"/>
      <c r="AT488" s="47"/>
      <c r="AU488" s="47"/>
      <c r="AV488" s="47"/>
      <c r="AW488" s="47"/>
      <c r="AX488" s="47"/>
      <c r="AY488" s="47"/>
      <c r="AZ488" s="47"/>
      <c r="BA488" s="47"/>
      <c r="BB488" s="47"/>
      <c r="BC488" s="47"/>
      <c r="BD488" s="47"/>
      <c r="BE488" s="47"/>
      <c r="BF488" s="47"/>
      <c r="BG488" s="47"/>
      <c r="BH488" s="47"/>
      <c r="BI488" s="47"/>
      <c r="BJ488" s="47"/>
      <c r="BK488" s="47"/>
      <c r="BL488" s="47"/>
      <c r="BM488" s="47"/>
      <c r="BN488" s="47"/>
      <c r="BO488" s="47"/>
      <c r="BP488" s="47"/>
      <c r="BQ488" s="47"/>
      <c r="BR488" s="47"/>
      <c r="BS488" s="47"/>
      <c r="BT488" s="47"/>
      <c r="BU488" s="47"/>
      <c r="BV488" s="47"/>
      <c r="BW488" s="47"/>
      <c r="BX488" s="47"/>
    </row>
    <row r="489" spans="1:76" x14ac:dyDescent="0.25">
      <c r="A489" s="47"/>
      <c r="B489" s="45"/>
      <c r="C489" s="61"/>
      <c r="D489" s="45"/>
      <c r="E489" s="45"/>
      <c r="F489" s="47"/>
      <c r="G489" s="47"/>
      <c r="H489" s="47"/>
      <c r="I489" s="47"/>
      <c r="J489" s="47"/>
      <c r="K489" s="47"/>
      <c r="L489" s="47"/>
      <c r="M489" s="47"/>
      <c r="N489" s="29">
        <f>SUM(Table1[[#This Row],[250m]:[1000m]])/86400</f>
        <v>0</v>
      </c>
      <c r="O489" s="29">
        <f>SUM(Table1[[#This Row],[250m]:[2000m]])/86400</f>
        <v>0</v>
      </c>
      <c r="P489" s="48">
        <f>SUM(Table1[[#This Row],[250m]:[3000m]])/86400</f>
        <v>0</v>
      </c>
      <c r="Q489" s="29" t="str">
        <f>IF(Table1[[#This Row],[Time(s)]]&gt;1,Table1[[#This Row],[Time(s)]]/86400," ")</f>
        <v xml:space="preserve"> </v>
      </c>
      <c r="R489" s="30">
        <f>SUM(Table1[[#This Row],[250m]:[4000m]])</f>
        <v>0</v>
      </c>
      <c r="S489" s="31" t="str">
        <f t="shared" si="31"/>
        <v xml:space="preserve"> </v>
      </c>
      <c r="T489" s="43" t="str">
        <f t="shared" si="32"/>
        <v xml:space="preserve"> </v>
      </c>
      <c r="U489" s="43" t="str">
        <f>IFERROR(AVERAGE(Table1[[#This Row],[500m]:[4000m]])," ")</f>
        <v xml:space="preserve"> </v>
      </c>
      <c r="V489" s="43" t="str">
        <f t="shared" si="33"/>
        <v xml:space="preserve"> </v>
      </c>
      <c r="W489" s="47"/>
      <c r="X489" s="47"/>
      <c r="Y489" s="47"/>
      <c r="Z489" s="49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51"/>
      <c r="AR489" s="47"/>
      <c r="AS489" s="47"/>
      <c r="AT489" s="47"/>
      <c r="AU489" s="47"/>
      <c r="AV489" s="47"/>
      <c r="AW489" s="47"/>
      <c r="AX489" s="47"/>
      <c r="AY489" s="47"/>
      <c r="AZ489" s="47"/>
      <c r="BA489" s="47"/>
      <c r="BB489" s="47"/>
      <c r="BC489" s="47"/>
      <c r="BD489" s="47"/>
      <c r="BE489" s="47"/>
      <c r="BF489" s="47"/>
      <c r="BG489" s="47"/>
      <c r="BH489" s="47"/>
      <c r="BI489" s="47"/>
      <c r="BJ489" s="47"/>
      <c r="BK489" s="47"/>
      <c r="BL489" s="47"/>
      <c r="BM489" s="47"/>
      <c r="BN489" s="47"/>
      <c r="BO489" s="47"/>
      <c r="BP489" s="47"/>
      <c r="BQ489" s="47"/>
      <c r="BR489" s="47"/>
      <c r="BS489" s="47"/>
      <c r="BT489" s="47"/>
      <c r="BU489" s="47"/>
      <c r="BV489" s="47"/>
      <c r="BW489" s="47"/>
      <c r="BX489" s="47"/>
    </row>
    <row r="490" spans="1:76" x14ac:dyDescent="0.25">
      <c r="A490" s="47"/>
      <c r="B490" s="45"/>
      <c r="C490" s="61"/>
      <c r="D490" s="45"/>
      <c r="E490" s="45"/>
      <c r="F490" s="47"/>
      <c r="G490" s="47"/>
      <c r="H490" s="47"/>
      <c r="I490" s="47"/>
      <c r="J490" s="47"/>
      <c r="K490" s="47"/>
      <c r="L490" s="47"/>
      <c r="M490" s="47"/>
      <c r="N490" s="29">
        <f>SUM(Table1[[#This Row],[250m]:[1000m]])/86400</f>
        <v>0</v>
      </c>
      <c r="O490" s="29">
        <f>SUM(Table1[[#This Row],[250m]:[2000m]])/86400</f>
        <v>0</v>
      </c>
      <c r="P490" s="48">
        <f>SUM(Table1[[#This Row],[250m]:[3000m]])/86400</f>
        <v>0</v>
      </c>
      <c r="Q490" s="29" t="str">
        <f>IF(Table1[[#This Row],[Time(s)]]&gt;1,Table1[[#This Row],[Time(s)]]/86400," ")</f>
        <v xml:space="preserve"> </v>
      </c>
      <c r="R490" s="30">
        <f>SUM(Table1[[#This Row],[250m]:[4000m]])</f>
        <v>0</v>
      </c>
      <c r="S490" s="31" t="str">
        <f t="shared" si="31"/>
        <v xml:space="preserve"> </v>
      </c>
      <c r="T490" s="43" t="str">
        <f t="shared" si="32"/>
        <v xml:space="preserve"> </v>
      </c>
      <c r="U490" s="43" t="str">
        <f>IFERROR(AVERAGE(Table1[[#This Row],[500m]:[4000m]])," ")</f>
        <v xml:space="preserve"> </v>
      </c>
      <c r="V490" s="43" t="str">
        <f t="shared" si="33"/>
        <v xml:space="preserve"> </v>
      </c>
      <c r="W490" s="47"/>
      <c r="X490" s="47"/>
      <c r="Y490" s="47"/>
      <c r="Z490" s="49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51"/>
      <c r="AR490" s="47"/>
      <c r="AS490" s="47"/>
      <c r="AT490" s="47"/>
      <c r="AU490" s="47"/>
      <c r="AV490" s="47"/>
      <c r="AW490" s="47"/>
      <c r="AX490" s="47"/>
      <c r="AY490" s="47"/>
      <c r="AZ490" s="47"/>
      <c r="BA490" s="47"/>
      <c r="BB490" s="47"/>
      <c r="BC490" s="47"/>
      <c r="BD490" s="47"/>
      <c r="BE490" s="47"/>
      <c r="BF490" s="47"/>
      <c r="BG490" s="47"/>
      <c r="BH490" s="47"/>
      <c r="BI490" s="47"/>
      <c r="BJ490" s="47"/>
      <c r="BK490" s="47"/>
      <c r="BL490" s="47"/>
      <c r="BM490" s="47"/>
      <c r="BN490" s="47"/>
      <c r="BO490" s="47"/>
      <c r="BP490" s="47"/>
      <c r="BQ490" s="47"/>
      <c r="BR490" s="47"/>
      <c r="BS490" s="47"/>
      <c r="BT490" s="47"/>
      <c r="BU490" s="47"/>
      <c r="BV490" s="47"/>
      <c r="BW490" s="47"/>
      <c r="BX490" s="47"/>
    </row>
    <row r="491" spans="1:76" x14ac:dyDescent="0.25">
      <c r="A491" s="47"/>
      <c r="B491" s="45"/>
      <c r="C491" s="61"/>
      <c r="D491" s="45"/>
      <c r="E491" s="45"/>
      <c r="F491" s="47"/>
      <c r="G491" s="47"/>
      <c r="H491" s="47"/>
      <c r="I491" s="47"/>
      <c r="J491" s="47"/>
      <c r="K491" s="47"/>
      <c r="L491" s="47"/>
      <c r="M491" s="47"/>
      <c r="N491" s="29">
        <f>SUM(Table1[[#This Row],[250m]:[1000m]])/86400</f>
        <v>0</v>
      </c>
      <c r="O491" s="29">
        <f>SUM(Table1[[#This Row],[250m]:[2000m]])/86400</f>
        <v>0</v>
      </c>
      <c r="P491" s="48">
        <f>SUM(Table1[[#This Row],[250m]:[3000m]])/86400</f>
        <v>0</v>
      </c>
      <c r="Q491" s="29" t="str">
        <f>IF(Table1[[#This Row],[Time(s)]]&gt;1,Table1[[#This Row],[Time(s)]]/86400," ")</f>
        <v xml:space="preserve"> </v>
      </c>
      <c r="R491" s="30">
        <f>SUM(Table1[[#This Row],[250m]:[4000m]])</f>
        <v>0</v>
      </c>
      <c r="S491" s="31" t="str">
        <f t="shared" si="31"/>
        <v xml:space="preserve"> </v>
      </c>
      <c r="T491" s="43" t="str">
        <f t="shared" si="32"/>
        <v xml:space="preserve"> </v>
      </c>
      <c r="U491" s="43" t="str">
        <f>IFERROR(AVERAGE(Table1[[#This Row],[500m]:[4000m]])," ")</f>
        <v xml:space="preserve"> </v>
      </c>
      <c r="V491" s="43" t="str">
        <f t="shared" si="33"/>
        <v xml:space="preserve"> </v>
      </c>
      <c r="W491" s="47"/>
      <c r="X491" s="47"/>
      <c r="Y491" s="47"/>
      <c r="Z491" s="49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51"/>
      <c r="AR491" s="47"/>
      <c r="AS491" s="47"/>
      <c r="AT491" s="47"/>
      <c r="AU491" s="47"/>
      <c r="AV491" s="47"/>
      <c r="AW491" s="47"/>
      <c r="AX491" s="47"/>
      <c r="AY491" s="47"/>
      <c r="AZ491" s="47"/>
      <c r="BA491" s="47"/>
      <c r="BB491" s="47"/>
      <c r="BC491" s="47"/>
      <c r="BD491" s="47"/>
      <c r="BE491" s="47"/>
      <c r="BF491" s="47"/>
      <c r="BG491" s="47"/>
      <c r="BH491" s="47"/>
      <c r="BI491" s="47"/>
      <c r="BJ491" s="47"/>
      <c r="BK491" s="47"/>
      <c r="BL491" s="47"/>
      <c r="BM491" s="47"/>
      <c r="BN491" s="47"/>
      <c r="BO491" s="47"/>
      <c r="BP491" s="47"/>
      <c r="BQ491" s="47"/>
      <c r="BR491" s="47"/>
      <c r="BS491" s="47"/>
      <c r="BT491" s="47"/>
      <c r="BU491" s="47"/>
      <c r="BV491" s="47"/>
      <c r="BW491" s="47"/>
      <c r="BX491" s="47"/>
    </row>
    <row r="492" spans="1:76" x14ac:dyDescent="0.25">
      <c r="A492" s="47"/>
      <c r="B492" s="45"/>
      <c r="C492" s="61"/>
      <c r="D492" s="45"/>
      <c r="E492" s="45"/>
      <c r="F492" s="47"/>
      <c r="G492" s="47"/>
      <c r="H492" s="47"/>
      <c r="I492" s="47"/>
      <c r="J492" s="47"/>
      <c r="K492" s="47"/>
      <c r="L492" s="47"/>
      <c r="M492" s="47"/>
      <c r="N492" s="29">
        <f>SUM(Table1[[#This Row],[250m]:[1000m]])/86400</f>
        <v>0</v>
      </c>
      <c r="O492" s="29">
        <f>SUM(Table1[[#This Row],[250m]:[2000m]])/86400</f>
        <v>0</v>
      </c>
      <c r="P492" s="48">
        <f>SUM(Table1[[#This Row],[250m]:[3000m]])/86400</f>
        <v>0</v>
      </c>
      <c r="Q492" s="29" t="str">
        <f>IF(Table1[[#This Row],[Time(s)]]&gt;1,Table1[[#This Row],[Time(s)]]/86400," ")</f>
        <v xml:space="preserve"> </v>
      </c>
      <c r="R492" s="30">
        <f>SUM(Table1[[#This Row],[250m]:[4000m]])</f>
        <v>0</v>
      </c>
      <c r="S492" s="31" t="str">
        <f t="shared" si="31"/>
        <v xml:space="preserve"> </v>
      </c>
      <c r="T492" s="43" t="str">
        <f t="shared" si="32"/>
        <v xml:space="preserve"> </v>
      </c>
      <c r="U492" s="43" t="str">
        <f>IFERROR(AVERAGE(Table1[[#This Row],[500m]:[4000m]])," ")</f>
        <v xml:space="preserve"> </v>
      </c>
      <c r="V492" s="43" t="str">
        <f t="shared" si="33"/>
        <v xml:space="preserve"> </v>
      </c>
      <c r="W492" s="47"/>
      <c r="X492" s="47"/>
      <c r="Y492" s="47"/>
      <c r="Z492" s="49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51"/>
      <c r="AR492" s="47"/>
      <c r="AS492" s="47"/>
      <c r="AT492" s="47"/>
      <c r="AU492" s="47"/>
      <c r="AV492" s="47"/>
      <c r="AW492" s="47"/>
      <c r="AX492" s="47"/>
      <c r="AY492" s="47"/>
      <c r="AZ492" s="47"/>
      <c r="BA492" s="47"/>
      <c r="BB492" s="47"/>
      <c r="BC492" s="47"/>
      <c r="BD492" s="47"/>
      <c r="BE492" s="47"/>
      <c r="BF492" s="47"/>
      <c r="BG492" s="47"/>
      <c r="BH492" s="47"/>
      <c r="BI492" s="47"/>
      <c r="BJ492" s="47"/>
      <c r="BK492" s="47"/>
      <c r="BL492" s="47"/>
      <c r="BM492" s="47"/>
      <c r="BN492" s="47"/>
      <c r="BO492" s="47"/>
      <c r="BP492" s="47"/>
      <c r="BQ492" s="47"/>
      <c r="BR492" s="47"/>
      <c r="BS492" s="47"/>
      <c r="BT492" s="47"/>
      <c r="BU492" s="47"/>
      <c r="BV492" s="47"/>
      <c r="BW492" s="47"/>
      <c r="BX492" s="47"/>
    </row>
    <row r="493" spans="1:76" x14ac:dyDescent="0.25">
      <c r="A493" s="47"/>
      <c r="B493" s="45"/>
      <c r="C493" s="61"/>
      <c r="D493" s="45"/>
      <c r="E493" s="45"/>
      <c r="F493" s="47"/>
      <c r="G493" s="47"/>
      <c r="H493" s="47"/>
      <c r="I493" s="47"/>
      <c r="J493" s="47"/>
      <c r="K493" s="47"/>
      <c r="L493" s="47"/>
      <c r="M493" s="47"/>
      <c r="N493" s="29">
        <f>SUM(Table1[[#This Row],[250m]:[1000m]])/86400</f>
        <v>0</v>
      </c>
      <c r="O493" s="29">
        <f>SUM(Table1[[#This Row],[250m]:[2000m]])/86400</f>
        <v>0</v>
      </c>
      <c r="P493" s="48">
        <f>SUM(Table1[[#This Row],[250m]:[3000m]])/86400</f>
        <v>0</v>
      </c>
      <c r="Q493" s="29" t="str">
        <f>IF(Table1[[#This Row],[Time(s)]]&gt;1,Table1[[#This Row],[Time(s)]]/86400," ")</f>
        <v xml:space="preserve"> </v>
      </c>
      <c r="R493" s="30">
        <f>SUM(Table1[[#This Row],[250m]:[4000m]])</f>
        <v>0</v>
      </c>
      <c r="S493" s="31" t="str">
        <f t="shared" si="31"/>
        <v xml:space="preserve"> </v>
      </c>
      <c r="T493" s="43" t="str">
        <f t="shared" si="32"/>
        <v xml:space="preserve"> </v>
      </c>
      <c r="U493" s="43" t="str">
        <f>IFERROR(AVERAGE(Table1[[#This Row],[500m]:[4000m]])," ")</f>
        <v xml:space="preserve"> </v>
      </c>
      <c r="V493" s="43" t="str">
        <f t="shared" si="33"/>
        <v xml:space="preserve"> </v>
      </c>
      <c r="W493" s="47"/>
      <c r="X493" s="47"/>
      <c r="Y493" s="47"/>
      <c r="Z493" s="49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51"/>
      <c r="AR493" s="47"/>
      <c r="AS493" s="47"/>
      <c r="AT493" s="47"/>
      <c r="AU493" s="47"/>
      <c r="AV493" s="47"/>
      <c r="AW493" s="47"/>
      <c r="AX493" s="47"/>
      <c r="AY493" s="47"/>
      <c r="AZ493" s="47"/>
      <c r="BA493" s="47"/>
      <c r="BB493" s="47"/>
      <c r="BC493" s="47"/>
      <c r="BD493" s="47"/>
      <c r="BE493" s="47"/>
      <c r="BF493" s="47"/>
      <c r="BG493" s="47"/>
      <c r="BH493" s="47"/>
      <c r="BI493" s="47"/>
      <c r="BJ493" s="47"/>
      <c r="BK493" s="47"/>
      <c r="BL493" s="47"/>
      <c r="BM493" s="47"/>
      <c r="BN493" s="47"/>
      <c r="BO493" s="47"/>
      <c r="BP493" s="47"/>
      <c r="BQ493" s="47"/>
      <c r="BR493" s="47"/>
      <c r="BS493" s="47"/>
      <c r="BT493" s="47"/>
      <c r="BU493" s="47"/>
      <c r="BV493" s="47"/>
      <c r="BW493" s="47"/>
      <c r="BX493" s="47"/>
    </row>
    <row r="494" spans="1:76" x14ac:dyDescent="0.25">
      <c r="A494" s="47"/>
      <c r="B494" s="45"/>
      <c r="C494" s="61"/>
      <c r="D494" s="45"/>
      <c r="E494" s="45"/>
      <c r="F494" s="47"/>
      <c r="G494" s="47"/>
      <c r="H494" s="47"/>
      <c r="I494" s="47"/>
      <c r="J494" s="47"/>
      <c r="K494" s="47"/>
      <c r="L494" s="47"/>
      <c r="M494" s="47"/>
      <c r="N494" s="29">
        <f>SUM(Table1[[#This Row],[250m]:[1000m]])/86400</f>
        <v>0</v>
      </c>
      <c r="O494" s="29">
        <f>SUM(Table1[[#This Row],[250m]:[2000m]])/86400</f>
        <v>0</v>
      </c>
      <c r="P494" s="48">
        <f>SUM(Table1[[#This Row],[250m]:[3000m]])/86400</f>
        <v>0</v>
      </c>
      <c r="Q494" s="29" t="str">
        <f>IF(Table1[[#This Row],[Time(s)]]&gt;1,Table1[[#This Row],[Time(s)]]/86400," ")</f>
        <v xml:space="preserve"> </v>
      </c>
      <c r="R494" s="30">
        <f>SUM(Table1[[#This Row],[250m]:[4000m]])</f>
        <v>0</v>
      </c>
      <c r="S494" s="31" t="str">
        <f t="shared" si="31"/>
        <v xml:space="preserve"> </v>
      </c>
      <c r="T494" s="43" t="str">
        <f t="shared" si="32"/>
        <v xml:space="preserve"> </v>
      </c>
      <c r="U494" s="43" t="str">
        <f>IFERROR(AVERAGE(Table1[[#This Row],[500m]:[4000m]])," ")</f>
        <v xml:space="preserve"> </v>
      </c>
      <c r="V494" s="43" t="str">
        <f t="shared" si="33"/>
        <v xml:space="preserve"> </v>
      </c>
      <c r="W494" s="47"/>
      <c r="X494" s="47"/>
      <c r="Y494" s="47"/>
      <c r="Z494" s="49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51"/>
      <c r="AR494" s="47"/>
      <c r="AS494" s="47"/>
      <c r="AT494" s="47"/>
      <c r="AU494" s="47"/>
      <c r="AV494" s="47"/>
      <c r="AW494" s="47"/>
      <c r="AX494" s="47"/>
      <c r="AY494" s="47"/>
      <c r="AZ494" s="47"/>
      <c r="BA494" s="47"/>
      <c r="BB494" s="47"/>
      <c r="BC494" s="47"/>
      <c r="BD494" s="47"/>
      <c r="BE494" s="47"/>
      <c r="BF494" s="47"/>
      <c r="BG494" s="47"/>
      <c r="BH494" s="47"/>
      <c r="BI494" s="47"/>
      <c r="BJ494" s="47"/>
      <c r="BK494" s="47"/>
      <c r="BL494" s="47"/>
      <c r="BM494" s="47"/>
      <c r="BN494" s="47"/>
      <c r="BO494" s="47"/>
      <c r="BP494" s="47"/>
      <c r="BQ494" s="47"/>
      <c r="BR494" s="47"/>
      <c r="BS494" s="47"/>
      <c r="BT494" s="47"/>
      <c r="BU494" s="47"/>
      <c r="BV494" s="47"/>
      <c r="BW494" s="47"/>
      <c r="BX494" s="47"/>
    </row>
    <row r="495" spans="1:76" x14ac:dyDescent="0.25">
      <c r="A495" s="47"/>
      <c r="B495" s="45"/>
      <c r="C495" s="61"/>
      <c r="D495" s="45"/>
      <c r="E495" s="45"/>
      <c r="F495" s="47"/>
      <c r="G495" s="47"/>
      <c r="H495" s="47"/>
      <c r="I495" s="47"/>
      <c r="J495" s="47"/>
      <c r="K495" s="47"/>
      <c r="L495" s="47"/>
      <c r="M495" s="47"/>
      <c r="N495" s="29">
        <f>SUM(Table1[[#This Row],[250m]:[1000m]])/86400</f>
        <v>0</v>
      </c>
      <c r="O495" s="29">
        <f>SUM(Table1[[#This Row],[250m]:[2000m]])/86400</f>
        <v>0</v>
      </c>
      <c r="P495" s="48">
        <f>SUM(Table1[[#This Row],[250m]:[3000m]])/86400</f>
        <v>0</v>
      </c>
      <c r="Q495" s="29" t="str">
        <f>IF(Table1[[#This Row],[Time(s)]]&gt;1,Table1[[#This Row],[Time(s)]]/86400," ")</f>
        <v xml:space="preserve"> </v>
      </c>
      <c r="R495" s="30">
        <f>SUM(Table1[[#This Row],[250m]:[4000m]])</f>
        <v>0</v>
      </c>
      <c r="S495" s="31" t="str">
        <f t="shared" si="31"/>
        <v xml:space="preserve"> </v>
      </c>
      <c r="T495" s="43" t="str">
        <f t="shared" si="32"/>
        <v xml:space="preserve"> </v>
      </c>
      <c r="U495" s="43" t="str">
        <f>IFERROR(AVERAGE(Table1[[#This Row],[500m]:[4000m]])," ")</f>
        <v xml:space="preserve"> </v>
      </c>
      <c r="V495" s="43" t="str">
        <f t="shared" si="33"/>
        <v xml:space="preserve"> </v>
      </c>
      <c r="W495" s="47"/>
      <c r="X495" s="47"/>
      <c r="Y495" s="47"/>
      <c r="Z495" s="49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51"/>
      <c r="AR495" s="47"/>
      <c r="AS495" s="47"/>
      <c r="AT495" s="47"/>
      <c r="AU495" s="47"/>
      <c r="AV495" s="47"/>
      <c r="AW495" s="47"/>
      <c r="AX495" s="47"/>
      <c r="AY495" s="47"/>
      <c r="AZ495" s="47"/>
      <c r="BA495" s="47"/>
      <c r="BB495" s="47"/>
      <c r="BC495" s="47"/>
      <c r="BD495" s="47"/>
      <c r="BE495" s="47"/>
      <c r="BF495" s="47"/>
      <c r="BG495" s="47"/>
      <c r="BH495" s="47"/>
      <c r="BI495" s="47"/>
      <c r="BJ495" s="47"/>
      <c r="BK495" s="47"/>
      <c r="BL495" s="47"/>
      <c r="BM495" s="47"/>
      <c r="BN495" s="47"/>
      <c r="BO495" s="47"/>
      <c r="BP495" s="47"/>
      <c r="BQ495" s="47"/>
      <c r="BR495" s="47"/>
      <c r="BS495" s="47"/>
      <c r="BT495" s="47"/>
      <c r="BU495" s="47"/>
      <c r="BV495" s="47"/>
      <c r="BW495" s="47"/>
      <c r="BX495" s="47"/>
    </row>
    <row r="496" spans="1:76" x14ac:dyDescent="0.25">
      <c r="A496" s="47"/>
      <c r="B496" s="45"/>
      <c r="C496" s="61"/>
      <c r="D496" s="45"/>
      <c r="E496" s="45"/>
      <c r="F496" s="47"/>
      <c r="G496" s="47"/>
      <c r="H496" s="47"/>
      <c r="I496" s="47"/>
      <c r="J496" s="47"/>
      <c r="K496" s="47"/>
      <c r="L496" s="47"/>
      <c r="M496" s="47"/>
      <c r="N496" s="29">
        <f>SUM(Table1[[#This Row],[250m]:[1000m]])/86400</f>
        <v>0</v>
      </c>
      <c r="O496" s="29">
        <f>SUM(Table1[[#This Row],[250m]:[2000m]])/86400</f>
        <v>0</v>
      </c>
      <c r="P496" s="48">
        <f>SUM(Table1[[#This Row],[250m]:[3000m]])/86400</f>
        <v>0</v>
      </c>
      <c r="Q496" s="29" t="str">
        <f>IF(Table1[[#This Row],[Time(s)]]&gt;1,Table1[[#This Row],[Time(s)]]/86400," ")</f>
        <v xml:space="preserve"> </v>
      </c>
      <c r="R496" s="30">
        <f>SUM(Table1[[#This Row],[250m]:[4000m]])</f>
        <v>0</v>
      </c>
      <c r="S496" s="31" t="str">
        <f t="shared" si="31"/>
        <v xml:space="preserve"> </v>
      </c>
      <c r="T496" s="43" t="str">
        <f t="shared" si="32"/>
        <v xml:space="preserve"> </v>
      </c>
      <c r="U496" s="43" t="str">
        <f>IFERROR(AVERAGE(Table1[[#This Row],[500m]:[4000m]])," ")</f>
        <v xml:space="preserve"> </v>
      </c>
      <c r="V496" s="43" t="str">
        <f t="shared" si="33"/>
        <v xml:space="preserve"> </v>
      </c>
      <c r="W496" s="47"/>
      <c r="X496" s="47"/>
      <c r="Y496" s="47"/>
      <c r="Z496" s="49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51"/>
      <c r="AR496" s="47"/>
      <c r="AS496" s="47"/>
      <c r="AT496" s="47"/>
      <c r="AU496" s="47"/>
      <c r="AV496" s="47"/>
      <c r="AW496" s="47"/>
      <c r="AX496" s="47"/>
      <c r="AY496" s="47"/>
      <c r="AZ496" s="47"/>
      <c r="BA496" s="47"/>
      <c r="BB496" s="47"/>
      <c r="BC496" s="47"/>
      <c r="BD496" s="47"/>
      <c r="BE496" s="47"/>
      <c r="BF496" s="47"/>
      <c r="BG496" s="47"/>
      <c r="BH496" s="47"/>
      <c r="BI496" s="47"/>
      <c r="BJ496" s="47"/>
      <c r="BK496" s="47"/>
      <c r="BL496" s="47"/>
      <c r="BM496" s="47"/>
      <c r="BN496" s="47"/>
      <c r="BO496" s="47"/>
      <c r="BP496" s="47"/>
      <c r="BQ496" s="47"/>
      <c r="BR496" s="47"/>
      <c r="BS496" s="47"/>
      <c r="BT496" s="47"/>
      <c r="BU496" s="47"/>
      <c r="BV496" s="47"/>
      <c r="BW496" s="47"/>
      <c r="BX496" s="47"/>
    </row>
    <row r="497" spans="1:76" x14ac:dyDescent="0.25">
      <c r="A497" s="47"/>
      <c r="B497" s="45"/>
      <c r="C497" s="61"/>
      <c r="D497" s="45"/>
      <c r="E497" s="45"/>
      <c r="F497" s="47"/>
      <c r="G497" s="47"/>
      <c r="H497" s="47"/>
      <c r="I497" s="47"/>
      <c r="J497" s="47"/>
      <c r="K497" s="47"/>
      <c r="L497" s="47"/>
      <c r="M497" s="47"/>
      <c r="N497" s="29">
        <f>SUM(Table1[[#This Row],[250m]:[1000m]])/86400</f>
        <v>0</v>
      </c>
      <c r="O497" s="29">
        <f>SUM(Table1[[#This Row],[250m]:[2000m]])/86400</f>
        <v>0</v>
      </c>
      <c r="P497" s="48">
        <f>SUM(Table1[[#This Row],[250m]:[3000m]])/86400</f>
        <v>0</v>
      </c>
      <c r="Q497" s="29" t="str">
        <f>IF(Table1[[#This Row],[Time(s)]]&gt;1,Table1[[#This Row],[Time(s)]]/86400," ")</f>
        <v xml:space="preserve"> </v>
      </c>
      <c r="R497" s="30">
        <f>SUM(Table1[[#This Row],[250m]:[4000m]])</f>
        <v>0</v>
      </c>
      <c r="S497" s="31" t="str">
        <f t="shared" si="31"/>
        <v xml:space="preserve"> </v>
      </c>
      <c r="T497" s="43" t="str">
        <f t="shared" si="32"/>
        <v xml:space="preserve"> </v>
      </c>
      <c r="U497" s="43" t="str">
        <f>IFERROR(AVERAGE(Table1[[#This Row],[500m]:[4000m]])," ")</f>
        <v xml:space="preserve"> </v>
      </c>
      <c r="V497" s="43" t="str">
        <f t="shared" si="33"/>
        <v xml:space="preserve"> </v>
      </c>
      <c r="W497" s="47"/>
      <c r="X497" s="47"/>
      <c r="Y497" s="47"/>
      <c r="Z497" s="49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51"/>
      <c r="AR497" s="47"/>
      <c r="AS497" s="47"/>
      <c r="AT497" s="47"/>
      <c r="AU497" s="47"/>
      <c r="AV497" s="47"/>
      <c r="AW497" s="47"/>
      <c r="AX497" s="47"/>
      <c r="AY497" s="47"/>
      <c r="AZ497" s="47"/>
      <c r="BA497" s="47"/>
      <c r="BB497" s="47"/>
      <c r="BC497" s="47"/>
      <c r="BD497" s="47"/>
      <c r="BE497" s="47"/>
      <c r="BF497" s="47"/>
      <c r="BG497" s="47"/>
      <c r="BH497" s="47"/>
      <c r="BI497" s="47"/>
      <c r="BJ497" s="47"/>
      <c r="BK497" s="47"/>
      <c r="BL497" s="47"/>
      <c r="BM497" s="47"/>
      <c r="BN497" s="47"/>
      <c r="BO497" s="47"/>
      <c r="BP497" s="47"/>
      <c r="BQ497" s="47"/>
      <c r="BR497" s="47"/>
      <c r="BS497" s="47"/>
      <c r="BT497" s="47"/>
      <c r="BU497" s="47"/>
      <c r="BV497" s="47"/>
      <c r="BW497" s="47"/>
      <c r="BX497" s="47"/>
    </row>
    <row r="498" spans="1:76" x14ac:dyDescent="0.25">
      <c r="A498" s="47"/>
      <c r="B498" s="45"/>
      <c r="C498" s="61"/>
      <c r="D498" s="45"/>
      <c r="E498" s="45"/>
      <c r="F498" s="47"/>
      <c r="G498" s="47"/>
      <c r="H498" s="47"/>
      <c r="I498" s="47"/>
      <c r="J498" s="47"/>
      <c r="K498" s="47"/>
      <c r="L498" s="47"/>
      <c r="M498" s="47"/>
      <c r="N498" s="29">
        <f>SUM(Table1[[#This Row],[250m]:[1000m]])/86400</f>
        <v>0</v>
      </c>
      <c r="O498" s="29">
        <f>SUM(Table1[[#This Row],[250m]:[2000m]])/86400</f>
        <v>0</v>
      </c>
      <c r="P498" s="48">
        <f>SUM(Table1[[#This Row],[250m]:[3000m]])/86400</f>
        <v>0</v>
      </c>
      <c r="Q498" s="29" t="str">
        <f>IF(Table1[[#This Row],[Time(s)]]&gt;1,Table1[[#This Row],[Time(s)]]/86400," ")</f>
        <v xml:space="preserve"> </v>
      </c>
      <c r="R498" s="30">
        <f>SUM(Table1[[#This Row],[250m]:[4000m]])</f>
        <v>0</v>
      </c>
      <c r="S498" s="31" t="str">
        <f t="shared" si="31"/>
        <v xml:space="preserve"> </v>
      </c>
      <c r="T498" s="43" t="str">
        <f t="shared" si="32"/>
        <v xml:space="preserve"> </v>
      </c>
      <c r="U498" s="43" t="str">
        <f>IFERROR(AVERAGE(Table1[[#This Row],[500m]:[4000m]])," ")</f>
        <v xml:space="preserve"> </v>
      </c>
      <c r="V498" s="43" t="str">
        <f t="shared" si="33"/>
        <v xml:space="preserve"> </v>
      </c>
      <c r="W498" s="47"/>
      <c r="X498" s="47"/>
      <c r="Y498" s="47"/>
      <c r="Z498" s="49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51"/>
      <c r="AR498" s="47"/>
      <c r="AS498" s="47"/>
      <c r="AT498" s="47"/>
      <c r="AU498" s="47"/>
      <c r="AV498" s="47"/>
      <c r="AW498" s="47"/>
      <c r="AX498" s="47"/>
      <c r="AY498" s="47"/>
      <c r="AZ498" s="47"/>
      <c r="BA498" s="47"/>
      <c r="BB498" s="47"/>
      <c r="BC498" s="47"/>
      <c r="BD498" s="47"/>
      <c r="BE498" s="47"/>
      <c r="BF498" s="47"/>
      <c r="BG498" s="47"/>
      <c r="BH498" s="47"/>
      <c r="BI498" s="47"/>
      <c r="BJ498" s="47"/>
      <c r="BK498" s="47"/>
      <c r="BL498" s="47"/>
      <c r="BM498" s="47"/>
      <c r="BN498" s="47"/>
      <c r="BO498" s="47"/>
      <c r="BP498" s="47"/>
      <c r="BQ498" s="47"/>
      <c r="BR498" s="47"/>
      <c r="BS498" s="47"/>
      <c r="BT498" s="47"/>
      <c r="BU498" s="47"/>
      <c r="BV498" s="47"/>
      <c r="BW498" s="47"/>
      <c r="BX498" s="47"/>
    </row>
    <row r="499" spans="1:76" x14ac:dyDescent="0.25">
      <c r="A499" s="47"/>
      <c r="B499" s="45"/>
      <c r="C499" s="61"/>
      <c r="D499" s="45"/>
      <c r="E499" s="45"/>
      <c r="F499" s="47"/>
      <c r="G499" s="47"/>
      <c r="H499" s="47"/>
      <c r="I499" s="47"/>
      <c r="J499" s="47"/>
      <c r="K499" s="47"/>
      <c r="L499" s="47"/>
      <c r="M499" s="47"/>
      <c r="N499" s="29">
        <f>SUM(Table1[[#This Row],[250m]:[1000m]])/86400</f>
        <v>0</v>
      </c>
      <c r="O499" s="29">
        <f>SUM(Table1[[#This Row],[250m]:[2000m]])/86400</f>
        <v>0</v>
      </c>
      <c r="P499" s="48">
        <f>SUM(Table1[[#This Row],[250m]:[3000m]])/86400</f>
        <v>0</v>
      </c>
      <c r="Q499" s="29" t="str">
        <f>IF(Table1[[#This Row],[Time(s)]]&gt;1,Table1[[#This Row],[Time(s)]]/86400," ")</f>
        <v xml:space="preserve"> </v>
      </c>
      <c r="R499" s="30">
        <f>SUM(Table1[[#This Row],[250m]:[4000m]])</f>
        <v>0</v>
      </c>
      <c r="S499" s="31" t="str">
        <f t="shared" si="31"/>
        <v xml:space="preserve"> </v>
      </c>
      <c r="T499" s="43" t="str">
        <f t="shared" si="32"/>
        <v xml:space="preserve"> </v>
      </c>
      <c r="U499" s="43" t="str">
        <f>IFERROR(AVERAGE(Table1[[#This Row],[500m]:[4000m]])," ")</f>
        <v xml:space="preserve"> </v>
      </c>
      <c r="V499" s="43" t="str">
        <f t="shared" si="33"/>
        <v xml:space="preserve"> </v>
      </c>
      <c r="W499" s="47"/>
      <c r="X499" s="47"/>
      <c r="Y499" s="47"/>
      <c r="Z499" s="49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51"/>
      <c r="AR499" s="47"/>
      <c r="AS499" s="47"/>
      <c r="AT499" s="47"/>
      <c r="AU499" s="47"/>
      <c r="AV499" s="47"/>
      <c r="AW499" s="47"/>
      <c r="AX499" s="47"/>
      <c r="AY499" s="47"/>
      <c r="AZ499" s="47"/>
      <c r="BA499" s="47"/>
      <c r="BB499" s="47"/>
      <c r="BC499" s="47"/>
      <c r="BD499" s="47"/>
      <c r="BE499" s="47"/>
      <c r="BF499" s="47"/>
      <c r="BG499" s="47"/>
      <c r="BH499" s="47"/>
      <c r="BI499" s="47"/>
      <c r="BJ499" s="47"/>
      <c r="BK499" s="47"/>
      <c r="BL499" s="47"/>
      <c r="BM499" s="47"/>
      <c r="BN499" s="47"/>
      <c r="BO499" s="47"/>
      <c r="BP499" s="47"/>
      <c r="BQ499" s="47"/>
      <c r="BR499" s="47"/>
      <c r="BS499" s="47"/>
      <c r="BT499" s="47"/>
      <c r="BU499" s="47"/>
      <c r="BV499" s="47"/>
      <c r="BW499" s="47"/>
      <c r="BX499" s="47"/>
    </row>
    <row r="500" spans="1:76" x14ac:dyDescent="0.25">
      <c r="A500" s="47"/>
      <c r="B500" s="45"/>
      <c r="C500" s="61"/>
      <c r="D500" s="45"/>
      <c r="E500" s="45"/>
      <c r="F500" s="47"/>
      <c r="G500" s="47"/>
      <c r="H500" s="47"/>
      <c r="I500" s="47"/>
      <c r="J500" s="47"/>
      <c r="K500" s="47"/>
      <c r="L500" s="47"/>
      <c r="M500" s="47"/>
      <c r="N500" s="29">
        <f>SUM(Table1[[#This Row],[250m]:[1000m]])/86400</f>
        <v>0</v>
      </c>
      <c r="O500" s="29">
        <f>SUM(Table1[[#This Row],[250m]:[2000m]])/86400</f>
        <v>0</v>
      </c>
      <c r="P500" s="48">
        <f>SUM(Table1[[#This Row],[250m]:[3000m]])/86400</f>
        <v>0</v>
      </c>
      <c r="Q500" s="29" t="str">
        <f>IF(Table1[[#This Row],[Time(s)]]&gt;1,Table1[[#This Row],[Time(s)]]/86400," ")</f>
        <v xml:space="preserve"> </v>
      </c>
      <c r="R500" s="30">
        <f>SUM(Table1[[#This Row],[250m]:[4000m]])</f>
        <v>0</v>
      </c>
      <c r="S500" s="31" t="str">
        <f t="shared" si="31"/>
        <v xml:space="preserve"> </v>
      </c>
      <c r="T500" s="43" t="str">
        <f t="shared" si="32"/>
        <v xml:space="preserve"> </v>
      </c>
      <c r="U500" s="43" t="str">
        <f>IFERROR(AVERAGE(Table1[[#This Row],[500m]:[4000m]])," ")</f>
        <v xml:space="preserve"> </v>
      </c>
      <c r="V500" s="43" t="str">
        <f t="shared" si="33"/>
        <v xml:space="preserve"> </v>
      </c>
      <c r="W500" s="47"/>
      <c r="X500" s="47"/>
      <c r="Y500" s="47"/>
      <c r="Z500" s="49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51"/>
      <c r="AR500" s="47"/>
      <c r="AS500" s="47"/>
      <c r="AT500" s="47"/>
      <c r="AU500" s="47"/>
      <c r="AV500" s="47"/>
      <c r="AW500" s="47"/>
      <c r="AX500" s="47"/>
      <c r="AY500" s="47"/>
      <c r="AZ500" s="47"/>
      <c r="BA500" s="47"/>
      <c r="BB500" s="47"/>
      <c r="BC500" s="47"/>
      <c r="BD500" s="47"/>
      <c r="BE500" s="47"/>
      <c r="BF500" s="47"/>
      <c r="BG500" s="47"/>
      <c r="BH500" s="47"/>
      <c r="BI500" s="47"/>
      <c r="BJ500" s="47"/>
      <c r="BK500" s="47"/>
      <c r="BL500" s="47"/>
      <c r="BM500" s="47"/>
      <c r="BN500" s="47"/>
      <c r="BO500" s="47"/>
      <c r="BP500" s="47"/>
      <c r="BQ500" s="47"/>
      <c r="BR500" s="47"/>
      <c r="BS500" s="47"/>
      <c r="BT500" s="47"/>
      <c r="BU500" s="47"/>
      <c r="BV500" s="47"/>
      <c r="BW500" s="47"/>
      <c r="BX500" s="47"/>
    </row>
    <row r="501" spans="1:76" x14ac:dyDescent="0.25">
      <c r="A501" s="47"/>
      <c r="B501" s="45"/>
      <c r="C501" s="61"/>
      <c r="D501" s="45"/>
      <c r="E501" s="45"/>
      <c r="F501" s="47"/>
      <c r="G501" s="47"/>
      <c r="H501" s="47"/>
      <c r="I501" s="47"/>
      <c r="J501" s="47"/>
      <c r="K501" s="47"/>
      <c r="L501" s="47"/>
      <c r="M501" s="47"/>
      <c r="N501" s="29">
        <f>SUM(Table1[[#This Row],[250m]:[1000m]])/86400</f>
        <v>0</v>
      </c>
      <c r="O501" s="29">
        <f>SUM(Table1[[#This Row],[250m]:[2000m]])/86400</f>
        <v>0</v>
      </c>
      <c r="P501" s="48">
        <f>SUM(Table1[[#This Row],[250m]:[3000m]])/86400</f>
        <v>0</v>
      </c>
      <c r="Q501" s="29" t="str">
        <f>IF(Table1[[#This Row],[Time(s)]]&gt;1,Table1[[#This Row],[Time(s)]]/86400," ")</f>
        <v xml:space="preserve"> </v>
      </c>
      <c r="R501" s="30">
        <f>SUM(Table1[[#This Row],[250m]:[4000m]])</f>
        <v>0</v>
      </c>
      <c r="S501" s="31" t="str">
        <f t="shared" si="31"/>
        <v xml:space="preserve"> </v>
      </c>
      <c r="T501" s="43" t="str">
        <f t="shared" si="32"/>
        <v xml:space="preserve"> </v>
      </c>
      <c r="U501" s="43" t="str">
        <f>IFERROR(AVERAGE(Table1[[#This Row],[500m]:[4000m]])," ")</f>
        <v xml:space="preserve"> </v>
      </c>
      <c r="V501" s="43" t="str">
        <f t="shared" si="33"/>
        <v xml:space="preserve"> </v>
      </c>
      <c r="W501" s="47"/>
      <c r="X501" s="47"/>
      <c r="Y501" s="47"/>
      <c r="Z501" s="49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51"/>
      <c r="AR501" s="47"/>
      <c r="AS501" s="47"/>
      <c r="AT501" s="47"/>
      <c r="AU501" s="47"/>
      <c r="AV501" s="47"/>
      <c r="AW501" s="47"/>
      <c r="AX501" s="47"/>
      <c r="AY501" s="47"/>
      <c r="AZ501" s="47"/>
      <c r="BA501" s="47"/>
      <c r="BB501" s="47"/>
      <c r="BC501" s="47"/>
      <c r="BD501" s="47"/>
      <c r="BE501" s="47"/>
      <c r="BF501" s="47"/>
      <c r="BG501" s="47"/>
      <c r="BH501" s="47"/>
      <c r="BI501" s="47"/>
      <c r="BJ501" s="47"/>
      <c r="BK501" s="47"/>
      <c r="BL501" s="47"/>
      <c r="BM501" s="47"/>
      <c r="BN501" s="47"/>
      <c r="BO501" s="47"/>
      <c r="BP501" s="47"/>
      <c r="BQ501" s="47"/>
      <c r="BR501" s="47"/>
      <c r="BS501" s="47"/>
      <c r="BT501" s="47"/>
      <c r="BU501" s="47"/>
      <c r="BV501" s="47"/>
      <c r="BW501" s="47"/>
      <c r="BX501" s="47"/>
    </row>
    <row r="502" spans="1:76" x14ac:dyDescent="0.25">
      <c r="A502" s="47"/>
      <c r="B502" s="45"/>
      <c r="C502" s="61"/>
      <c r="D502" s="45"/>
      <c r="E502" s="45"/>
      <c r="F502" s="47"/>
      <c r="G502" s="47"/>
      <c r="H502" s="47"/>
      <c r="I502" s="47"/>
      <c r="J502" s="47"/>
      <c r="K502" s="47"/>
      <c r="L502" s="47"/>
      <c r="M502" s="47"/>
      <c r="N502" s="29">
        <f>SUM(Table1[[#This Row],[250m]:[1000m]])/86400</f>
        <v>0</v>
      </c>
      <c r="O502" s="29">
        <f>SUM(Table1[[#This Row],[250m]:[2000m]])/86400</f>
        <v>0</v>
      </c>
      <c r="P502" s="48">
        <f>SUM(Table1[[#This Row],[250m]:[3000m]])/86400</f>
        <v>0</v>
      </c>
      <c r="Q502" s="29" t="str">
        <f>IF(Table1[[#This Row],[Time(s)]]&gt;1,Table1[[#This Row],[Time(s)]]/86400," ")</f>
        <v xml:space="preserve"> </v>
      </c>
      <c r="R502" s="30">
        <f>SUM(Table1[[#This Row],[250m]:[4000m]])</f>
        <v>0</v>
      </c>
      <c r="S502" s="31" t="str">
        <f t="shared" si="31"/>
        <v xml:space="preserve"> </v>
      </c>
      <c r="T502" s="43" t="str">
        <f t="shared" si="32"/>
        <v xml:space="preserve"> </v>
      </c>
      <c r="U502" s="43" t="str">
        <f>IFERROR(AVERAGE(Table1[[#This Row],[500m]:[4000m]])," ")</f>
        <v xml:space="preserve"> </v>
      </c>
      <c r="V502" s="43" t="str">
        <f t="shared" si="33"/>
        <v xml:space="preserve"> </v>
      </c>
      <c r="W502" s="47"/>
      <c r="X502" s="47"/>
      <c r="Y502" s="47"/>
      <c r="Z502" s="49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51"/>
      <c r="AR502" s="47"/>
      <c r="AS502" s="47"/>
      <c r="AT502" s="47"/>
      <c r="AU502" s="47"/>
      <c r="AV502" s="47"/>
      <c r="AW502" s="47"/>
      <c r="AX502" s="47"/>
      <c r="AY502" s="47"/>
      <c r="AZ502" s="47"/>
      <c r="BA502" s="47"/>
      <c r="BB502" s="47"/>
      <c r="BC502" s="47"/>
      <c r="BD502" s="47"/>
      <c r="BE502" s="47"/>
      <c r="BF502" s="47"/>
      <c r="BG502" s="47"/>
      <c r="BH502" s="47"/>
      <c r="BI502" s="47"/>
      <c r="BJ502" s="47"/>
      <c r="BK502" s="47"/>
      <c r="BL502" s="47"/>
      <c r="BM502" s="47"/>
      <c r="BN502" s="47"/>
      <c r="BO502" s="47"/>
      <c r="BP502" s="47"/>
      <c r="BQ502" s="47"/>
      <c r="BR502" s="47"/>
      <c r="BS502" s="47"/>
      <c r="BT502" s="47"/>
      <c r="BU502" s="47"/>
      <c r="BV502" s="47"/>
      <c r="BW502" s="47"/>
      <c r="BX502" s="47"/>
    </row>
    <row r="503" spans="1:76" x14ac:dyDescent="0.25">
      <c r="A503" s="47"/>
      <c r="B503" s="45"/>
      <c r="C503" s="61"/>
      <c r="D503" s="45"/>
      <c r="E503" s="45"/>
      <c r="F503" s="47"/>
      <c r="G503" s="47"/>
      <c r="H503" s="47"/>
      <c r="I503" s="47"/>
      <c r="J503" s="47"/>
      <c r="K503" s="47"/>
      <c r="L503" s="47"/>
      <c r="M503" s="47"/>
      <c r="N503" s="29">
        <f>SUM(Table1[[#This Row],[250m]:[1000m]])/86400</f>
        <v>0</v>
      </c>
      <c r="O503" s="29">
        <f>SUM(Table1[[#This Row],[250m]:[2000m]])/86400</f>
        <v>0</v>
      </c>
      <c r="P503" s="48">
        <f>SUM(Table1[[#This Row],[250m]:[3000m]])/86400</f>
        <v>0</v>
      </c>
      <c r="Q503" s="29" t="str">
        <f>IF(Table1[[#This Row],[Time(s)]]&gt;1,Table1[[#This Row],[Time(s)]]/86400," ")</f>
        <v xml:space="preserve"> </v>
      </c>
      <c r="R503" s="30">
        <f>SUM(Table1[[#This Row],[250m]:[4000m]])</f>
        <v>0</v>
      </c>
      <c r="S503" s="31" t="str">
        <f t="shared" si="31"/>
        <v xml:space="preserve"> </v>
      </c>
      <c r="T503" s="43" t="str">
        <f t="shared" si="32"/>
        <v xml:space="preserve"> </v>
      </c>
      <c r="U503" s="43" t="str">
        <f>IFERROR(AVERAGE(Table1[[#This Row],[500m]:[4000m]])," ")</f>
        <v xml:space="preserve"> </v>
      </c>
      <c r="V503" s="43" t="str">
        <f t="shared" si="33"/>
        <v xml:space="preserve"> </v>
      </c>
      <c r="W503" s="47"/>
      <c r="X503" s="47"/>
      <c r="Y503" s="47"/>
      <c r="Z503" s="49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51"/>
      <c r="AR503" s="47"/>
      <c r="AS503" s="47"/>
      <c r="AT503" s="47"/>
      <c r="AU503" s="47"/>
      <c r="AV503" s="47"/>
      <c r="AW503" s="47"/>
      <c r="AX503" s="47"/>
      <c r="AY503" s="47"/>
      <c r="AZ503" s="47"/>
      <c r="BA503" s="47"/>
      <c r="BB503" s="47"/>
      <c r="BC503" s="47"/>
      <c r="BD503" s="47"/>
      <c r="BE503" s="47"/>
      <c r="BF503" s="47"/>
      <c r="BG503" s="47"/>
      <c r="BH503" s="47"/>
      <c r="BI503" s="47"/>
      <c r="BJ503" s="47"/>
      <c r="BK503" s="47"/>
      <c r="BL503" s="47"/>
      <c r="BM503" s="47"/>
      <c r="BN503" s="47"/>
      <c r="BO503" s="47"/>
      <c r="BP503" s="47"/>
      <c r="BQ503" s="47"/>
      <c r="BR503" s="47"/>
      <c r="BS503" s="47"/>
      <c r="BT503" s="47"/>
      <c r="BU503" s="47"/>
      <c r="BV503" s="47"/>
      <c r="BW503" s="47"/>
      <c r="BX503" s="47"/>
    </row>
    <row r="504" spans="1:76" x14ac:dyDescent="0.25">
      <c r="A504" s="47"/>
      <c r="B504" s="45"/>
      <c r="C504" s="61"/>
      <c r="D504" s="45"/>
      <c r="E504" s="45"/>
      <c r="F504" s="47"/>
      <c r="G504" s="47"/>
      <c r="H504" s="47"/>
      <c r="I504" s="47"/>
      <c r="J504" s="47"/>
      <c r="K504" s="47"/>
      <c r="L504" s="47"/>
      <c r="M504" s="47"/>
      <c r="N504" s="29">
        <f>SUM(Table1[[#This Row],[250m]:[1000m]])/86400</f>
        <v>0</v>
      </c>
      <c r="O504" s="29">
        <f>SUM(Table1[[#This Row],[250m]:[2000m]])/86400</f>
        <v>0</v>
      </c>
      <c r="P504" s="48">
        <f>SUM(Table1[[#This Row],[250m]:[3000m]])/86400</f>
        <v>0</v>
      </c>
      <c r="Q504" s="29" t="str">
        <f>IF(Table1[[#This Row],[Time(s)]]&gt;1,Table1[[#This Row],[Time(s)]]/86400," ")</f>
        <v xml:space="preserve"> </v>
      </c>
      <c r="R504" s="30">
        <f>SUM(Table1[[#This Row],[250m]:[4000m]])</f>
        <v>0</v>
      </c>
      <c r="S504" s="31" t="str">
        <f t="shared" si="31"/>
        <v xml:space="preserve"> </v>
      </c>
      <c r="T504" s="43" t="str">
        <f t="shared" si="32"/>
        <v xml:space="preserve"> </v>
      </c>
      <c r="U504" s="43" t="str">
        <f>IFERROR(AVERAGE(Table1[[#This Row],[500m]:[4000m]])," ")</f>
        <v xml:space="preserve"> </v>
      </c>
      <c r="V504" s="43" t="str">
        <f t="shared" si="33"/>
        <v xml:space="preserve"> </v>
      </c>
      <c r="W504" s="47"/>
      <c r="X504" s="47"/>
      <c r="Y504" s="47"/>
      <c r="Z504" s="49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51"/>
      <c r="AR504" s="47"/>
      <c r="AS504" s="47"/>
      <c r="AT504" s="47"/>
      <c r="AU504" s="47"/>
      <c r="AV504" s="47"/>
      <c r="AW504" s="47"/>
      <c r="AX504" s="47"/>
      <c r="AY504" s="47"/>
      <c r="AZ504" s="47"/>
      <c r="BA504" s="47"/>
      <c r="BB504" s="47"/>
      <c r="BC504" s="47"/>
      <c r="BD504" s="47"/>
      <c r="BE504" s="47"/>
      <c r="BF504" s="47"/>
      <c r="BG504" s="47"/>
      <c r="BH504" s="47"/>
      <c r="BI504" s="47"/>
      <c r="BJ504" s="47"/>
      <c r="BK504" s="47"/>
      <c r="BL504" s="47"/>
      <c r="BM504" s="47"/>
      <c r="BN504" s="47"/>
      <c r="BO504" s="47"/>
      <c r="BP504" s="47"/>
      <c r="BQ504" s="47"/>
      <c r="BR504" s="47"/>
      <c r="BS504" s="47"/>
      <c r="BT504" s="47"/>
      <c r="BU504" s="47"/>
      <c r="BV504" s="47"/>
      <c r="BW504" s="47"/>
      <c r="BX504" s="47"/>
    </row>
    <row r="505" spans="1:76" x14ac:dyDescent="0.25">
      <c r="A505" s="47"/>
      <c r="B505" s="45"/>
      <c r="C505" s="61"/>
      <c r="D505" s="45"/>
      <c r="E505" s="45"/>
      <c r="F505" s="47"/>
      <c r="G505" s="47"/>
      <c r="H505" s="47"/>
      <c r="I505" s="47"/>
      <c r="J505" s="47"/>
      <c r="K505" s="47"/>
      <c r="L505" s="47"/>
      <c r="M505" s="47"/>
      <c r="N505" s="29">
        <f>SUM(Table1[[#This Row],[250m]:[1000m]])/86400</f>
        <v>0</v>
      </c>
      <c r="O505" s="29">
        <f>SUM(Table1[[#This Row],[250m]:[2000m]])/86400</f>
        <v>0</v>
      </c>
      <c r="P505" s="48">
        <f>SUM(Table1[[#This Row],[250m]:[3000m]])/86400</f>
        <v>0</v>
      </c>
      <c r="Q505" s="29" t="str">
        <f>IF(Table1[[#This Row],[Time(s)]]&gt;1,Table1[[#This Row],[Time(s)]]/86400," ")</f>
        <v xml:space="preserve"> </v>
      </c>
      <c r="R505" s="30">
        <f>SUM(Table1[[#This Row],[250m]:[4000m]])</f>
        <v>0</v>
      </c>
      <c r="S505" s="31" t="str">
        <f t="shared" si="31"/>
        <v xml:space="preserve"> </v>
      </c>
      <c r="T505" s="43" t="str">
        <f t="shared" si="32"/>
        <v xml:space="preserve"> </v>
      </c>
      <c r="U505" s="43" t="str">
        <f>IFERROR(AVERAGE(Table1[[#This Row],[500m]:[4000m]])," ")</f>
        <v xml:space="preserve"> </v>
      </c>
      <c r="V505" s="43" t="str">
        <f t="shared" si="33"/>
        <v xml:space="preserve"> </v>
      </c>
      <c r="W505" s="47"/>
      <c r="X505" s="47"/>
      <c r="Y505" s="47"/>
      <c r="Z505" s="49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51"/>
      <c r="AR505" s="47"/>
      <c r="AS505" s="47"/>
      <c r="AT505" s="47"/>
      <c r="AU505" s="47"/>
      <c r="AV505" s="47"/>
      <c r="AW505" s="47"/>
      <c r="AX505" s="47"/>
      <c r="AY505" s="47"/>
      <c r="AZ505" s="47"/>
      <c r="BA505" s="47"/>
      <c r="BB505" s="47"/>
      <c r="BC505" s="47"/>
      <c r="BD505" s="47"/>
      <c r="BE505" s="47"/>
      <c r="BF505" s="47"/>
      <c r="BG505" s="47"/>
      <c r="BH505" s="47"/>
      <c r="BI505" s="47"/>
      <c r="BJ505" s="47"/>
      <c r="BK505" s="47"/>
      <c r="BL505" s="47"/>
      <c r="BM505" s="47"/>
      <c r="BN505" s="47"/>
      <c r="BO505" s="47"/>
      <c r="BP505" s="47"/>
      <c r="BQ505" s="47"/>
      <c r="BR505" s="47"/>
      <c r="BS505" s="47"/>
      <c r="BT505" s="47"/>
      <c r="BU505" s="47"/>
      <c r="BV505" s="47"/>
      <c r="BW505" s="47"/>
      <c r="BX505" s="47"/>
    </row>
    <row r="506" spans="1:76" x14ac:dyDescent="0.25">
      <c r="A506" s="47"/>
      <c r="B506" s="45"/>
      <c r="C506" s="61"/>
      <c r="D506" s="45"/>
      <c r="E506" s="45"/>
      <c r="F506" s="47"/>
      <c r="G506" s="47"/>
      <c r="H506" s="47"/>
      <c r="I506" s="47"/>
      <c r="J506" s="47"/>
      <c r="K506" s="47"/>
      <c r="L506" s="47"/>
      <c r="M506" s="47"/>
      <c r="N506" s="29">
        <f>SUM(Table1[[#This Row],[250m]:[1000m]])/86400</f>
        <v>0</v>
      </c>
      <c r="O506" s="29">
        <f>SUM(Table1[[#This Row],[250m]:[2000m]])/86400</f>
        <v>0</v>
      </c>
      <c r="P506" s="48">
        <f>SUM(Table1[[#This Row],[250m]:[3000m]])/86400</f>
        <v>0</v>
      </c>
      <c r="Q506" s="29" t="str">
        <f>IF(Table1[[#This Row],[Time(s)]]&gt;1,Table1[[#This Row],[Time(s)]]/86400," ")</f>
        <v xml:space="preserve"> </v>
      </c>
      <c r="R506" s="30">
        <f>SUM(Table1[[#This Row],[250m]:[4000m]])</f>
        <v>0</v>
      </c>
      <c r="S506" s="31" t="str">
        <f t="shared" si="31"/>
        <v xml:space="preserve"> </v>
      </c>
      <c r="T506" s="43" t="str">
        <f t="shared" si="32"/>
        <v xml:space="preserve"> </v>
      </c>
      <c r="U506" s="43" t="str">
        <f>IFERROR(AVERAGE(Table1[[#This Row],[500m]:[4000m]])," ")</f>
        <v xml:space="preserve"> </v>
      </c>
      <c r="V506" s="43" t="str">
        <f t="shared" si="33"/>
        <v xml:space="preserve"> </v>
      </c>
      <c r="W506" s="47"/>
      <c r="X506" s="47"/>
      <c r="Y506" s="47"/>
      <c r="Z506" s="49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51"/>
      <c r="AR506" s="47"/>
      <c r="AS506" s="47"/>
      <c r="AT506" s="47"/>
      <c r="AU506" s="47"/>
      <c r="AV506" s="47"/>
      <c r="AW506" s="47"/>
      <c r="AX506" s="47"/>
      <c r="AY506" s="47"/>
      <c r="AZ506" s="47"/>
      <c r="BA506" s="47"/>
      <c r="BB506" s="47"/>
      <c r="BC506" s="47"/>
      <c r="BD506" s="47"/>
      <c r="BE506" s="47"/>
      <c r="BF506" s="47"/>
      <c r="BG506" s="47"/>
      <c r="BH506" s="47"/>
      <c r="BI506" s="47"/>
      <c r="BJ506" s="47"/>
      <c r="BK506" s="47"/>
      <c r="BL506" s="47"/>
      <c r="BM506" s="47"/>
      <c r="BN506" s="47"/>
      <c r="BO506" s="47"/>
      <c r="BP506" s="47"/>
      <c r="BQ506" s="47"/>
      <c r="BR506" s="47"/>
      <c r="BS506" s="47"/>
      <c r="BT506" s="47"/>
      <c r="BU506" s="47"/>
      <c r="BV506" s="47"/>
      <c r="BW506" s="47"/>
      <c r="BX506" s="47"/>
    </row>
    <row r="507" spans="1:76" x14ac:dyDescent="0.25">
      <c r="A507" s="47"/>
      <c r="B507" s="45"/>
      <c r="C507" s="61"/>
      <c r="D507" s="45"/>
      <c r="E507" s="45"/>
      <c r="F507" s="47"/>
      <c r="G507" s="47"/>
      <c r="H507" s="47"/>
      <c r="I507" s="47"/>
      <c r="J507" s="47"/>
      <c r="K507" s="47"/>
      <c r="L507" s="47"/>
      <c r="M507" s="47"/>
      <c r="N507" s="29">
        <f>SUM(Table1[[#This Row],[250m]:[1000m]])/86400</f>
        <v>0</v>
      </c>
      <c r="O507" s="29">
        <f>SUM(Table1[[#This Row],[250m]:[2000m]])/86400</f>
        <v>0</v>
      </c>
      <c r="P507" s="48">
        <f>SUM(Table1[[#This Row],[250m]:[3000m]])/86400</f>
        <v>0</v>
      </c>
      <c r="Q507" s="29" t="str">
        <f>IF(Table1[[#This Row],[Time(s)]]&gt;1,Table1[[#This Row],[Time(s)]]/86400," ")</f>
        <v xml:space="preserve"> </v>
      </c>
      <c r="R507" s="30">
        <f>SUM(Table1[[#This Row],[250m]:[4000m]])</f>
        <v>0</v>
      </c>
      <c r="S507" s="31" t="str">
        <f t="shared" si="31"/>
        <v xml:space="preserve"> </v>
      </c>
      <c r="T507" s="43" t="str">
        <f t="shared" si="32"/>
        <v xml:space="preserve"> </v>
      </c>
      <c r="U507" s="43" t="str">
        <f>IFERROR(AVERAGE(Table1[[#This Row],[500m]:[4000m]])," ")</f>
        <v xml:space="preserve"> </v>
      </c>
      <c r="V507" s="43" t="str">
        <f t="shared" si="33"/>
        <v xml:space="preserve"> </v>
      </c>
      <c r="W507" s="47"/>
      <c r="X507" s="47"/>
      <c r="Y507" s="47"/>
      <c r="Z507" s="49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51"/>
      <c r="AR507" s="47"/>
      <c r="AS507" s="47"/>
      <c r="AT507" s="47"/>
      <c r="AU507" s="47"/>
      <c r="AV507" s="47"/>
      <c r="AW507" s="47"/>
      <c r="AX507" s="47"/>
      <c r="AY507" s="47"/>
      <c r="AZ507" s="47"/>
      <c r="BA507" s="47"/>
      <c r="BB507" s="47"/>
      <c r="BC507" s="47"/>
      <c r="BD507" s="47"/>
      <c r="BE507" s="47"/>
      <c r="BF507" s="47"/>
      <c r="BG507" s="47"/>
      <c r="BH507" s="47"/>
      <c r="BI507" s="47"/>
      <c r="BJ507" s="47"/>
      <c r="BK507" s="47"/>
      <c r="BL507" s="47"/>
      <c r="BM507" s="47"/>
      <c r="BN507" s="47"/>
      <c r="BO507" s="47"/>
      <c r="BP507" s="47"/>
      <c r="BQ507" s="47"/>
      <c r="BR507" s="47"/>
      <c r="BS507" s="47"/>
      <c r="BT507" s="47"/>
      <c r="BU507" s="47"/>
      <c r="BV507" s="47"/>
      <c r="BW507" s="47"/>
      <c r="BX507" s="47"/>
    </row>
    <row r="508" spans="1:76" x14ac:dyDescent="0.25">
      <c r="A508" s="26"/>
      <c r="B508" s="27"/>
      <c r="C508" s="27"/>
      <c r="D508" s="27"/>
      <c r="E508" s="27"/>
      <c r="F508" s="26"/>
      <c r="G508" s="26"/>
      <c r="H508" s="26"/>
      <c r="I508" s="26"/>
      <c r="J508" s="26"/>
      <c r="K508" s="26"/>
      <c r="L508" s="26"/>
      <c r="M508" s="26"/>
      <c r="N508" s="29">
        <f>SUM(Table1[[#This Row],[250m]:[1000m]])/86400</f>
        <v>0</v>
      </c>
      <c r="O508" s="29">
        <f>SUM(Table1[[#This Row],[250m]:[2000m]])/86400</f>
        <v>0</v>
      </c>
      <c r="P508" s="29">
        <f>SUM(Table1[[#This Row],[250m]:[3000m]])/86400</f>
        <v>0</v>
      </c>
      <c r="Q508" s="29" t="str">
        <f>IF(Table1[[#This Row],[Time(s)]]&gt;1,Table1[[#This Row],[Time(s)]]/86400," ")</f>
        <v xml:space="preserve"> </v>
      </c>
      <c r="R508" s="30">
        <f>SUM(Table1[[#This Row],[250m]:[4000m]])</f>
        <v>0</v>
      </c>
      <c r="S508" s="31" t="str">
        <f t="shared" si="31"/>
        <v xml:space="preserve"> </v>
      </c>
      <c r="T508" s="43" t="str">
        <f t="shared" si="32"/>
        <v xml:space="preserve"> </v>
      </c>
      <c r="U508" s="43" t="str">
        <f>IFERROR(AVERAGE(Table1[[#This Row],[500m]:[4000m]])," ")</f>
        <v xml:space="preserve"> </v>
      </c>
      <c r="V508" s="43" t="str">
        <f t="shared" si="33"/>
        <v xml:space="preserve"> </v>
      </c>
      <c r="W508" s="26"/>
      <c r="X508" s="26"/>
      <c r="Y508" s="26"/>
      <c r="Z508" s="32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32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26"/>
      <c r="BM508" s="26"/>
      <c r="BN508" s="26"/>
      <c r="BO508" s="26"/>
      <c r="BP508" s="26"/>
      <c r="BQ508" s="26"/>
      <c r="BR508" s="26"/>
      <c r="BS508" s="26"/>
      <c r="BT508" s="26"/>
      <c r="BU508" s="26"/>
      <c r="BV508" s="26"/>
      <c r="BW508" s="26"/>
      <c r="BX508" s="26"/>
    </row>
    <row r="509" spans="1:76" x14ac:dyDescent="0.25">
      <c r="A509" s="47"/>
      <c r="B509" s="45"/>
      <c r="C509" s="61"/>
      <c r="D509" s="45"/>
      <c r="E509" s="45"/>
      <c r="F509" s="47"/>
      <c r="G509" s="47"/>
      <c r="H509" s="47"/>
      <c r="I509" s="47"/>
      <c r="J509" s="47"/>
      <c r="K509" s="47"/>
      <c r="L509" s="47"/>
      <c r="M509" s="47"/>
      <c r="N509" s="29">
        <f>SUM(Table1[[#This Row],[250m]:[1000m]])/86400</f>
        <v>0</v>
      </c>
      <c r="O509" s="29">
        <f>SUM(Table1[[#This Row],[250m]:[2000m]])/86400</f>
        <v>0</v>
      </c>
      <c r="P509" s="48">
        <f>SUM(Table1[[#This Row],[250m]:[3000m]])/86400</f>
        <v>0</v>
      </c>
      <c r="Q509" s="29" t="str">
        <f>IF(Table1[[#This Row],[Time(s)]]&gt;1,Table1[[#This Row],[Time(s)]]/86400," ")</f>
        <v xml:space="preserve"> </v>
      </c>
      <c r="R509" s="30">
        <f>SUM(Table1[[#This Row],[250m]:[4000m]])</f>
        <v>0</v>
      </c>
      <c r="S509" s="31" t="str">
        <f t="shared" si="31"/>
        <v xml:space="preserve"> </v>
      </c>
      <c r="T509" s="43" t="str">
        <f t="shared" si="32"/>
        <v xml:space="preserve"> </v>
      </c>
      <c r="U509" s="43" t="str">
        <f>IFERROR(AVERAGE(Table1[[#This Row],[500m]:[4000m]])," ")</f>
        <v xml:space="preserve"> </v>
      </c>
      <c r="V509" s="43" t="str">
        <f t="shared" si="33"/>
        <v xml:space="preserve"> </v>
      </c>
      <c r="W509" s="47"/>
      <c r="X509" s="47"/>
      <c r="Y509" s="47"/>
      <c r="Z509" s="49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51"/>
      <c r="AR509" s="47"/>
      <c r="AS509" s="47"/>
      <c r="AT509" s="47"/>
      <c r="AU509" s="47"/>
      <c r="AV509" s="47"/>
      <c r="AW509" s="47"/>
      <c r="AX509" s="47"/>
      <c r="AY509" s="47"/>
      <c r="AZ509" s="47"/>
      <c r="BA509" s="47"/>
      <c r="BB509" s="47"/>
      <c r="BC509" s="47"/>
      <c r="BD509" s="47"/>
      <c r="BE509" s="47"/>
      <c r="BF509" s="47"/>
      <c r="BG509" s="47"/>
      <c r="BH509" s="47"/>
      <c r="BI509" s="47"/>
      <c r="BJ509" s="47"/>
      <c r="BK509" s="47"/>
      <c r="BL509" s="47"/>
      <c r="BM509" s="47"/>
      <c r="BN509" s="47"/>
      <c r="BO509" s="47"/>
      <c r="BP509" s="47"/>
      <c r="BQ509" s="47"/>
      <c r="BR509" s="47"/>
      <c r="BS509" s="47"/>
      <c r="BT509" s="47"/>
      <c r="BU509" s="47"/>
      <c r="BV509" s="47"/>
      <c r="BW509" s="47"/>
      <c r="BX509" s="47"/>
    </row>
    <row r="510" spans="1:76" x14ac:dyDescent="0.25">
      <c r="A510" s="47"/>
      <c r="B510" s="45"/>
      <c r="C510" s="61"/>
      <c r="D510" s="45"/>
      <c r="E510" s="45"/>
      <c r="F510" s="47"/>
      <c r="G510" s="47"/>
      <c r="H510" s="47"/>
      <c r="I510" s="47"/>
      <c r="J510" s="47"/>
      <c r="K510" s="47"/>
      <c r="L510" s="47"/>
      <c r="M510" s="47"/>
      <c r="N510" s="29">
        <f>SUM(Table1[[#This Row],[250m]:[1000m]])/86400</f>
        <v>0</v>
      </c>
      <c r="O510" s="29">
        <f>SUM(Table1[[#This Row],[250m]:[2000m]])/86400</f>
        <v>0</v>
      </c>
      <c r="P510" s="48">
        <f>SUM(Table1[[#This Row],[250m]:[3000m]])/86400</f>
        <v>0</v>
      </c>
      <c r="Q510" s="29" t="str">
        <f>IF(Table1[[#This Row],[Time(s)]]&gt;1,Table1[[#This Row],[Time(s)]]/86400," ")</f>
        <v xml:space="preserve"> </v>
      </c>
      <c r="R510" s="30">
        <f>SUM(Table1[[#This Row],[250m]:[4000m]])</f>
        <v>0</v>
      </c>
      <c r="S510" s="31" t="str">
        <f t="shared" si="31"/>
        <v xml:space="preserve"> </v>
      </c>
      <c r="T510" s="43" t="str">
        <f t="shared" si="32"/>
        <v xml:space="preserve"> </v>
      </c>
      <c r="U510" s="43" t="str">
        <f>IFERROR(AVERAGE(Table1[[#This Row],[500m]:[4000m]])," ")</f>
        <v xml:space="preserve"> </v>
      </c>
      <c r="V510" s="43" t="str">
        <f t="shared" si="33"/>
        <v xml:space="preserve"> </v>
      </c>
      <c r="W510" s="47"/>
      <c r="X510" s="47"/>
      <c r="Y510" s="47"/>
      <c r="Z510" s="49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51"/>
      <c r="AR510" s="47"/>
      <c r="AS510" s="47"/>
      <c r="AT510" s="47"/>
      <c r="AU510" s="47"/>
      <c r="AV510" s="47"/>
      <c r="AW510" s="47"/>
      <c r="AX510" s="47"/>
      <c r="AY510" s="47"/>
      <c r="AZ510" s="47"/>
      <c r="BA510" s="47"/>
      <c r="BB510" s="47"/>
      <c r="BC510" s="47"/>
      <c r="BD510" s="47"/>
      <c r="BE510" s="47"/>
      <c r="BF510" s="47"/>
      <c r="BG510" s="47"/>
      <c r="BH510" s="47"/>
      <c r="BI510" s="47"/>
      <c r="BJ510" s="47"/>
      <c r="BK510" s="47"/>
      <c r="BL510" s="47"/>
      <c r="BM510" s="47"/>
      <c r="BN510" s="47"/>
      <c r="BO510" s="47"/>
      <c r="BP510" s="47"/>
      <c r="BQ510" s="47"/>
      <c r="BR510" s="47"/>
      <c r="BS510" s="47"/>
      <c r="BT510" s="47"/>
      <c r="BU510" s="47"/>
      <c r="BV510" s="47"/>
      <c r="BW510" s="47"/>
      <c r="BX510" s="47"/>
    </row>
    <row r="511" spans="1:76" x14ac:dyDescent="0.25">
      <c r="A511" s="47"/>
      <c r="B511" s="45"/>
      <c r="C511" s="61"/>
      <c r="D511" s="45"/>
      <c r="E511" s="45"/>
      <c r="F511" s="47"/>
      <c r="G511" s="47"/>
      <c r="H511" s="47"/>
      <c r="I511" s="47"/>
      <c r="J511" s="47"/>
      <c r="K511" s="47"/>
      <c r="L511" s="47"/>
      <c r="M511" s="47"/>
      <c r="N511" s="29">
        <f>SUM(Table1[[#This Row],[250m]:[1000m]])/86400</f>
        <v>0</v>
      </c>
      <c r="O511" s="29">
        <f>SUM(Table1[[#This Row],[250m]:[2000m]])/86400</f>
        <v>0</v>
      </c>
      <c r="P511" s="48">
        <f>SUM(Table1[[#This Row],[250m]:[3000m]])/86400</f>
        <v>0</v>
      </c>
      <c r="Q511" s="29" t="str">
        <f>IF(Table1[[#This Row],[Time(s)]]&gt;1,Table1[[#This Row],[Time(s)]]/86400," ")</f>
        <v xml:space="preserve"> </v>
      </c>
      <c r="R511" s="30">
        <f>SUM(Table1[[#This Row],[250m]:[4000m]])</f>
        <v>0</v>
      </c>
      <c r="S511" s="31" t="str">
        <f t="shared" si="31"/>
        <v xml:space="preserve"> </v>
      </c>
      <c r="T511" s="43" t="str">
        <f t="shared" si="32"/>
        <v xml:space="preserve"> </v>
      </c>
      <c r="U511" s="43" t="str">
        <f>IFERROR(AVERAGE(Table1[[#This Row],[500m]:[4000m]])," ")</f>
        <v xml:space="preserve"> </v>
      </c>
      <c r="V511" s="43" t="str">
        <f t="shared" si="33"/>
        <v xml:space="preserve"> </v>
      </c>
      <c r="W511" s="47"/>
      <c r="X511" s="47"/>
      <c r="Y511" s="47"/>
      <c r="Z511" s="49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51"/>
      <c r="AR511" s="47"/>
      <c r="AS511" s="47"/>
      <c r="AT511" s="47"/>
      <c r="AU511" s="47"/>
      <c r="AV511" s="47"/>
      <c r="AW511" s="47"/>
      <c r="AX511" s="47"/>
      <c r="AY511" s="47"/>
      <c r="AZ511" s="47"/>
      <c r="BA511" s="47"/>
      <c r="BB511" s="47"/>
      <c r="BC511" s="47"/>
      <c r="BD511" s="47"/>
      <c r="BE511" s="47"/>
      <c r="BF511" s="47"/>
      <c r="BG511" s="47"/>
      <c r="BH511" s="47"/>
      <c r="BI511" s="47"/>
      <c r="BJ511" s="47"/>
      <c r="BK511" s="47"/>
      <c r="BL511" s="47"/>
      <c r="BM511" s="47"/>
      <c r="BN511" s="47"/>
      <c r="BO511" s="47"/>
      <c r="BP511" s="47"/>
      <c r="BQ511" s="47"/>
      <c r="BR511" s="47"/>
      <c r="BS511" s="47"/>
      <c r="BT511" s="47"/>
      <c r="BU511" s="47"/>
      <c r="BV511" s="47"/>
      <c r="BW511" s="47"/>
      <c r="BX511" s="47"/>
    </row>
    <row r="512" spans="1:76" x14ac:dyDescent="0.25">
      <c r="A512" s="47"/>
      <c r="B512" s="45"/>
      <c r="C512" s="61"/>
      <c r="D512" s="45"/>
      <c r="E512" s="45"/>
      <c r="F512" s="47"/>
      <c r="G512" s="47"/>
      <c r="H512" s="47"/>
      <c r="I512" s="47"/>
      <c r="J512" s="47"/>
      <c r="K512" s="47"/>
      <c r="L512" s="47"/>
      <c r="M512" s="47"/>
      <c r="N512" s="29">
        <f>SUM(Table1[[#This Row],[250m]:[1000m]])/86400</f>
        <v>0</v>
      </c>
      <c r="O512" s="29">
        <f>SUM(Table1[[#This Row],[250m]:[2000m]])/86400</f>
        <v>0</v>
      </c>
      <c r="P512" s="48">
        <f>SUM(Table1[[#This Row],[250m]:[3000m]])/86400</f>
        <v>0</v>
      </c>
      <c r="Q512" s="29" t="str">
        <f>IF(Table1[[#This Row],[Time(s)]]&gt;1,Table1[[#This Row],[Time(s)]]/86400," ")</f>
        <v xml:space="preserve"> </v>
      </c>
      <c r="R512" s="30">
        <f>SUM(Table1[[#This Row],[250m]:[4000m]])</f>
        <v>0</v>
      </c>
      <c r="S512" s="31" t="str">
        <f t="shared" si="31"/>
        <v xml:space="preserve"> </v>
      </c>
      <c r="T512" s="43" t="str">
        <f t="shared" si="32"/>
        <v xml:space="preserve"> </v>
      </c>
      <c r="U512" s="43" t="str">
        <f>IFERROR(AVERAGE(Table1[[#This Row],[500m]:[4000m]])," ")</f>
        <v xml:space="preserve"> </v>
      </c>
      <c r="V512" s="43" t="str">
        <f t="shared" si="33"/>
        <v xml:space="preserve"> </v>
      </c>
      <c r="W512" s="47"/>
      <c r="X512" s="47"/>
      <c r="Y512" s="47"/>
      <c r="Z512" s="49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51"/>
      <c r="AR512" s="47"/>
      <c r="AS512" s="47"/>
      <c r="AT512" s="47"/>
      <c r="AU512" s="47"/>
      <c r="AV512" s="47"/>
      <c r="AW512" s="47"/>
      <c r="AX512" s="47"/>
      <c r="AY512" s="47"/>
      <c r="AZ512" s="47"/>
      <c r="BA512" s="47"/>
      <c r="BB512" s="47"/>
      <c r="BC512" s="47"/>
      <c r="BD512" s="47"/>
      <c r="BE512" s="47"/>
      <c r="BF512" s="47"/>
      <c r="BG512" s="47"/>
      <c r="BH512" s="47"/>
      <c r="BI512" s="47"/>
      <c r="BJ512" s="47"/>
      <c r="BK512" s="47"/>
      <c r="BL512" s="47"/>
      <c r="BM512" s="47"/>
      <c r="BN512" s="47"/>
      <c r="BO512" s="47"/>
      <c r="BP512" s="47"/>
      <c r="BQ512" s="47"/>
      <c r="BR512" s="47"/>
      <c r="BS512" s="47"/>
      <c r="BT512" s="47"/>
      <c r="BU512" s="47"/>
      <c r="BV512" s="47"/>
      <c r="BW512" s="47"/>
      <c r="BX512" s="47"/>
    </row>
    <row r="513" spans="1:76" x14ac:dyDescent="0.25">
      <c r="A513" s="47"/>
      <c r="B513" s="45"/>
      <c r="C513" s="61"/>
      <c r="D513" s="45"/>
      <c r="E513" s="45"/>
      <c r="F513" s="47"/>
      <c r="G513" s="47"/>
      <c r="H513" s="47"/>
      <c r="I513" s="47"/>
      <c r="J513" s="47"/>
      <c r="K513" s="47"/>
      <c r="L513" s="47"/>
      <c r="M513" s="47"/>
      <c r="N513" s="29">
        <f>SUM(Table1[[#This Row],[250m]:[1000m]])/86400</f>
        <v>0</v>
      </c>
      <c r="O513" s="29">
        <f>SUM(Table1[[#This Row],[250m]:[2000m]])/86400</f>
        <v>0</v>
      </c>
      <c r="P513" s="63">
        <f>SUM(Table1[[#This Row],[250m]:[3000m]])/86400</f>
        <v>0</v>
      </c>
      <c r="Q513" s="29" t="str">
        <f>IF(Table1[[#This Row],[Time(s)]]&gt;1,Table1[[#This Row],[Time(s)]]/86400," ")</f>
        <v xml:space="preserve"> </v>
      </c>
      <c r="R513" s="30">
        <f>SUM(Table1[[#This Row],[250m]:[4000m]])</f>
        <v>0</v>
      </c>
      <c r="S513" s="31" t="str">
        <f t="shared" si="31"/>
        <v xml:space="preserve"> </v>
      </c>
      <c r="T513" s="43" t="str">
        <f t="shared" si="32"/>
        <v xml:space="preserve"> </v>
      </c>
      <c r="U513" s="43" t="str">
        <f>IFERROR(AVERAGE(Table1[[#This Row],[500m]:[4000m]])," ")</f>
        <v xml:space="preserve"> </v>
      </c>
      <c r="V513" s="43" t="str">
        <f t="shared" si="33"/>
        <v xml:space="preserve"> </v>
      </c>
      <c r="W513" s="47"/>
      <c r="X513" s="47"/>
      <c r="Y513" s="47"/>
      <c r="Z513" s="49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51"/>
      <c r="AR513" s="47"/>
      <c r="AS513" s="47"/>
      <c r="AT513" s="47"/>
      <c r="AU513" s="47"/>
      <c r="AV513" s="47"/>
      <c r="AW513" s="47"/>
      <c r="AX513" s="47"/>
      <c r="AY513" s="47"/>
      <c r="AZ513" s="47"/>
      <c r="BA513" s="47"/>
      <c r="BB513" s="47"/>
      <c r="BC513" s="47"/>
      <c r="BD513" s="47"/>
      <c r="BE513" s="47"/>
      <c r="BF513" s="47"/>
      <c r="BG513" s="47"/>
      <c r="BH513" s="47"/>
      <c r="BI513" s="47"/>
      <c r="BJ513" s="47"/>
      <c r="BK513" s="47"/>
      <c r="BL513" s="47"/>
      <c r="BM513" s="47"/>
      <c r="BN513" s="47"/>
      <c r="BO513" s="47"/>
      <c r="BP513" s="47"/>
      <c r="BQ513" s="47"/>
      <c r="BR513" s="47"/>
      <c r="BS513" s="47"/>
      <c r="BT513" s="47"/>
      <c r="BU513" s="47"/>
      <c r="BV513" s="47"/>
      <c r="BW513" s="47"/>
      <c r="BX513" s="47"/>
    </row>
    <row r="514" spans="1:76" x14ac:dyDescent="0.25">
      <c r="A514" s="47"/>
      <c r="B514" s="45"/>
      <c r="C514" s="61"/>
      <c r="D514" s="45"/>
      <c r="E514" s="45"/>
      <c r="F514" s="47"/>
      <c r="G514" s="47"/>
      <c r="H514" s="47"/>
      <c r="I514" s="47"/>
      <c r="J514" s="47"/>
      <c r="K514" s="47"/>
      <c r="L514" s="47"/>
      <c r="M514" s="47"/>
      <c r="N514" s="29">
        <f>SUM(Table1[[#This Row],[250m]:[1000m]])/86400</f>
        <v>0</v>
      </c>
      <c r="O514" s="29">
        <f>SUM(Table1[[#This Row],[250m]:[2000m]])/86400</f>
        <v>0</v>
      </c>
      <c r="P514" s="63">
        <f>SUM(Table1[[#This Row],[250m]:[3000m]])/86400</f>
        <v>0</v>
      </c>
      <c r="Q514" s="29" t="str">
        <f>IF(Table1[[#This Row],[Time(s)]]&gt;1,Table1[[#This Row],[Time(s)]]/86400," ")</f>
        <v xml:space="preserve"> </v>
      </c>
      <c r="R514" s="30">
        <f>SUM(Table1[[#This Row],[250m]:[4000m]])</f>
        <v>0</v>
      </c>
      <c r="S514" s="31" t="str">
        <f t="shared" si="31"/>
        <v xml:space="preserve"> </v>
      </c>
      <c r="T514" s="43" t="str">
        <f t="shared" si="32"/>
        <v xml:space="preserve"> </v>
      </c>
      <c r="U514" s="43" t="str">
        <f>IFERROR(AVERAGE(Table1[[#This Row],[500m]:[4000m]])," ")</f>
        <v xml:space="preserve"> </v>
      </c>
      <c r="V514" s="43" t="str">
        <f t="shared" si="33"/>
        <v xml:space="preserve"> </v>
      </c>
      <c r="W514" s="47"/>
      <c r="X514" s="47"/>
      <c r="Y514" s="47"/>
      <c r="Z514" s="49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51"/>
      <c r="AR514" s="47"/>
      <c r="AS514" s="47"/>
      <c r="AT514" s="47"/>
      <c r="AU514" s="47"/>
      <c r="AV514" s="47"/>
      <c r="AW514" s="47"/>
      <c r="AX514" s="47"/>
      <c r="AY514" s="47"/>
      <c r="AZ514" s="47"/>
      <c r="BA514" s="47"/>
      <c r="BB514" s="47"/>
      <c r="BC514" s="47"/>
      <c r="BD514" s="47"/>
      <c r="BE514" s="47"/>
      <c r="BF514" s="47"/>
      <c r="BG514" s="47"/>
      <c r="BH514" s="47"/>
      <c r="BI514" s="47"/>
      <c r="BJ514" s="47"/>
      <c r="BK514" s="47"/>
      <c r="BL514" s="47"/>
      <c r="BM514" s="47"/>
      <c r="BN514" s="47"/>
      <c r="BO514" s="47"/>
      <c r="BP514" s="47"/>
      <c r="BQ514" s="47"/>
      <c r="BR514" s="47"/>
      <c r="BS514" s="47"/>
      <c r="BT514" s="47"/>
      <c r="BU514" s="47"/>
      <c r="BV514" s="47"/>
      <c r="BW514" s="47"/>
      <c r="BX514" s="47"/>
    </row>
    <row r="515" spans="1:76" x14ac:dyDescent="0.25">
      <c r="A515" s="47"/>
      <c r="B515" s="45"/>
      <c r="C515" s="61"/>
      <c r="D515" s="45"/>
      <c r="E515" s="45"/>
      <c r="F515" s="47"/>
      <c r="G515" s="47"/>
      <c r="H515" s="47"/>
      <c r="I515" s="47"/>
      <c r="J515" s="47"/>
      <c r="K515" s="47"/>
      <c r="L515" s="47"/>
      <c r="M515" s="47"/>
      <c r="N515" s="29">
        <f>SUM(Table1[[#This Row],[250m]:[1000m]])/86400</f>
        <v>0</v>
      </c>
      <c r="O515" s="29">
        <f>SUM(Table1[[#This Row],[250m]:[2000m]])/86400</f>
        <v>0</v>
      </c>
      <c r="P515" s="63">
        <f>SUM(Table1[[#This Row],[250m]:[3000m]])/86400</f>
        <v>0</v>
      </c>
      <c r="Q515" s="29" t="str">
        <f>IF(Table1[[#This Row],[Time(s)]]&gt;1,Table1[[#This Row],[Time(s)]]/86400," ")</f>
        <v xml:space="preserve"> </v>
      </c>
      <c r="R515" s="30">
        <f>SUM(Table1[[#This Row],[250m]:[4000m]])</f>
        <v>0</v>
      </c>
      <c r="S515" s="31" t="str">
        <f t="shared" si="31"/>
        <v xml:space="preserve"> </v>
      </c>
      <c r="T515" s="43" t="str">
        <f t="shared" si="32"/>
        <v xml:space="preserve"> </v>
      </c>
      <c r="U515" s="43" t="str">
        <f>IFERROR(AVERAGE(Table1[[#This Row],[500m]:[4000m]])," ")</f>
        <v xml:space="preserve"> </v>
      </c>
      <c r="V515" s="43" t="str">
        <f t="shared" si="33"/>
        <v xml:space="preserve"> </v>
      </c>
      <c r="W515" s="47"/>
      <c r="X515" s="47"/>
      <c r="Y515" s="47"/>
      <c r="Z515" s="49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51"/>
      <c r="AR515" s="47"/>
      <c r="AS515" s="47"/>
      <c r="AT515" s="47"/>
      <c r="AU515" s="47"/>
      <c r="AV515" s="47"/>
      <c r="AW515" s="47"/>
      <c r="AX515" s="47"/>
      <c r="AY515" s="47"/>
      <c r="AZ515" s="47"/>
      <c r="BA515" s="47"/>
      <c r="BB515" s="47"/>
      <c r="BC515" s="47"/>
      <c r="BD515" s="47"/>
      <c r="BE515" s="47"/>
      <c r="BF515" s="47"/>
      <c r="BG515" s="47"/>
      <c r="BH515" s="47"/>
      <c r="BI515" s="47"/>
      <c r="BJ515" s="47"/>
      <c r="BK515" s="47"/>
      <c r="BL515" s="47"/>
      <c r="BM515" s="47"/>
      <c r="BN515" s="47"/>
      <c r="BO515" s="47"/>
      <c r="BP515" s="47"/>
      <c r="BQ515" s="47"/>
      <c r="BR515" s="47"/>
      <c r="BS515" s="47"/>
      <c r="BT515" s="47"/>
      <c r="BU515" s="47"/>
      <c r="BV515" s="47"/>
      <c r="BW515" s="47"/>
      <c r="BX515" s="47"/>
    </row>
    <row r="516" spans="1:76" x14ac:dyDescent="0.25">
      <c r="A516" s="47"/>
      <c r="B516" s="45"/>
      <c r="C516" s="61"/>
      <c r="D516" s="45"/>
      <c r="E516" s="45"/>
      <c r="F516" s="47"/>
      <c r="G516" s="47"/>
      <c r="H516" s="47"/>
      <c r="I516" s="47"/>
      <c r="J516" s="47"/>
      <c r="K516" s="47"/>
      <c r="L516" s="47"/>
      <c r="M516" s="47"/>
      <c r="N516" s="29">
        <f>SUM(Table1[[#This Row],[250m]:[1000m]])/86400</f>
        <v>0</v>
      </c>
      <c r="O516" s="29">
        <f>SUM(Table1[[#This Row],[250m]:[2000m]])/86400</f>
        <v>0</v>
      </c>
      <c r="P516" s="63">
        <f>SUM(Table1[[#This Row],[250m]:[3000m]])/86400</f>
        <v>0</v>
      </c>
      <c r="Q516" s="29" t="str">
        <f>IF(Table1[[#This Row],[Time(s)]]&gt;1,Table1[[#This Row],[Time(s)]]/86400," ")</f>
        <v xml:space="preserve"> </v>
      </c>
      <c r="R516" s="30">
        <f>SUM(Table1[[#This Row],[250m]:[4000m]])</f>
        <v>0</v>
      </c>
      <c r="S516" s="31" t="str">
        <f t="shared" si="31"/>
        <v xml:space="preserve"> </v>
      </c>
      <c r="T516" s="43" t="str">
        <f t="shared" si="32"/>
        <v xml:space="preserve"> </v>
      </c>
      <c r="U516" s="43" t="str">
        <f>IFERROR(AVERAGE(Table1[[#This Row],[500m]:[4000m]])," ")</f>
        <v xml:space="preserve"> </v>
      </c>
      <c r="V516" s="43" t="str">
        <f t="shared" si="33"/>
        <v xml:space="preserve"> </v>
      </c>
      <c r="W516" s="47"/>
      <c r="X516" s="47"/>
      <c r="Y516" s="47"/>
      <c r="Z516" s="49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51"/>
      <c r="AR516" s="47"/>
      <c r="AS516" s="47"/>
      <c r="AT516" s="47"/>
      <c r="AU516" s="47"/>
      <c r="AV516" s="47"/>
      <c r="AW516" s="47"/>
      <c r="AX516" s="47"/>
      <c r="AY516" s="47"/>
      <c r="AZ516" s="47"/>
      <c r="BA516" s="47"/>
      <c r="BB516" s="47"/>
      <c r="BC516" s="47"/>
      <c r="BD516" s="47"/>
      <c r="BE516" s="47"/>
      <c r="BF516" s="47"/>
      <c r="BG516" s="47"/>
      <c r="BH516" s="47"/>
      <c r="BI516" s="47"/>
      <c r="BJ516" s="47"/>
      <c r="BK516" s="47"/>
      <c r="BL516" s="47"/>
      <c r="BM516" s="47"/>
      <c r="BN516" s="47"/>
      <c r="BO516" s="47"/>
      <c r="BP516" s="47"/>
      <c r="BQ516" s="47"/>
      <c r="BR516" s="47"/>
      <c r="BS516" s="47"/>
      <c r="BT516" s="47"/>
      <c r="BU516" s="47"/>
      <c r="BV516" s="47"/>
      <c r="BW516" s="47"/>
      <c r="BX516" s="47"/>
    </row>
    <row r="517" spans="1:76" x14ac:dyDescent="0.25">
      <c r="A517" s="47"/>
      <c r="B517" s="45"/>
      <c r="C517" s="61"/>
      <c r="D517" s="45"/>
      <c r="E517" s="45"/>
      <c r="F517" s="47"/>
      <c r="G517" s="47"/>
      <c r="H517" s="47"/>
      <c r="I517" s="47"/>
      <c r="J517" s="47"/>
      <c r="K517" s="47"/>
      <c r="L517" s="47"/>
      <c r="M517" s="47"/>
      <c r="N517" s="29">
        <f>SUM(Table1[[#This Row],[250m]:[1000m]])/86400</f>
        <v>0</v>
      </c>
      <c r="O517" s="29">
        <f>SUM(Table1[[#This Row],[250m]:[2000m]])/86400</f>
        <v>0</v>
      </c>
      <c r="P517" s="63">
        <f>SUM(Table1[[#This Row],[250m]:[3000m]])/86400</f>
        <v>0</v>
      </c>
      <c r="Q517" s="29" t="str">
        <f>IF(Table1[[#This Row],[Time(s)]]&gt;1,Table1[[#This Row],[Time(s)]]/86400," ")</f>
        <v xml:space="preserve"> </v>
      </c>
      <c r="R517" s="30">
        <f>SUM(Table1[[#This Row],[250m]:[4000m]])</f>
        <v>0</v>
      </c>
      <c r="S517" s="31" t="str">
        <f t="shared" si="31"/>
        <v xml:space="preserve"> </v>
      </c>
      <c r="T517" s="43" t="str">
        <f t="shared" si="32"/>
        <v xml:space="preserve"> </v>
      </c>
      <c r="U517" s="43" t="str">
        <f>IFERROR(AVERAGE(Table1[[#This Row],[500m]:[4000m]])," ")</f>
        <v xml:space="preserve"> </v>
      </c>
      <c r="V517" s="43" t="str">
        <f t="shared" si="33"/>
        <v xml:space="preserve"> </v>
      </c>
      <c r="W517" s="47"/>
      <c r="X517" s="47"/>
      <c r="Y517" s="47"/>
      <c r="Z517" s="49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51"/>
      <c r="AR517" s="47"/>
      <c r="AS517" s="47"/>
      <c r="AT517" s="47"/>
      <c r="AU517" s="47"/>
      <c r="AV517" s="47"/>
      <c r="AW517" s="47"/>
      <c r="AX517" s="47"/>
      <c r="AY517" s="47"/>
      <c r="AZ517" s="47"/>
      <c r="BA517" s="47"/>
      <c r="BB517" s="47"/>
      <c r="BC517" s="47"/>
      <c r="BD517" s="47"/>
      <c r="BE517" s="47"/>
      <c r="BF517" s="47"/>
      <c r="BG517" s="47"/>
      <c r="BH517" s="47"/>
      <c r="BI517" s="47"/>
      <c r="BJ517" s="47"/>
      <c r="BK517" s="47"/>
      <c r="BL517" s="47"/>
      <c r="BM517" s="47"/>
      <c r="BN517" s="47"/>
      <c r="BO517" s="47"/>
      <c r="BP517" s="47"/>
      <c r="BQ517" s="47"/>
      <c r="BR517" s="47"/>
      <c r="BS517" s="47"/>
      <c r="BT517" s="47"/>
      <c r="BU517" s="47"/>
      <c r="BV517" s="47"/>
      <c r="BW517" s="47"/>
      <c r="BX517" s="47"/>
    </row>
    <row r="518" spans="1:76" x14ac:dyDescent="0.25">
      <c r="A518" s="47"/>
      <c r="B518" s="45"/>
      <c r="C518" s="61"/>
      <c r="D518" s="45"/>
      <c r="E518" s="45"/>
      <c r="F518" s="47"/>
      <c r="G518" s="47"/>
      <c r="H518" s="47"/>
      <c r="I518" s="47"/>
      <c r="J518" s="47"/>
      <c r="K518" s="47"/>
      <c r="L518" s="47"/>
      <c r="M518" s="47"/>
      <c r="N518" s="29">
        <f>SUM(Table1[[#This Row],[250m]:[1000m]])/86400</f>
        <v>0</v>
      </c>
      <c r="O518" s="29">
        <f>SUM(Table1[[#This Row],[250m]:[2000m]])/86400</f>
        <v>0</v>
      </c>
      <c r="P518" s="63">
        <f>SUM(Table1[[#This Row],[250m]:[3000m]])/86400</f>
        <v>0</v>
      </c>
      <c r="Q518" s="29" t="str">
        <f>IF(Table1[[#This Row],[Time(s)]]&gt;1,Table1[[#This Row],[Time(s)]]/86400," ")</f>
        <v xml:space="preserve"> </v>
      </c>
      <c r="R518" s="30">
        <f>SUM(Table1[[#This Row],[250m]:[4000m]])</f>
        <v>0</v>
      </c>
      <c r="S518" s="31" t="str">
        <f t="shared" si="31"/>
        <v xml:space="preserve"> </v>
      </c>
      <c r="T518" s="43" t="str">
        <f t="shared" si="32"/>
        <v xml:space="preserve"> </v>
      </c>
      <c r="U518" s="43" t="str">
        <f>IFERROR(AVERAGE(Table1[[#This Row],[500m]:[4000m]])," ")</f>
        <v xml:space="preserve"> </v>
      </c>
      <c r="V518" s="43" t="str">
        <f t="shared" si="33"/>
        <v xml:space="preserve"> </v>
      </c>
      <c r="W518" s="47"/>
      <c r="X518" s="47"/>
      <c r="Y518" s="47"/>
      <c r="Z518" s="49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51"/>
      <c r="AR518" s="47"/>
      <c r="AS518" s="47"/>
      <c r="AT518" s="47"/>
      <c r="AU518" s="47"/>
      <c r="AV518" s="47"/>
      <c r="AW518" s="47"/>
      <c r="AX518" s="47"/>
      <c r="AY518" s="47"/>
      <c r="AZ518" s="47"/>
      <c r="BA518" s="47"/>
      <c r="BB518" s="47"/>
      <c r="BC518" s="47"/>
      <c r="BD518" s="47"/>
      <c r="BE518" s="47"/>
      <c r="BF518" s="47"/>
      <c r="BG518" s="47"/>
      <c r="BH518" s="47"/>
      <c r="BI518" s="47"/>
      <c r="BJ518" s="47"/>
      <c r="BK518" s="47"/>
      <c r="BL518" s="47"/>
      <c r="BM518" s="47"/>
      <c r="BN518" s="47"/>
      <c r="BO518" s="47"/>
      <c r="BP518" s="47"/>
      <c r="BQ518" s="47"/>
      <c r="BR518" s="47"/>
      <c r="BS518" s="47"/>
      <c r="BT518" s="47"/>
      <c r="BU518" s="47"/>
      <c r="BV518" s="47"/>
      <c r="BW518" s="47"/>
      <c r="BX518" s="47"/>
    </row>
    <row r="519" spans="1:76" x14ac:dyDescent="0.25">
      <c r="A519" s="47"/>
      <c r="B519" s="45"/>
      <c r="C519" s="61"/>
      <c r="D519" s="45"/>
      <c r="E519" s="45"/>
      <c r="F519" s="47"/>
      <c r="G519" s="47"/>
      <c r="H519" s="47"/>
      <c r="I519" s="47"/>
      <c r="J519" s="47"/>
      <c r="K519" s="47"/>
      <c r="L519" s="47"/>
      <c r="M519" s="47"/>
      <c r="N519" s="29">
        <f>SUM(Table1[[#This Row],[250m]:[1000m]])/86400</f>
        <v>0</v>
      </c>
      <c r="O519" s="29">
        <f>SUM(Table1[[#This Row],[250m]:[2000m]])/86400</f>
        <v>0</v>
      </c>
      <c r="P519" s="63">
        <f>SUM(Table1[[#This Row],[250m]:[3000m]])/86400</f>
        <v>0</v>
      </c>
      <c r="Q519" s="29" t="str">
        <f>IF(Table1[[#This Row],[Time(s)]]&gt;1,Table1[[#This Row],[Time(s)]]/86400," ")</f>
        <v xml:space="preserve"> </v>
      </c>
      <c r="R519" s="30">
        <f>SUM(Table1[[#This Row],[250m]:[4000m]])</f>
        <v>0</v>
      </c>
      <c r="S519" s="31" t="str">
        <f t="shared" si="31"/>
        <v xml:space="preserve"> </v>
      </c>
      <c r="T519" s="43" t="str">
        <f t="shared" si="32"/>
        <v xml:space="preserve"> </v>
      </c>
      <c r="U519" s="43" t="str">
        <f>IFERROR(AVERAGE(Table1[[#This Row],[500m]:[4000m]])," ")</f>
        <v xml:space="preserve"> </v>
      </c>
      <c r="V519" s="43" t="str">
        <f t="shared" si="33"/>
        <v xml:space="preserve"> </v>
      </c>
      <c r="W519" s="47"/>
      <c r="X519" s="47"/>
      <c r="Y519" s="47"/>
      <c r="Z519" s="49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51"/>
      <c r="AR519" s="47"/>
      <c r="AS519" s="47"/>
      <c r="AT519" s="47"/>
      <c r="AU519" s="47"/>
      <c r="AV519" s="47"/>
      <c r="AW519" s="47"/>
      <c r="AX519" s="47"/>
      <c r="AY519" s="47"/>
      <c r="AZ519" s="47"/>
      <c r="BA519" s="47"/>
      <c r="BB519" s="47"/>
      <c r="BC519" s="47"/>
      <c r="BD519" s="47"/>
      <c r="BE519" s="47"/>
      <c r="BF519" s="47"/>
      <c r="BG519" s="47"/>
      <c r="BH519" s="47"/>
      <c r="BI519" s="47"/>
      <c r="BJ519" s="47"/>
      <c r="BK519" s="47"/>
      <c r="BL519" s="47"/>
      <c r="BM519" s="47"/>
      <c r="BN519" s="47"/>
      <c r="BO519" s="47"/>
      <c r="BP519" s="47"/>
      <c r="BQ519" s="47"/>
      <c r="BR519" s="47"/>
      <c r="BS519" s="47"/>
      <c r="BT519" s="47"/>
      <c r="BU519" s="47"/>
      <c r="BV519" s="47"/>
      <c r="BW519" s="47"/>
      <c r="BX519" s="47"/>
    </row>
    <row r="520" spans="1:76" x14ac:dyDescent="0.25">
      <c r="A520" s="47"/>
      <c r="B520" s="45"/>
      <c r="C520" s="61"/>
      <c r="D520" s="45"/>
      <c r="E520" s="45"/>
      <c r="F520" s="47"/>
      <c r="G520" s="47"/>
      <c r="H520" s="47"/>
      <c r="I520" s="47"/>
      <c r="J520" s="47"/>
      <c r="K520" s="47"/>
      <c r="L520" s="47"/>
      <c r="M520" s="47"/>
      <c r="N520" s="29">
        <f>SUM(Table1[[#This Row],[250m]:[1000m]])/86400</f>
        <v>0</v>
      </c>
      <c r="O520" s="29">
        <f>SUM(Table1[[#This Row],[250m]:[2000m]])/86400</f>
        <v>0</v>
      </c>
      <c r="P520" s="63">
        <f>SUM(Table1[[#This Row],[250m]:[3000m]])/86400</f>
        <v>0</v>
      </c>
      <c r="Q520" s="29" t="str">
        <f>IF(Table1[[#This Row],[Time(s)]]&gt;1,Table1[[#This Row],[Time(s)]]/86400," ")</f>
        <v xml:space="preserve"> </v>
      </c>
      <c r="R520" s="30">
        <f>SUM(Table1[[#This Row],[250m]:[4000m]])</f>
        <v>0</v>
      </c>
      <c r="S520" s="31" t="str">
        <f t="shared" si="31"/>
        <v xml:space="preserve"> </v>
      </c>
      <c r="T520" s="43" t="str">
        <f t="shared" si="32"/>
        <v xml:space="preserve"> </v>
      </c>
      <c r="U520" s="43" t="str">
        <f>IFERROR(AVERAGE(Table1[[#This Row],[500m]:[4000m]])," ")</f>
        <v xml:space="preserve"> </v>
      </c>
      <c r="V520" s="43" t="str">
        <f t="shared" si="33"/>
        <v xml:space="preserve"> </v>
      </c>
      <c r="W520" s="47"/>
      <c r="X520" s="47"/>
      <c r="Y520" s="47"/>
      <c r="Z520" s="49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51"/>
      <c r="AR520" s="47"/>
      <c r="AS520" s="47"/>
      <c r="AT520" s="47"/>
      <c r="AU520" s="47"/>
      <c r="AV520" s="47"/>
      <c r="AW520" s="47"/>
      <c r="AX520" s="47"/>
      <c r="AY520" s="47"/>
      <c r="AZ520" s="47"/>
      <c r="BA520" s="47"/>
      <c r="BB520" s="47"/>
      <c r="BC520" s="47"/>
      <c r="BD520" s="47"/>
      <c r="BE520" s="47"/>
      <c r="BF520" s="47"/>
      <c r="BG520" s="47"/>
      <c r="BH520" s="47"/>
      <c r="BI520" s="47"/>
      <c r="BJ520" s="47"/>
      <c r="BK520" s="47"/>
      <c r="BL520" s="47"/>
      <c r="BM520" s="47"/>
      <c r="BN520" s="47"/>
      <c r="BO520" s="47"/>
      <c r="BP520" s="47"/>
      <c r="BQ520" s="47"/>
      <c r="BR520" s="47"/>
      <c r="BS520" s="47"/>
      <c r="BT520" s="47"/>
      <c r="BU520" s="47"/>
      <c r="BV520" s="47"/>
      <c r="BW520" s="47"/>
      <c r="BX520" s="47"/>
    </row>
    <row r="521" spans="1:76" x14ac:dyDescent="0.25">
      <c r="A521" s="47"/>
      <c r="B521" s="45"/>
      <c r="C521" s="61"/>
      <c r="D521" s="45"/>
      <c r="E521" s="45"/>
      <c r="F521" s="47"/>
      <c r="G521" s="47"/>
      <c r="H521" s="47"/>
      <c r="I521" s="47"/>
      <c r="J521" s="47"/>
      <c r="K521" s="47"/>
      <c r="L521" s="47"/>
      <c r="M521" s="47"/>
      <c r="N521" s="29">
        <f>SUM(Table1[[#This Row],[250m]:[1000m]])/86400</f>
        <v>0</v>
      </c>
      <c r="O521" s="29">
        <f>SUM(Table1[[#This Row],[250m]:[2000m]])/86400</f>
        <v>0</v>
      </c>
      <c r="P521" s="63">
        <f>SUM(Table1[[#This Row],[250m]:[3000m]])/86400</f>
        <v>0</v>
      </c>
      <c r="Q521" s="29" t="str">
        <f>IF(Table1[[#This Row],[Time(s)]]&gt;1,Table1[[#This Row],[Time(s)]]/86400," ")</f>
        <v xml:space="preserve"> </v>
      </c>
      <c r="R521" s="30">
        <f>SUM(Table1[[#This Row],[250m]:[4000m]])</f>
        <v>0</v>
      </c>
      <c r="S521" s="31" t="str">
        <f t="shared" si="31"/>
        <v xml:space="preserve"> </v>
      </c>
      <c r="T521" s="43" t="str">
        <f t="shared" si="32"/>
        <v xml:space="preserve"> </v>
      </c>
      <c r="U521" s="43" t="str">
        <f>IFERROR(AVERAGE(Table1[[#This Row],[500m]:[4000m]])," ")</f>
        <v xml:space="preserve"> </v>
      </c>
      <c r="V521" s="43" t="str">
        <f t="shared" si="33"/>
        <v xml:space="preserve"> </v>
      </c>
      <c r="W521" s="47"/>
      <c r="X521" s="47"/>
      <c r="Y521" s="47"/>
      <c r="Z521" s="49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51"/>
      <c r="AR521" s="47"/>
      <c r="AS521" s="47"/>
      <c r="AT521" s="47"/>
      <c r="AU521" s="47"/>
      <c r="AV521" s="47"/>
      <c r="AW521" s="47"/>
      <c r="AX521" s="47"/>
      <c r="AY521" s="47"/>
      <c r="AZ521" s="47"/>
      <c r="BA521" s="47"/>
      <c r="BB521" s="47"/>
      <c r="BC521" s="47"/>
      <c r="BD521" s="47"/>
      <c r="BE521" s="47"/>
      <c r="BF521" s="47"/>
      <c r="BG521" s="47"/>
      <c r="BH521" s="47"/>
      <c r="BI521" s="47"/>
      <c r="BJ521" s="47"/>
      <c r="BK521" s="47"/>
      <c r="BL521" s="47"/>
      <c r="BM521" s="47"/>
      <c r="BN521" s="47"/>
      <c r="BO521" s="47"/>
      <c r="BP521" s="47"/>
      <c r="BQ521" s="47"/>
      <c r="BR521" s="47"/>
      <c r="BS521" s="47"/>
      <c r="BT521" s="47"/>
      <c r="BU521" s="47"/>
      <c r="BV521" s="47"/>
      <c r="BW521" s="47"/>
      <c r="BX521" s="47"/>
    </row>
    <row r="522" spans="1:76" x14ac:dyDescent="0.25">
      <c r="A522" s="47"/>
      <c r="B522" s="45"/>
      <c r="C522" s="61"/>
      <c r="D522" s="45"/>
      <c r="E522" s="45"/>
      <c r="F522" s="47"/>
      <c r="G522" s="47"/>
      <c r="H522" s="47"/>
      <c r="I522" s="47"/>
      <c r="J522" s="47"/>
      <c r="K522" s="47"/>
      <c r="L522" s="47"/>
      <c r="M522" s="47"/>
      <c r="N522" s="29">
        <f>SUM(Table1[[#This Row],[250m]:[1000m]])/86400</f>
        <v>0</v>
      </c>
      <c r="O522" s="29">
        <f>SUM(Table1[[#This Row],[250m]:[2000m]])/86400</f>
        <v>0</v>
      </c>
      <c r="P522" s="63">
        <f>SUM(Table1[[#This Row],[250m]:[3000m]])/86400</f>
        <v>0</v>
      </c>
      <c r="Q522" s="29" t="str">
        <f>IF(Table1[[#This Row],[Time(s)]]&gt;1,Table1[[#This Row],[Time(s)]]/86400," ")</f>
        <v xml:space="preserve"> </v>
      </c>
      <c r="R522" s="30">
        <f>SUM(Table1[[#This Row],[250m]:[4000m]])</f>
        <v>0</v>
      </c>
      <c r="S522" s="31" t="str">
        <f t="shared" si="31"/>
        <v xml:space="preserve"> </v>
      </c>
      <c r="T522" s="43" t="str">
        <f t="shared" si="32"/>
        <v xml:space="preserve"> </v>
      </c>
      <c r="U522" s="43" t="str">
        <f>IFERROR(AVERAGE(Table1[[#This Row],[500m]:[4000m]])," ")</f>
        <v xml:space="preserve"> </v>
      </c>
      <c r="V522" s="43" t="str">
        <f t="shared" si="33"/>
        <v xml:space="preserve"> </v>
      </c>
      <c r="W522" s="47"/>
      <c r="X522" s="47"/>
      <c r="Y522" s="47"/>
      <c r="Z522" s="49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51"/>
      <c r="AR522" s="47"/>
      <c r="AS522" s="47"/>
      <c r="AT522" s="47"/>
      <c r="AU522" s="47"/>
      <c r="AV522" s="47"/>
      <c r="AW522" s="47"/>
      <c r="AX522" s="47"/>
      <c r="AY522" s="47"/>
      <c r="AZ522" s="47"/>
      <c r="BA522" s="47"/>
      <c r="BB522" s="47"/>
      <c r="BC522" s="47"/>
      <c r="BD522" s="47"/>
      <c r="BE522" s="47"/>
      <c r="BF522" s="47"/>
      <c r="BG522" s="47"/>
      <c r="BH522" s="47"/>
      <c r="BI522" s="47"/>
      <c r="BJ522" s="47"/>
      <c r="BK522" s="47"/>
      <c r="BL522" s="47"/>
      <c r="BM522" s="47"/>
      <c r="BN522" s="47"/>
      <c r="BO522" s="47"/>
      <c r="BP522" s="47"/>
      <c r="BQ522" s="47"/>
      <c r="BR522" s="47"/>
      <c r="BS522" s="47"/>
      <c r="BT522" s="47"/>
      <c r="BU522" s="47"/>
      <c r="BV522" s="47"/>
      <c r="BW522" s="47"/>
      <c r="BX522" s="47"/>
    </row>
    <row r="523" spans="1:76" x14ac:dyDescent="0.25">
      <c r="A523" s="47"/>
      <c r="B523" s="45"/>
      <c r="C523" s="61"/>
      <c r="D523" s="45"/>
      <c r="E523" s="45"/>
      <c r="F523" s="47"/>
      <c r="G523" s="47"/>
      <c r="H523" s="47"/>
      <c r="I523" s="47"/>
      <c r="J523" s="47"/>
      <c r="K523" s="47"/>
      <c r="L523" s="47"/>
      <c r="M523" s="47"/>
      <c r="N523" s="29">
        <f>SUM(Table1[[#This Row],[250m]:[1000m]])/86400</f>
        <v>0</v>
      </c>
      <c r="O523" s="29">
        <f>SUM(Table1[[#This Row],[250m]:[2000m]])/86400</f>
        <v>0</v>
      </c>
      <c r="P523" s="63">
        <f>SUM(Table1[[#This Row],[250m]:[3000m]])/86400</f>
        <v>0</v>
      </c>
      <c r="Q523" s="29" t="str">
        <f>IF(Table1[[#This Row],[Time(s)]]&gt;1,Table1[[#This Row],[Time(s)]]/86400," ")</f>
        <v xml:space="preserve"> </v>
      </c>
      <c r="R523" s="30">
        <f>SUM(Table1[[#This Row],[250m]:[4000m]])</f>
        <v>0</v>
      </c>
      <c r="S523" s="31" t="str">
        <f t="shared" si="31"/>
        <v xml:space="preserve"> </v>
      </c>
      <c r="T523" s="43" t="str">
        <f t="shared" si="32"/>
        <v xml:space="preserve"> </v>
      </c>
      <c r="U523" s="43" t="str">
        <f>IFERROR(AVERAGE(Table1[[#This Row],[500m]:[4000m]])," ")</f>
        <v xml:space="preserve"> </v>
      </c>
      <c r="V523" s="43" t="str">
        <f t="shared" si="33"/>
        <v xml:space="preserve"> </v>
      </c>
      <c r="W523" s="47"/>
      <c r="X523" s="47"/>
      <c r="Y523" s="47"/>
      <c r="Z523" s="49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51"/>
      <c r="AR523" s="47"/>
      <c r="AS523" s="47"/>
      <c r="AT523" s="47"/>
      <c r="AU523" s="47"/>
      <c r="AV523" s="47"/>
      <c r="AW523" s="47"/>
      <c r="AX523" s="47"/>
      <c r="AY523" s="47"/>
      <c r="AZ523" s="47"/>
      <c r="BA523" s="47"/>
      <c r="BB523" s="47"/>
      <c r="BC523" s="47"/>
      <c r="BD523" s="47"/>
      <c r="BE523" s="47"/>
      <c r="BF523" s="47"/>
      <c r="BG523" s="47"/>
      <c r="BH523" s="47"/>
      <c r="BI523" s="47"/>
      <c r="BJ523" s="47"/>
      <c r="BK523" s="47"/>
      <c r="BL523" s="47"/>
      <c r="BM523" s="47"/>
      <c r="BN523" s="47"/>
      <c r="BO523" s="47"/>
      <c r="BP523" s="47"/>
      <c r="BQ523" s="47"/>
      <c r="BR523" s="47"/>
      <c r="BS523" s="47"/>
      <c r="BT523" s="47"/>
      <c r="BU523" s="47"/>
      <c r="BV523" s="47"/>
      <c r="BW523" s="47"/>
      <c r="BX523" s="47"/>
    </row>
    <row r="524" spans="1:76" x14ac:dyDescent="0.25">
      <c r="A524" s="47"/>
      <c r="B524" s="45"/>
      <c r="C524" s="61"/>
      <c r="D524" s="45"/>
      <c r="E524" s="45"/>
      <c r="F524" s="47"/>
      <c r="G524" s="47"/>
      <c r="H524" s="47"/>
      <c r="I524" s="47"/>
      <c r="J524" s="47"/>
      <c r="K524" s="47"/>
      <c r="L524" s="47"/>
      <c r="M524" s="47"/>
      <c r="N524" s="29">
        <f>SUM(Table1[[#This Row],[250m]:[1000m]])/86400</f>
        <v>0</v>
      </c>
      <c r="O524" s="29">
        <f>SUM(Table1[[#This Row],[250m]:[2000m]])/86400</f>
        <v>0</v>
      </c>
      <c r="P524" s="63">
        <f>SUM(Table1[[#This Row],[250m]:[3000m]])/86400</f>
        <v>0</v>
      </c>
      <c r="Q524" s="29" t="str">
        <f>IF(Table1[[#This Row],[Time(s)]]&gt;1,Table1[[#This Row],[Time(s)]]/86400," ")</f>
        <v xml:space="preserve"> </v>
      </c>
      <c r="R524" s="30">
        <f>SUM(Table1[[#This Row],[250m]:[4000m]])</f>
        <v>0</v>
      </c>
      <c r="S524" s="31" t="str">
        <f t="shared" si="31"/>
        <v xml:space="preserve"> </v>
      </c>
      <c r="T524" s="43" t="str">
        <f t="shared" si="32"/>
        <v xml:space="preserve"> </v>
      </c>
      <c r="U524" s="43" t="str">
        <f>IFERROR(AVERAGE(Table1[[#This Row],[500m]:[4000m]])," ")</f>
        <v xml:space="preserve"> </v>
      </c>
      <c r="V524" s="43" t="str">
        <f t="shared" si="33"/>
        <v xml:space="preserve"> </v>
      </c>
      <c r="W524" s="47"/>
      <c r="X524" s="47"/>
      <c r="Y524" s="47"/>
      <c r="Z524" s="49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51"/>
      <c r="AR524" s="47"/>
      <c r="AS524" s="47"/>
      <c r="AT524" s="47"/>
      <c r="AU524" s="47"/>
      <c r="AV524" s="47"/>
      <c r="AW524" s="47"/>
      <c r="AX524" s="47"/>
      <c r="AY524" s="47"/>
      <c r="AZ524" s="47"/>
      <c r="BA524" s="47"/>
      <c r="BB524" s="47"/>
      <c r="BC524" s="47"/>
      <c r="BD524" s="47"/>
      <c r="BE524" s="47"/>
      <c r="BF524" s="47"/>
      <c r="BG524" s="47"/>
      <c r="BH524" s="47"/>
      <c r="BI524" s="47"/>
      <c r="BJ524" s="47"/>
      <c r="BK524" s="47"/>
      <c r="BL524" s="47"/>
      <c r="BM524" s="47"/>
      <c r="BN524" s="47"/>
      <c r="BO524" s="47"/>
      <c r="BP524" s="47"/>
      <c r="BQ524" s="47"/>
      <c r="BR524" s="47"/>
      <c r="BS524" s="47"/>
      <c r="BT524" s="47"/>
      <c r="BU524" s="47"/>
      <c r="BV524" s="47"/>
      <c r="BW524" s="47"/>
      <c r="BX524" s="47"/>
    </row>
    <row r="525" spans="1:76" x14ac:dyDescent="0.25">
      <c r="A525" s="47"/>
      <c r="B525" s="45"/>
      <c r="C525" s="61"/>
      <c r="D525" s="45"/>
      <c r="E525" s="45"/>
      <c r="F525" s="47"/>
      <c r="G525" s="47"/>
      <c r="H525" s="47"/>
      <c r="I525" s="47"/>
      <c r="J525" s="47"/>
      <c r="K525" s="47"/>
      <c r="L525" s="47"/>
      <c r="M525" s="47"/>
      <c r="N525" s="29">
        <f>SUM(Table1[[#This Row],[250m]:[1000m]])/86400</f>
        <v>0</v>
      </c>
      <c r="O525" s="29">
        <f>SUM(Table1[[#This Row],[250m]:[2000m]])/86400</f>
        <v>0</v>
      </c>
      <c r="P525" s="63">
        <f>SUM(Table1[[#This Row],[250m]:[3000m]])/86400</f>
        <v>0</v>
      </c>
      <c r="Q525" s="29" t="str">
        <f>IF(Table1[[#This Row],[Time(s)]]&gt;1,Table1[[#This Row],[Time(s)]]/86400," ")</f>
        <v xml:space="preserve"> </v>
      </c>
      <c r="R525" s="30">
        <f>SUM(Table1[[#This Row],[250m]:[4000m]])</f>
        <v>0</v>
      </c>
      <c r="S525" s="31" t="str">
        <f t="shared" si="31"/>
        <v xml:space="preserve"> </v>
      </c>
      <c r="T525" s="43" t="str">
        <f t="shared" si="32"/>
        <v xml:space="preserve"> </v>
      </c>
      <c r="U525" s="43" t="str">
        <f>IFERROR(AVERAGE(Table1[[#This Row],[500m]:[4000m]])," ")</f>
        <v xml:space="preserve"> </v>
      </c>
      <c r="V525" s="43" t="str">
        <f t="shared" si="33"/>
        <v xml:space="preserve"> </v>
      </c>
      <c r="W525" s="47"/>
      <c r="X525" s="47"/>
      <c r="Y525" s="47"/>
      <c r="Z525" s="49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51"/>
      <c r="AR525" s="47"/>
      <c r="AS525" s="47"/>
      <c r="AT525" s="47"/>
      <c r="AU525" s="47"/>
      <c r="AV525" s="47"/>
      <c r="AW525" s="47"/>
      <c r="AX525" s="47"/>
      <c r="AY525" s="47"/>
      <c r="AZ525" s="47"/>
      <c r="BA525" s="47"/>
      <c r="BB525" s="47"/>
      <c r="BC525" s="47"/>
      <c r="BD525" s="47"/>
      <c r="BE525" s="47"/>
      <c r="BF525" s="47"/>
      <c r="BG525" s="47"/>
      <c r="BH525" s="47"/>
      <c r="BI525" s="47"/>
      <c r="BJ525" s="47"/>
      <c r="BK525" s="47"/>
      <c r="BL525" s="47"/>
      <c r="BM525" s="47"/>
      <c r="BN525" s="47"/>
      <c r="BO525" s="47"/>
      <c r="BP525" s="47"/>
      <c r="BQ525" s="47"/>
      <c r="BR525" s="47"/>
      <c r="BS525" s="47"/>
      <c r="BT525" s="47"/>
      <c r="BU525" s="47"/>
      <c r="BV525" s="47"/>
      <c r="BW525" s="47"/>
      <c r="BX525" s="47"/>
    </row>
    <row r="526" spans="1:76" x14ac:dyDescent="0.25">
      <c r="A526" s="47"/>
      <c r="B526" s="45"/>
      <c r="C526" s="61"/>
      <c r="D526" s="45"/>
      <c r="E526" s="45"/>
      <c r="F526" s="47"/>
      <c r="G526" s="47"/>
      <c r="H526" s="47"/>
      <c r="I526" s="47"/>
      <c r="J526" s="47"/>
      <c r="K526" s="47"/>
      <c r="L526" s="47"/>
      <c r="M526" s="47"/>
      <c r="N526" s="29">
        <f>SUM(Table1[[#This Row],[250m]:[1000m]])/86400</f>
        <v>0</v>
      </c>
      <c r="O526" s="29">
        <f>SUM(Table1[[#This Row],[250m]:[2000m]])/86400</f>
        <v>0</v>
      </c>
      <c r="P526" s="63">
        <f>SUM(Table1[[#This Row],[250m]:[3000m]])/86400</f>
        <v>0</v>
      </c>
      <c r="Q526" s="29" t="str">
        <f>IF(Table1[[#This Row],[Time(s)]]&gt;1,Table1[[#This Row],[Time(s)]]/86400," ")</f>
        <v xml:space="preserve"> </v>
      </c>
      <c r="R526" s="30">
        <f>SUM(Table1[[#This Row],[250m]:[4000m]])</f>
        <v>0</v>
      </c>
      <c r="S526" s="31" t="str">
        <f t="shared" si="31"/>
        <v xml:space="preserve"> </v>
      </c>
      <c r="T526" s="43" t="str">
        <f t="shared" si="32"/>
        <v xml:space="preserve"> </v>
      </c>
      <c r="U526" s="43" t="str">
        <f>IFERROR(AVERAGE(Table1[[#This Row],[500m]:[4000m]])," ")</f>
        <v xml:space="preserve"> </v>
      </c>
      <c r="V526" s="43" t="str">
        <f t="shared" si="33"/>
        <v xml:space="preserve"> </v>
      </c>
      <c r="W526" s="47"/>
      <c r="X526" s="47"/>
      <c r="Y526" s="47"/>
      <c r="Z526" s="49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51"/>
      <c r="AR526" s="47"/>
      <c r="AS526" s="47"/>
      <c r="AT526" s="47"/>
      <c r="AU526" s="47"/>
      <c r="AV526" s="47"/>
      <c r="AW526" s="47"/>
      <c r="AX526" s="47"/>
      <c r="AY526" s="47"/>
      <c r="AZ526" s="47"/>
      <c r="BA526" s="47"/>
      <c r="BB526" s="47"/>
      <c r="BC526" s="47"/>
      <c r="BD526" s="47"/>
      <c r="BE526" s="47"/>
      <c r="BF526" s="47"/>
      <c r="BG526" s="47"/>
      <c r="BH526" s="47"/>
      <c r="BI526" s="47"/>
      <c r="BJ526" s="47"/>
      <c r="BK526" s="47"/>
      <c r="BL526" s="47"/>
      <c r="BM526" s="47"/>
      <c r="BN526" s="47"/>
      <c r="BO526" s="47"/>
      <c r="BP526" s="47"/>
      <c r="BQ526" s="47"/>
      <c r="BR526" s="47"/>
      <c r="BS526" s="47"/>
      <c r="BT526" s="47"/>
      <c r="BU526" s="47"/>
      <c r="BV526" s="47"/>
      <c r="BW526" s="47"/>
      <c r="BX526" s="47"/>
    </row>
    <row r="527" spans="1:76" x14ac:dyDescent="0.25">
      <c r="A527" s="47"/>
      <c r="B527" s="45"/>
      <c r="C527" s="61"/>
      <c r="D527" s="45"/>
      <c r="E527" s="45"/>
      <c r="F527" s="47"/>
      <c r="G527" s="47"/>
      <c r="H527" s="47"/>
      <c r="I527" s="47"/>
      <c r="J527" s="47"/>
      <c r="K527" s="47"/>
      <c r="L527" s="47"/>
      <c r="M527" s="47"/>
      <c r="N527" s="29">
        <f>SUM(Table1[[#This Row],[250m]:[1000m]])/86400</f>
        <v>0</v>
      </c>
      <c r="O527" s="29">
        <f>SUM(Table1[[#This Row],[250m]:[2000m]])/86400</f>
        <v>0</v>
      </c>
      <c r="P527" s="63">
        <f>SUM(Table1[[#This Row],[250m]:[3000m]])/86400</f>
        <v>0</v>
      </c>
      <c r="Q527" s="29" t="str">
        <f>IF(Table1[[#This Row],[Time(s)]]&gt;1,Table1[[#This Row],[Time(s)]]/86400," ")</f>
        <v xml:space="preserve"> </v>
      </c>
      <c r="R527" s="30">
        <f>SUM(Table1[[#This Row],[250m]:[4000m]])</f>
        <v>0</v>
      </c>
      <c r="S527" s="31" t="str">
        <f t="shared" si="31"/>
        <v xml:space="preserve"> </v>
      </c>
      <c r="T527" s="43" t="str">
        <f t="shared" si="32"/>
        <v xml:space="preserve"> </v>
      </c>
      <c r="U527" s="43" t="str">
        <f>IFERROR(AVERAGE(Table1[[#This Row],[500m]:[4000m]])," ")</f>
        <v xml:space="preserve"> </v>
      </c>
      <c r="V527" s="43" t="str">
        <f t="shared" si="33"/>
        <v xml:space="preserve"> </v>
      </c>
      <c r="W527" s="47"/>
      <c r="X527" s="47"/>
      <c r="Y527" s="47"/>
      <c r="Z527" s="49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51"/>
      <c r="AR527" s="47"/>
      <c r="AS527" s="47"/>
      <c r="AT527" s="47"/>
      <c r="AU527" s="47"/>
      <c r="AV527" s="47"/>
      <c r="AW527" s="47"/>
      <c r="AX527" s="47"/>
      <c r="AY527" s="47"/>
      <c r="AZ527" s="47"/>
      <c r="BA527" s="47"/>
      <c r="BB527" s="47"/>
      <c r="BC527" s="47"/>
      <c r="BD527" s="47"/>
      <c r="BE527" s="47"/>
      <c r="BF527" s="47"/>
      <c r="BG527" s="47"/>
      <c r="BH527" s="47"/>
      <c r="BI527" s="47"/>
      <c r="BJ527" s="47"/>
      <c r="BK527" s="47"/>
      <c r="BL527" s="47"/>
      <c r="BM527" s="47"/>
      <c r="BN527" s="47"/>
      <c r="BO527" s="47"/>
      <c r="BP527" s="47"/>
      <c r="BQ527" s="47"/>
      <c r="BR527" s="47"/>
      <c r="BS527" s="47"/>
      <c r="BT527" s="47"/>
      <c r="BU527" s="47"/>
      <c r="BV527" s="47"/>
      <c r="BW527" s="47"/>
      <c r="BX527" s="47"/>
    </row>
    <row r="528" spans="1:76" x14ac:dyDescent="0.25">
      <c r="A528" s="47"/>
      <c r="B528" s="45"/>
      <c r="C528" s="61"/>
      <c r="D528" s="45"/>
      <c r="E528" s="45"/>
      <c r="F528" s="47"/>
      <c r="G528" s="47"/>
      <c r="H528" s="47"/>
      <c r="I528" s="47"/>
      <c r="J528" s="47"/>
      <c r="K528" s="47"/>
      <c r="L528" s="47"/>
      <c r="M528" s="47"/>
      <c r="N528" s="29">
        <f>SUM(Table1[[#This Row],[250m]:[1000m]])/86400</f>
        <v>0</v>
      </c>
      <c r="O528" s="29">
        <f>SUM(Table1[[#This Row],[250m]:[2000m]])/86400</f>
        <v>0</v>
      </c>
      <c r="P528" s="63">
        <f>SUM(Table1[[#This Row],[250m]:[3000m]])/86400</f>
        <v>0</v>
      </c>
      <c r="Q528" s="29" t="str">
        <f>IF(Table1[[#This Row],[Time(s)]]&gt;1,Table1[[#This Row],[Time(s)]]/86400," ")</f>
        <v xml:space="preserve"> </v>
      </c>
      <c r="R528" s="30">
        <f>SUM(Table1[[#This Row],[250m]:[4000m]])</f>
        <v>0</v>
      </c>
      <c r="S528" s="31" t="str">
        <f t="shared" ref="S528:S591" si="34">IFERROR(4/(R528/3600)," ")</f>
        <v xml:space="preserve"> </v>
      </c>
      <c r="T528" s="43" t="str">
        <f t="shared" si="32"/>
        <v xml:space="preserve"> </v>
      </c>
      <c r="U528" s="43" t="str">
        <f>IFERROR(AVERAGE(Table1[[#This Row],[500m]:[4000m]])," ")</f>
        <v xml:space="preserve"> </v>
      </c>
      <c r="V528" s="43" t="str">
        <f t="shared" si="33"/>
        <v xml:space="preserve"> </v>
      </c>
      <c r="W528" s="47"/>
      <c r="X528" s="47"/>
      <c r="Y528" s="47"/>
      <c r="Z528" s="49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51"/>
      <c r="AR528" s="47"/>
      <c r="AS528" s="47"/>
      <c r="AT528" s="47"/>
      <c r="AU528" s="47"/>
      <c r="AV528" s="47"/>
      <c r="AW528" s="47"/>
      <c r="AX528" s="47"/>
      <c r="AY528" s="47"/>
      <c r="AZ528" s="47"/>
      <c r="BA528" s="47"/>
      <c r="BB528" s="47"/>
      <c r="BC528" s="47"/>
      <c r="BD528" s="47"/>
      <c r="BE528" s="47"/>
      <c r="BF528" s="47"/>
      <c r="BG528" s="47"/>
      <c r="BH528" s="47"/>
      <c r="BI528" s="47"/>
      <c r="BJ528" s="47"/>
      <c r="BK528" s="47"/>
      <c r="BL528" s="47"/>
      <c r="BM528" s="47"/>
      <c r="BN528" s="47"/>
      <c r="BO528" s="47"/>
      <c r="BP528" s="47"/>
      <c r="BQ528" s="47"/>
      <c r="BR528" s="47"/>
      <c r="BS528" s="47"/>
      <c r="BT528" s="47"/>
      <c r="BU528" s="47"/>
      <c r="BV528" s="47"/>
      <c r="BW528" s="47"/>
      <c r="BX528" s="47"/>
    </row>
    <row r="529" spans="1:76" x14ac:dyDescent="0.25">
      <c r="A529" s="47"/>
      <c r="B529" s="45"/>
      <c r="C529" s="61"/>
      <c r="D529" s="45"/>
      <c r="E529" s="45"/>
      <c r="F529" s="47"/>
      <c r="G529" s="47"/>
      <c r="H529" s="47"/>
      <c r="I529" s="47"/>
      <c r="J529" s="47"/>
      <c r="K529" s="47"/>
      <c r="L529" s="47"/>
      <c r="M529" s="47"/>
      <c r="N529" s="29">
        <f>SUM(Table1[[#This Row],[250m]:[1000m]])/86400</f>
        <v>0</v>
      </c>
      <c r="O529" s="29">
        <f>SUM(Table1[[#This Row],[250m]:[2000m]])/86400</f>
        <v>0</v>
      </c>
      <c r="P529" s="63">
        <f>SUM(Table1[[#This Row],[250m]:[3000m]])/86400</f>
        <v>0</v>
      </c>
      <c r="Q529" s="29" t="str">
        <f>IF(Table1[[#This Row],[Time(s)]]&gt;1,Table1[[#This Row],[Time(s)]]/86400," ")</f>
        <v xml:space="preserve"> </v>
      </c>
      <c r="R529" s="30">
        <f>SUM(Table1[[#This Row],[250m]:[4000m]])</f>
        <v>0</v>
      </c>
      <c r="S529" s="31" t="str">
        <f t="shared" si="34"/>
        <v xml:space="preserve"> </v>
      </c>
      <c r="T529" s="43" t="str">
        <f t="shared" si="32"/>
        <v xml:space="preserve"> </v>
      </c>
      <c r="U529" s="43" t="str">
        <f>IFERROR(AVERAGE(Table1[[#This Row],[500m]:[4000m]])," ")</f>
        <v xml:space="preserve"> </v>
      </c>
      <c r="V529" s="43" t="str">
        <f t="shared" si="33"/>
        <v xml:space="preserve"> </v>
      </c>
      <c r="W529" s="47"/>
      <c r="X529" s="47"/>
      <c r="Y529" s="47"/>
      <c r="Z529" s="49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51"/>
      <c r="AR529" s="47"/>
      <c r="AS529" s="47"/>
      <c r="AT529" s="47"/>
      <c r="AU529" s="47"/>
      <c r="AV529" s="47"/>
      <c r="AW529" s="47"/>
      <c r="AX529" s="47"/>
      <c r="AY529" s="47"/>
      <c r="AZ529" s="47"/>
      <c r="BA529" s="47"/>
      <c r="BB529" s="47"/>
      <c r="BC529" s="47"/>
      <c r="BD529" s="47"/>
      <c r="BE529" s="47"/>
      <c r="BF529" s="47"/>
      <c r="BG529" s="47"/>
      <c r="BH529" s="47"/>
      <c r="BI529" s="47"/>
      <c r="BJ529" s="47"/>
      <c r="BK529" s="47"/>
      <c r="BL529" s="47"/>
      <c r="BM529" s="47"/>
      <c r="BN529" s="47"/>
      <c r="BO529" s="47"/>
      <c r="BP529" s="47"/>
      <c r="BQ529" s="47"/>
      <c r="BR529" s="47"/>
      <c r="BS529" s="47"/>
      <c r="BT529" s="47"/>
      <c r="BU529" s="47"/>
      <c r="BV529" s="47"/>
      <c r="BW529" s="47"/>
      <c r="BX529" s="47"/>
    </row>
    <row r="530" spans="1:76" x14ac:dyDescent="0.25">
      <c r="A530" s="47"/>
      <c r="B530" s="45"/>
      <c r="C530" s="61"/>
      <c r="D530" s="45"/>
      <c r="E530" s="45"/>
      <c r="F530" s="47"/>
      <c r="G530" s="47"/>
      <c r="H530" s="47"/>
      <c r="I530" s="47"/>
      <c r="J530" s="47"/>
      <c r="K530" s="47"/>
      <c r="L530" s="47"/>
      <c r="M530" s="47"/>
      <c r="N530" s="29">
        <f>SUM(Table1[[#This Row],[250m]:[1000m]])/86400</f>
        <v>0</v>
      </c>
      <c r="O530" s="29">
        <f>SUM(Table1[[#This Row],[250m]:[2000m]])/86400</f>
        <v>0</v>
      </c>
      <c r="P530" s="63">
        <f>SUM(Table1[[#This Row],[250m]:[3000m]])/86400</f>
        <v>0</v>
      </c>
      <c r="Q530" s="29" t="str">
        <f>IF(Table1[[#This Row],[Time(s)]]&gt;1,Table1[[#This Row],[Time(s)]]/86400," ")</f>
        <v xml:space="preserve"> </v>
      </c>
      <c r="R530" s="30">
        <f>SUM(Table1[[#This Row],[250m]:[4000m]])</f>
        <v>0</v>
      </c>
      <c r="S530" s="31" t="str">
        <f t="shared" si="34"/>
        <v xml:space="preserve"> </v>
      </c>
      <c r="T530" s="43" t="str">
        <f t="shared" si="32"/>
        <v xml:space="preserve"> </v>
      </c>
      <c r="U530" s="43" t="str">
        <f>IFERROR(AVERAGE(Table1[[#This Row],[500m]:[4000m]])," ")</f>
        <v xml:space="preserve"> </v>
      </c>
      <c r="V530" s="43" t="str">
        <f t="shared" si="33"/>
        <v xml:space="preserve"> </v>
      </c>
      <c r="W530" s="47"/>
      <c r="X530" s="47"/>
      <c r="Y530" s="47"/>
      <c r="Z530" s="49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51"/>
      <c r="AR530" s="47"/>
      <c r="AS530" s="47"/>
      <c r="AT530" s="47"/>
      <c r="AU530" s="47"/>
      <c r="AV530" s="47"/>
      <c r="AW530" s="47"/>
      <c r="AX530" s="47"/>
      <c r="AY530" s="47"/>
      <c r="AZ530" s="47"/>
      <c r="BA530" s="47"/>
      <c r="BB530" s="47"/>
      <c r="BC530" s="47"/>
      <c r="BD530" s="47"/>
      <c r="BE530" s="47"/>
      <c r="BF530" s="47"/>
      <c r="BG530" s="47"/>
      <c r="BH530" s="47"/>
      <c r="BI530" s="47"/>
      <c r="BJ530" s="47"/>
      <c r="BK530" s="47"/>
      <c r="BL530" s="47"/>
      <c r="BM530" s="47"/>
      <c r="BN530" s="47"/>
      <c r="BO530" s="47"/>
      <c r="BP530" s="47"/>
      <c r="BQ530" s="47"/>
      <c r="BR530" s="47"/>
      <c r="BS530" s="47"/>
      <c r="BT530" s="47"/>
      <c r="BU530" s="47"/>
      <c r="BV530" s="47"/>
      <c r="BW530" s="47"/>
      <c r="BX530" s="47"/>
    </row>
    <row r="531" spans="1:76" x14ac:dyDescent="0.25">
      <c r="A531" s="47"/>
      <c r="B531" s="45"/>
      <c r="C531" s="61"/>
      <c r="D531" s="45"/>
      <c r="E531" s="45"/>
      <c r="F531" s="47"/>
      <c r="G531" s="47"/>
      <c r="H531" s="47"/>
      <c r="I531" s="47"/>
      <c r="J531" s="47"/>
      <c r="K531" s="47"/>
      <c r="L531" s="47"/>
      <c r="M531" s="47"/>
      <c r="N531" s="29">
        <f>SUM(Table1[[#This Row],[250m]:[1000m]])/86400</f>
        <v>0</v>
      </c>
      <c r="O531" s="29">
        <f>SUM(Table1[[#This Row],[250m]:[2000m]])/86400</f>
        <v>0</v>
      </c>
      <c r="P531" s="63">
        <f>SUM(Table1[[#This Row],[250m]:[3000m]])/86400</f>
        <v>0</v>
      </c>
      <c r="Q531" s="29" t="str">
        <f>IF(Table1[[#This Row],[Time(s)]]&gt;1,Table1[[#This Row],[Time(s)]]/86400," ")</f>
        <v xml:space="preserve"> </v>
      </c>
      <c r="R531" s="30">
        <f>SUM(Table1[[#This Row],[250m]:[4000m]])</f>
        <v>0</v>
      </c>
      <c r="S531" s="31" t="str">
        <f t="shared" si="34"/>
        <v xml:space="preserve"> </v>
      </c>
      <c r="T531" s="43" t="str">
        <f t="shared" si="32"/>
        <v xml:space="preserve"> </v>
      </c>
      <c r="U531" s="43" t="str">
        <f>IFERROR(AVERAGE(Table1[[#This Row],[500m]:[4000m]])," ")</f>
        <v xml:space="preserve"> </v>
      </c>
      <c r="V531" s="43" t="str">
        <f t="shared" si="33"/>
        <v xml:space="preserve"> </v>
      </c>
      <c r="W531" s="47"/>
      <c r="X531" s="47"/>
      <c r="Y531" s="47"/>
      <c r="Z531" s="49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51"/>
      <c r="AR531" s="47"/>
      <c r="AS531" s="47"/>
      <c r="AT531" s="47"/>
      <c r="AU531" s="47"/>
      <c r="AV531" s="47"/>
      <c r="AW531" s="47"/>
      <c r="AX531" s="47"/>
      <c r="AY531" s="47"/>
      <c r="AZ531" s="47"/>
      <c r="BA531" s="47"/>
      <c r="BB531" s="47"/>
      <c r="BC531" s="47"/>
      <c r="BD531" s="47"/>
      <c r="BE531" s="47"/>
      <c r="BF531" s="47"/>
      <c r="BG531" s="47"/>
      <c r="BH531" s="47"/>
      <c r="BI531" s="47"/>
      <c r="BJ531" s="47"/>
      <c r="BK531" s="47"/>
      <c r="BL531" s="47"/>
      <c r="BM531" s="47"/>
      <c r="BN531" s="47"/>
      <c r="BO531" s="47"/>
      <c r="BP531" s="47"/>
      <c r="BQ531" s="47"/>
      <c r="BR531" s="47"/>
      <c r="BS531" s="47"/>
      <c r="BT531" s="47"/>
      <c r="BU531" s="47"/>
      <c r="BV531" s="47"/>
      <c r="BW531" s="47"/>
      <c r="BX531" s="47"/>
    </row>
    <row r="532" spans="1:76" x14ac:dyDescent="0.25">
      <c r="A532" s="47"/>
      <c r="B532" s="45"/>
      <c r="C532" s="61"/>
      <c r="D532" s="45"/>
      <c r="E532" s="45"/>
      <c r="F532" s="47"/>
      <c r="G532" s="47"/>
      <c r="H532" s="47"/>
      <c r="I532" s="47"/>
      <c r="J532" s="47"/>
      <c r="K532" s="47"/>
      <c r="L532" s="47"/>
      <c r="M532" s="47"/>
      <c r="N532" s="29">
        <f>SUM(Table1[[#This Row],[250m]:[1000m]])/86400</f>
        <v>0</v>
      </c>
      <c r="O532" s="29">
        <f>SUM(Table1[[#This Row],[250m]:[2000m]])/86400</f>
        <v>0</v>
      </c>
      <c r="P532" s="63">
        <f>SUM(Table1[[#This Row],[250m]:[3000m]])/86400</f>
        <v>0</v>
      </c>
      <c r="Q532" s="29" t="str">
        <f>IF(Table1[[#This Row],[Time(s)]]&gt;1,Table1[[#This Row],[Time(s)]]/86400," ")</f>
        <v xml:space="preserve"> </v>
      </c>
      <c r="R532" s="30">
        <f>SUM(Table1[[#This Row],[250m]:[4000m]])</f>
        <v>0</v>
      </c>
      <c r="S532" s="31" t="str">
        <f t="shared" si="34"/>
        <v xml:space="preserve"> </v>
      </c>
      <c r="T532" s="43" t="str">
        <f t="shared" si="32"/>
        <v xml:space="preserve"> </v>
      </c>
      <c r="U532" s="43" t="str">
        <f>IFERROR(AVERAGE(Table1[[#This Row],[500m]:[4000m]])," ")</f>
        <v xml:space="preserve"> </v>
      </c>
      <c r="V532" s="43" t="str">
        <f t="shared" si="33"/>
        <v xml:space="preserve"> </v>
      </c>
      <c r="W532" s="47"/>
      <c r="X532" s="47"/>
      <c r="Y532" s="47"/>
      <c r="Z532" s="49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51"/>
      <c r="AR532" s="47"/>
      <c r="AS532" s="47"/>
      <c r="AT532" s="47"/>
      <c r="AU532" s="47"/>
      <c r="AV532" s="47"/>
      <c r="AW532" s="47"/>
      <c r="AX532" s="47"/>
      <c r="AY532" s="47"/>
      <c r="AZ532" s="47"/>
      <c r="BA532" s="47"/>
      <c r="BB532" s="47"/>
      <c r="BC532" s="47"/>
      <c r="BD532" s="47"/>
      <c r="BE532" s="47"/>
      <c r="BF532" s="47"/>
      <c r="BG532" s="47"/>
      <c r="BH532" s="47"/>
      <c r="BI532" s="47"/>
      <c r="BJ532" s="47"/>
      <c r="BK532" s="47"/>
      <c r="BL532" s="47"/>
      <c r="BM532" s="47"/>
      <c r="BN532" s="47"/>
      <c r="BO532" s="47"/>
      <c r="BP532" s="47"/>
      <c r="BQ532" s="47"/>
      <c r="BR532" s="47"/>
      <c r="BS532" s="47"/>
      <c r="BT532" s="47"/>
      <c r="BU532" s="47"/>
      <c r="BV532" s="47"/>
      <c r="BW532" s="47"/>
      <c r="BX532" s="47"/>
    </row>
    <row r="533" spans="1:76" x14ac:dyDescent="0.25">
      <c r="A533" s="47"/>
      <c r="B533" s="45"/>
      <c r="C533" s="61"/>
      <c r="D533" s="45"/>
      <c r="E533" s="45"/>
      <c r="F533" s="47"/>
      <c r="G533" s="47"/>
      <c r="H533" s="47"/>
      <c r="I533" s="47"/>
      <c r="J533" s="47"/>
      <c r="K533" s="47"/>
      <c r="L533" s="47"/>
      <c r="M533" s="47"/>
      <c r="N533" s="29">
        <f>SUM(Table1[[#This Row],[250m]:[1000m]])/86400</f>
        <v>0</v>
      </c>
      <c r="O533" s="29">
        <f>SUM(Table1[[#This Row],[250m]:[2000m]])/86400</f>
        <v>0</v>
      </c>
      <c r="P533" s="63">
        <f>SUM(Table1[[#This Row],[250m]:[3000m]])/86400</f>
        <v>0</v>
      </c>
      <c r="Q533" s="29" t="str">
        <f>IF(Table1[[#This Row],[Time(s)]]&gt;1,Table1[[#This Row],[Time(s)]]/86400," ")</f>
        <v xml:space="preserve"> </v>
      </c>
      <c r="R533" s="30">
        <f>SUM(Table1[[#This Row],[250m]:[4000m]])</f>
        <v>0</v>
      </c>
      <c r="S533" s="31" t="str">
        <f t="shared" si="34"/>
        <v xml:space="preserve"> </v>
      </c>
      <c r="T533" s="43" t="str">
        <f t="shared" si="32"/>
        <v xml:space="preserve"> </v>
      </c>
      <c r="U533" s="43" t="str">
        <f>IFERROR(AVERAGE(Table1[[#This Row],[500m]:[4000m]])," ")</f>
        <v xml:space="preserve"> </v>
      </c>
      <c r="V533" s="43" t="str">
        <f t="shared" si="33"/>
        <v xml:space="preserve"> </v>
      </c>
      <c r="W533" s="47"/>
      <c r="X533" s="47"/>
      <c r="Y533" s="47"/>
      <c r="Z533" s="49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51"/>
      <c r="AR533" s="47"/>
      <c r="AS533" s="47"/>
      <c r="AT533" s="47"/>
      <c r="AU533" s="47"/>
      <c r="AV533" s="47"/>
      <c r="AW533" s="47"/>
      <c r="AX533" s="47"/>
      <c r="AY533" s="47"/>
      <c r="AZ533" s="47"/>
      <c r="BA533" s="47"/>
      <c r="BB533" s="47"/>
      <c r="BC533" s="47"/>
      <c r="BD533" s="47"/>
      <c r="BE533" s="47"/>
      <c r="BF533" s="47"/>
      <c r="BG533" s="47"/>
      <c r="BH533" s="47"/>
      <c r="BI533" s="47"/>
      <c r="BJ533" s="47"/>
      <c r="BK533" s="47"/>
      <c r="BL533" s="47"/>
      <c r="BM533" s="47"/>
      <c r="BN533" s="47"/>
      <c r="BO533" s="47"/>
      <c r="BP533" s="47"/>
      <c r="BQ533" s="47"/>
      <c r="BR533" s="47"/>
      <c r="BS533" s="47"/>
      <c r="BT533" s="47"/>
      <c r="BU533" s="47"/>
      <c r="BV533" s="47"/>
      <c r="BW533" s="47"/>
      <c r="BX533" s="47"/>
    </row>
    <row r="534" spans="1:76" x14ac:dyDescent="0.25">
      <c r="A534" s="47"/>
      <c r="B534" s="45"/>
      <c r="C534" s="61"/>
      <c r="D534" s="45"/>
      <c r="E534" s="45"/>
      <c r="F534" s="47"/>
      <c r="G534" s="47"/>
      <c r="H534" s="47"/>
      <c r="I534" s="47"/>
      <c r="J534" s="47"/>
      <c r="K534" s="47"/>
      <c r="L534" s="47"/>
      <c r="M534" s="47"/>
      <c r="N534" s="29">
        <f>SUM(Table1[[#This Row],[250m]:[1000m]])/86400</f>
        <v>0</v>
      </c>
      <c r="O534" s="29">
        <f>SUM(Table1[[#This Row],[250m]:[2000m]])/86400</f>
        <v>0</v>
      </c>
      <c r="P534" s="63">
        <f>SUM(Table1[[#This Row],[250m]:[3000m]])/86400</f>
        <v>0</v>
      </c>
      <c r="Q534" s="29" t="str">
        <f>IF(Table1[[#This Row],[Time(s)]]&gt;1,Table1[[#This Row],[Time(s)]]/86400," ")</f>
        <v xml:space="preserve"> </v>
      </c>
      <c r="R534" s="30">
        <f>SUM(Table1[[#This Row],[250m]:[4000m]])</f>
        <v>0</v>
      </c>
      <c r="S534" s="31" t="str">
        <f t="shared" si="34"/>
        <v xml:space="preserve"> </v>
      </c>
      <c r="T534" s="43" t="str">
        <f t="shared" si="32"/>
        <v xml:space="preserve"> </v>
      </c>
      <c r="U534" s="43" t="str">
        <f>IFERROR(AVERAGE(Table1[[#This Row],[500m]:[4000m]])," ")</f>
        <v xml:space="preserve"> </v>
      </c>
      <c r="V534" s="43" t="str">
        <f t="shared" si="33"/>
        <v xml:space="preserve"> </v>
      </c>
      <c r="W534" s="47"/>
      <c r="X534" s="47"/>
      <c r="Y534" s="47"/>
      <c r="Z534" s="49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51"/>
      <c r="AR534" s="47"/>
      <c r="AS534" s="47"/>
      <c r="AT534" s="47"/>
      <c r="AU534" s="47"/>
      <c r="AV534" s="47"/>
      <c r="AW534" s="47"/>
      <c r="AX534" s="47"/>
      <c r="AY534" s="47"/>
      <c r="AZ534" s="47"/>
      <c r="BA534" s="47"/>
      <c r="BB534" s="47"/>
      <c r="BC534" s="47"/>
      <c r="BD534" s="47"/>
      <c r="BE534" s="47"/>
      <c r="BF534" s="47"/>
      <c r="BG534" s="47"/>
      <c r="BH534" s="47"/>
      <c r="BI534" s="47"/>
      <c r="BJ534" s="47"/>
      <c r="BK534" s="47"/>
      <c r="BL534" s="47"/>
      <c r="BM534" s="47"/>
      <c r="BN534" s="47"/>
      <c r="BO534" s="47"/>
      <c r="BP534" s="47"/>
      <c r="BQ534" s="47"/>
      <c r="BR534" s="47"/>
      <c r="BS534" s="47"/>
      <c r="BT534" s="47"/>
      <c r="BU534" s="47"/>
      <c r="BV534" s="47"/>
      <c r="BW534" s="47"/>
      <c r="BX534" s="47"/>
    </row>
    <row r="535" spans="1:76" x14ac:dyDescent="0.25">
      <c r="A535" s="47"/>
      <c r="B535" s="45"/>
      <c r="C535" s="61"/>
      <c r="D535" s="45"/>
      <c r="E535" s="45"/>
      <c r="F535" s="47"/>
      <c r="G535" s="47"/>
      <c r="H535" s="47"/>
      <c r="I535" s="47"/>
      <c r="J535" s="47"/>
      <c r="K535" s="47"/>
      <c r="L535" s="47"/>
      <c r="M535" s="47"/>
      <c r="N535" s="29">
        <f>SUM(Table1[[#This Row],[250m]:[1000m]])/86400</f>
        <v>0</v>
      </c>
      <c r="O535" s="29">
        <f>SUM(Table1[[#This Row],[250m]:[2000m]])/86400</f>
        <v>0</v>
      </c>
      <c r="P535" s="63">
        <f>SUM(Table1[[#This Row],[250m]:[3000m]])/86400</f>
        <v>0</v>
      </c>
      <c r="Q535" s="29" t="str">
        <f>IF(Table1[[#This Row],[Time(s)]]&gt;1,Table1[[#This Row],[Time(s)]]/86400," ")</f>
        <v xml:space="preserve"> </v>
      </c>
      <c r="R535" s="30">
        <f>SUM(Table1[[#This Row],[250m]:[4000m]])</f>
        <v>0</v>
      </c>
      <c r="S535" s="31" t="str">
        <f t="shared" si="34"/>
        <v xml:space="preserve"> </v>
      </c>
      <c r="T535" s="43" t="str">
        <f t="shared" si="32"/>
        <v xml:space="preserve"> </v>
      </c>
      <c r="U535" s="43" t="str">
        <f>IFERROR(AVERAGE(Table1[[#This Row],[500m]:[4000m]])," ")</f>
        <v xml:space="preserve"> </v>
      </c>
      <c r="V535" s="43" t="str">
        <f t="shared" si="33"/>
        <v xml:space="preserve"> </v>
      </c>
      <c r="W535" s="47"/>
      <c r="X535" s="47"/>
      <c r="Y535" s="47"/>
      <c r="Z535" s="49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51"/>
      <c r="AR535" s="47"/>
      <c r="AS535" s="47"/>
      <c r="AT535" s="47"/>
      <c r="AU535" s="47"/>
      <c r="AV535" s="47"/>
      <c r="AW535" s="47"/>
      <c r="AX535" s="47"/>
      <c r="AY535" s="47"/>
      <c r="AZ535" s="47"/>
      <c r="BA535" s="47"/>
      <c r="BB535" s="47"/>
      <c r="BC535" s="47"/>
      <c r="BD535" s="47"/>
      <c r="BE535" s="47"/>
      <c r="BF535" s="47"/>
      <c r="BG535" s="47"/>
      <c r="BH535" s="47"/>
      <c r="BI535" s="47"/>
      <c r="BJ535" s="47"/>
      <c r="BK535" s="47"/>
      <c r="BL535" s="47"/>
      <c r="BM535" s="47"/>
      <c r="BN535" s="47"/>
      <c r="BO535" s="47"/>
      <c r="BP535" s="47"/>
      <c r="BQ535" s="47"/>
      <c r="BR535" s="47"/>
      <c r="BS535" s="47"/>
      <c r="BT535" s="47"/>
      <c r="BU535" s="47"/>
      <c r="BV535" s="47"/>
      <c r="BW535" s="47"/>
      <c r="BX535" s="47"/>
    </row>
    <row r="536" spans="1:76" x14ac:dyDescent="0.25">
      <c r="A536" s="47"/>
      <c r="B536" s="45"/>
      <c r="C536" s="61"/>
      <c r="D536" s="45"/>
      <c r="E536" s="45"/>
      <c r="F536" s="47"/>
      <c r="G536" s="47"/>
      <c r="H536" s="47"/>
      <c r="I536" s="47"/>
      <c r="J536" s="47"/>
      <c r="K536" s="47"/>
      <c r="L536" s="47"/>
      <c r="M536" s="47"/>
      <c r="N536" s="29">
        <f>SUM(Table1[[#This Row],[250m]:[1000m]])/86400</f>
        <v>0</v>
      </c>
      <c r="O536" s="29">
        <f>SUM(Table1[[#This Row],[250m]:[2000m]])/86400</f>
        <v>0</v>
      </c>
      <c r="P536" s="63">
        <f>SUM(Table1[[#This Row],[250m]:[3000m]])/86400</f>
        <v>0</v>
      </c>
      <c r="Q536" s="29" t="str">
        <f>IF(Table1[[#This Row],[Time(s)]]&gt;1,Table1[[#This Row],[Time(s)]]/86400," ")</f>
        <v xml:space="preserve"> </v>
      </c>
      <c r="R536" s="30">
        <f>SUM(Table1[[#This Row],[250m]:[4000m]])</f>
        <v>0</v>
      </c>
      <c r="S536" s="31" t="str">
        <f t="shared" si="34"/>
        <v xml:space="preserve"> </v>
      </c>
      <c r="T536" s="43" t="str">
        <f t="shared" si="32"/>
        <v xml:space="preserve"> </v>
      </c>
      <c r="U536" s="43" t="str">
        <f>IFERROR(AVERAGE(Table1[[#This Row],[500m]:[4000m]])," ")</f>
        <v xml:space="preserve"> </v>
      </c>
      <c r="V536" s="43" t="str">
        <f t="shared" si="33"/>
        <v xml:space="preserve"> </v>
      </c>
      <c r="W536" s="47"/>
      <c r="X536" s="47"/>
      <c r="Y536" s="47"/>
      <c r="Z536" s="49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51"/>
      <c r="AR536" s="47"/>
      <c r="AS536" s="47"/>
      <c r="AT536" s="47"/>
      <c r="AU536" s="47"/>
      <c r="AV536" s="47"/>
      <c r="AW536" s="47"/>
      <c r="AX536" s="47"/>
      <c r="AY536" s="47"/>
      <c r="AZ536" s="47"/>
      <c r="BA536" s="47"/>
      <c r="BB536" s="47"/>
      <c r="BC536" s="47"/>
      <c r="BD536" s="47"/>
      <c r="BE536" s="47"/>
      <c r="BF536" s="47"/>
      <c r="BG536" s="47"/>
      <c r="BH536" s="47"/>
      <c r="BI536" s="47"/>
      <c r="BJ536" s="47"/>
      <c r="BK536" s="47"/>
      <c r="BL536" s="47"/>
      <c r="BM536" s="47"/>
      <c r="BN536" s="47"/>
      <c r="BO536" s="47"/>
      <c r="BP536" s="47"/>
      <c r="BQ536" s="47"/>
      <c r="BR536" s="47"/>
      <c r="BS536" s="47"/>
      <c r="BT536" s="47"/>
      <c r="BU536" s="47"/>
      <c r="BV536" s="47"/>
      <c r="BW536" s="47"/>
      <c r="BX536" s="47"/>
    </row>
    <row r="537" spans="1:76" x14ac:dyDescent="0.25">
      <c r="A537" s="26"/>
      <c r="B537" s="27"/>
      <c r="C537" s="27"/>
      <c r="D537" s="27"/>
      <c r="E537" s="27"/>
      <c r="F537" s="26"/>
      <c r="G537" s="26"/>
      <c r="H537" s="26"/>
      <c r="I537" s="26"/>
      <c r="J537" s="26"/>
      <c r="K537" s="26"/>
      <c r="L537" s="26"/>
      <c r="M537" s="26"/>
      <c r="N537" s="29">
        <f>SUM(Table1[[#This Row],[250m]:[1000m]])/86400</f>
        <v>0</v>
      </c>
      <c r="O537" s="32">
        <f>SUM(Table1[[#This Row],[250m]:[2000m]])/86400</f>
        <v>0</v>
      </c>
      <c r="P537" s="29">
        <f>SUM(Table1[[#This Row],[250m]:[3000m]])/86400</f>
        <v>0</v>
      </c>
      <c r="Q537" s="29" t="str">
        <f>IF(Table1[[#This Row],[Time(s)]]&gt;1,Table1[[#This Row],[Time(s)]]/86400," ")</f>
        <v xml:space="preserve"> </v>
      </c>
      <c r="R537" s="30">
        <f>SUM(Table1[[#This Row],[250m]:[4000m]])</f>
        <v>0</v>
      </c>
      <c r="S537" s="31" t="str">
        <f t="shared" si="34"/>
        <v xml:space="preserve"> </v>
      </c>
      <c r="T537" s="43" t="str">
        <f t="shared" si="32"/>
        <v xml:space="preserve"> </v>
      </c>
      <c r="U537" s="43" t="str">
        <f>IFERROR(AVERAGE(Table1[[#This Row],[500m]:[4000m]])," ")</f>
        <v xml:space="preserve"> </v>
      </c>
      <c r="V537" s="43" t="str">
        <f t="shared" si="33"/>
        <v xml:space="preserve"> </v>
      </c>
      <c r="W537" s="26"/>
      <c r="X537" s="26"/>
      <c r="Y537" s="26"/>
      <c r="Z537" s="32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32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  <c r="BW537" s="26"/>
      <c r="BX537" s="26"/>
    </row>
    <row r="538" spans="1:76" x14ac:dyDescent="0.25">
      <c r="A538" s="47"/>
      <c r="B538" s="45"/>
      <c r="C538" s="61"/>
      <c r="D538" s="45"/>
      <c r="E538" s="45"/>
      <c r="F538" s="47"/>
      <c r="G538" s="47"/>
      <c r="H538" s="47"/>
      <c r="I538" s="47"/>
      <c r="J538" s="47"/>
      <c r="K538" s="47"/>
      <c r="L538" s="47"/>
      <c r="M538" s="47"/>
      <c r="N538" s="29">
        <f>SUM(Table1[[#This Row],[250m]:[1000m]])/86400</f>
        <v>0</v>
      </c>
      <c r="O538" s="51">
        <f>SUM(Table1[[#This Row],[250m]:[2000m]])/86400</f>
        <v>0</v>
      </c>
      <c r="P538" s="63">
        <f>SUM(Table1[[#This Row],[250m]:[3000m]])/86400</f>
        <v>0</v>
      </c>
      <c r="Q538" s="29" t="str">
        <f>IF(Table1[[#This Row],[Time(s)]]&gt;1,Table1[[#This Row],[Time(s)]]/86400," ")</f>
        <v xml:space="preserve"> </v>
      </c>
      <c r="R538" s="30">
        <f>SUM(Table1[[#This Row],[250m]:[4000m]])</f>
        <v>0</v>
      </c>
      <c r="S538" s="31" t="str">
        <f t="shared" si="34"/>
        <v xml:space="preserve"> </v>
      </c>
      <c r="T538" s="43" t="str">
        <f t="shared" si="32"/>
        <v xml:space="preserve"> </v>
      </c>
      <c r="U538" s="43" t="str">
        <f>IFERROR(AVERAGE(Table1[[#This Row],[500m]:[4000m]])," ")</f>
        <v xml:space="preserve"> </v>
      </c>
      <c r="V538" s="43" t="str">
        <f t="shared" si="33"/>
        <v xml:space="preserve"> </v>
      </c>
      <c r="W538" s="47"/>
      <c r="X538" s="47"/>
      <c r="Y538" s="47"/>
      <c r="Z538" s="49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51"/>
      <c r="AR538" s="47"/>
      <c r="AS538" s="47"/>
      <c r="AT538" s="47"/>
      <c r="AU538" s="47"/>
      <c r="AV538" s="47"/>
      <c r="AW538" s="47"/>
      <c r="AX538" s="47"/>
      <c r="AY538" s="47"/>
      <c r="AZ538" s="47"/>
      <c r="BA538" s="47"/>
      <c r="BB538" s="47"/>
      <c r="BC538" s="47"/>
      <c r="BD538" s="47"/>
      <c r="BE538" s="47"/>
      <c r="BF538" s="47"/>
      <c r="BG538" s="47"/>
      <c r="BH538" s="47"/>
      <c r="BI538" s="47"/>
      <c r="BJ538" s="47"/>
      <c r="BK538" s="47"/>
      <c r="BL538" s="47"/>
      <c r="BM538" s="47"/>
      <c r="BN538" s="47"/>
      <c r="BO538" s="47"/>
      <c r="BP538" s="47"/>
      <c r="BQ538" s="47"/>
      <c r="BR538" s="47"/>
      <c r="BS538" s="47"/>
      <c r="BT538" s="47"/>
      <c r="BU538" s="47"/>
      <c r="BV538" s="47"/>
      <c r="BW538" s="47"/>
      <c r="BX538" s="47"/>
    </row>
    <row r="539" spans="1:76" x14ac:dyDescent="0.25">
      <c r="A539" s="47"/>
      <c r="B539" s="45"/>
      <c r="C539" s="61"/>
      <c r="D539" s="45"/>
      <c r="E539" s="45"/>
      <c r="F539" s="47"/>
      <c r="G539" s="47"/>
      <c r="H539" s="47"/>
      <c r="I539" s="47"/>
      <c r="J539" s="47"/>
      <c r="K539" s="47"/>
      <c r="L539" s="47"/>
      <c r="M539" s="47"/>
      <c r="N539" s="29">
        <f>SUM(Table1[[#This Row],[250m]:[1000m]])/86400</f>
        <v>0</v>
      </c>
      <c r="O539" s="51">
        <f>SUM(Table1[[#This Row],[250m]:[2000m]])/86400</f>
        <v>0</v>
      </c>
      <c r="P539" s="63">
        <f>SUM(Table1[[#This Row],[250m]:[3000m]])/86400</f>
        <v>0</v>
      </c>
      <c r="Q539" s="29" t="str">
        <f>IF(Table1[[#This Row],[Time(s)]]&gt;1,Table1[[#This Row],[Time(s)]]/86400," ")</f>
        <v xml:space="preserve"> </v>
      </c>
      <c r="R539" s="30">
        <f>SUM(Table1[[#This Row],[250m]:[4000m]])</f>
        <v>0</v>
      </c>
      <c r="S539" s="31" t="str">
        <f t="shared" si="34"/>
        <v xml:space="preserve"> </v>
      </c>
      <c r="T539" s="43" t="str">
        <f t="shared" si="32"/>
        <v xml:space="preserve"> </v>
      </c>
      <c r="U539" s="43" t="str">
        <f>IFERROR(AVERAGE(Table1[[#This Row],[500m]:[4000m]])," ")</f>
        <v xml:space="preserve"> </v>
      </c>
      <c r="V539" s="43" t="str">
        <f t="shared" si="33"/>
        <v xml:space="preserve"> </v>
      </c>
      <c r="W539" s="47"/>
      <c r="X539" s="47"/>
      <c r="Y539" s="47"/>
      <c r="Z539" s="49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51"/>
      <c r="AR539" s="47"/>
      <c r="AS539" s="47"/>
      <c r="AT539" s="47"/>
      <c r="AU539" s="47"/>
      <c r="AV539" s="47"/>
      <c r="AW539" s="47"/>
      <c r="AX539" s="47"/>
      <c r="AY539" s="47"/>
      <c r="AZ539" s="47"/>
      <c r="BA539" s="47"/>
      <c r="BB539" s="47"/>
      <c r="BC539" s="47"/>
      <c r="BD539" s="47"/>
      <c r="BE539" s="47"/>
      <c r="BF539" s="47"/>
      <c r="BG539" s="47"/>
      <c r="BH539" s="47"/>
      <c r="BI539" s="47"/>
      <c r="BJ539" s="47"/>
      <c r="BK539" s="47"/>
      <c r="BL539" s="47"/>
      <c r="BM539" s="47"/>
      <c r="BN539" s="47"/>
      <c r="BO539" s="47"/>
      <c r="BP539" s="47"/>
      <c r="BQ539" s="47"/>
      <c r="BR539" s="47"/>
      <c r="BS539" s="47"/>
      <c r="BT539" s="47"/>
      <c r="BU539" s="47"/>
      <c r="BV539" s="47"/>
      <c r="BW539" s="47"/>
      <c r="BX539" s="47"/>
    </row>
    <row r="540" spans="1:76" x14ac:dyDescent="0.25">
      <c r="A540" s="47"/>
      <c r="B540" s="45"/>
      <c r="C540" s="61"/>
      <c r="D540" s="45"/>
      <c r="E540" s="45"/>
      <c r="F540" s="47"/>
      <c r="G540" s="47"/>
      <c r="H540" s="47"/>
      <c r="I540" s="47"/>
      <c r="J540" s="47"/>
      <c r="K540" s="47"/>
      <c r="L540" s="47"/>
      <c r="M540" s="47"/>
      <c r="N540" s="29">
        <f>SUM(Table1[[#This Row],[250m]:[1000m]])/86400</f>
        <v>0</v>
      </c>
      <c r="O540" s="51">
        <f>SUM(Table1[[#This Row],[250m]:[2000m]])/86400</f>
        <v>0</v>
      </c>
      <c r="P540" s="63">
        <f>SUM(Table1[[#This Row],[250m]:[3000m]])/86400</f>
        <v>0</v>
      </c>
      <c r="Q540" s="29" t="str">
        <f>IF(Table1[[#This Row],[Time(s)]]&gt;1,Table1[[#This Row],[Time(s)]]/86400," ")</f>
        <v xml:space="preserve"> </v>
      </c>
      <c r="R540" s="30">
        <f>SUM(Table1[[#This Row],[250m]:[4000m]])</f>
        <v>0</v>
      </c>
      <c r="S540" s="31" t="str">
        <f t="shared" si="34"/>
        <v xml:space="preserve"> </v>
      </c>
      <c r="T540" s="43" t="str">
        <f t="shared" si="32"/>
        <v xml:space="preserve"> </v>
      </c>
      <c r="U540" s="43" t="str">
        <f>IFERROR(AVERAGE(Table1[[#This Row],[500m]:[4000m]])," ")</f>
        <v xml:space="preserve"> </v>
      </c>
      <c r="V540" s="43" t="str">
        <f t="shared" si="33"/>
        <v xml:space="preserve"> </v>
      </c>
      <c r="W540" s="47"/>
      <c r="X540" s="47"/>
      <c r="Y540" s="47"/>
      <c r="Z540" s="49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51"/>
      <c r="AR540" s="47"/>
      <c r="AS540" s="47"/>
      <c r="AT540" s="47"/>
      <c r="AU540" s="47"/>
      <c r="AV540" s="47"/>
      <c r="AW540" s="47"/>
      <c r="AX540" s="47"/>
      <c r="AY540" s="47"/>
      <c r="AZ540" s="47"/>
      <c r="BA540" s="47"/>
      <c r="BB540" s="47"/>
      <c r="BC540" s="47"/>
      <c r="BD540" s="47"/>
      <c r="BE540" s="47"/>
      <c r="BF540" s="47"/>
      <c r="BG540" s="47"/>
      <c r="BH540" s="47"/>
      <c r="BI540" s="47"/>
      <c r="BJ540" s="47"/>
      <c r="BK540" s="47"/>
      <c r="BL540" s="47"/>
      <c r="BM540" s="47"/>
      <c r="BN540" s="47"/>
      <c r="BO540" s="47"/>
      <c r="BP540" s="47"/>
      <c r="BQ540" s="47"/>
      <c r="BR540" s="47"/>
      <c r="BS540" s="47"/>
      <c r="BT540" s="47"/>
      <c r="BU540" s="47"/>
      <c r="BV540" s="47"/>
      <c r="BW540" s="47"/>
      <c r="BX540" s="47"/>
    </row>
    <row r="541" spans="1:76" x14ac:dyDescent="0.25">
      <c r="A541" s="47"/>
      <c r="B541" s="45"/>
      <c r="C541" s="61"/>
      <c r="D541" s="45"/>
      <c r="E541" s="45"/>
      <c r="F541" s="47"/>
      <c r="G541" s="47"/>
      <c r="H541" s="47"/>
      <c r="I541" s="47"/>
      <c r="J541" s="47"/>
      <c r="K541" s="47"/>
      <c r="L541" s="47"/>
      <c r="M541" s="47"/>
      <c r="N541" s="29">
        <f>SUM(Table1[[#This Row],[250m]:[1000m]])/86400</f>
        <v>0</v>
      </c>
      <c r="O541" s="51">
        <f>SUM(Table1[[#This Row],[250m]:[2000m]])/86400</f>
        <v>0</v>
      </c>
      <c r="P541" s="63">
        <f>SUM(Table1[[#This Row],[250m]:[3000m]])/86400</f>
        <v>0</v>
      </c>
      <c r="Q541" s="29" t="str">
        <f>IF(Table1[[#This Row],[Time(s)]]&gt;1,Table1[[#This Row],[Time(s)]]/86400," ")</f>
        <v xml:space="preserve"> </v>
      </c>
      <c r="R541" s="30">
        <f>SUM(Table1[[#This Row],[250m]:[4000m]])</f>
        <v>0</v>
      </c>
      <c r="S541" s="31" t="str">
        <f t="shared" si="34"/>
        <v xml:space="preserve"> </v>
      </c>
      <c r="T541" s="43" t="str">
        <f t="shared" si="32"/>
        <v xml:space="preserve"> </v>
      </c>
      <c r="U541" s="43" t="str">
        <f>IFERROR(AVERAGE(Table1[[#This Row],[500m]:[4000m]])," ")</f>
        <v xml:space="preserve"> </v>
      </c>
      <c r="V541" s="43" t="str">
        <f t="shared" si="33"/>
        <v xml:space="preserve"> </v>
      </c>
      <c r="W541" s="47"/>
      <c r="X541" s="47"/>
      <c r="Y541" s="47"/>
      <c r="Z541" s="49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51"/>
      <c r="AR541" s="47"/>
      <c r="AS541" s="47"/>
      <c r="AT541" s="47"/>
      <c r="AU541" s="47"/>
      <c r="AV541" s="47"/>
      <c r="AW541" s="47"/>
      <c r="AX541" s="47"/>
      <c r="AY541" s="47"/>
      <c r="AZ541" s="47"/>
      <c r="BA541" s="47"/>
      <c r="BB541" s="47"/>
      <c r="BC541" s="47"/>
      <c r="BD541" s="47"/>
      <c r="BE541" s="47"/>
      <c r="BF541" s="47"/>
      <c r="BG541" s="47"/>
      <c r="BH541" s="47"/>
      <c r="BI541" s="47"/>
      <c r="BJ541" s="47"/>
      <c r="BK541" s="47"/>
      <c r="BL541" s="47"/>
      <c r="BM541" s="47"/>
      <c r="BN541" s="47"/>
      <c r="BO541" s="47"/>
      <c r="BP541" s="47"/>
      <c r="BQ541" s="47"/>
      <c r="BR541" s="47"/>
      <c r="BS541" s="47"/>
      <c r="BT541" s="47"/>
      <c r="BU541" s="47"/>
      <c r="BV541" s="47"/>
      <c r="BW541" s="47"/>
      <c r="BX541" s="47"/>
    </row>
    <row r="542" spans="1:76" x14ac:dyDescent="0.25">
      <c r="A542" s="47"/>
      <c r="B542" s="45"/>
      <c r="C542" s="61"/>
      <c r="D542" s="45"/>
      <c r="E542" s="45"/>
      <c r="F542" s="47"/>
      <c r="G542" s="47"/>
      <c r="H542" s="47"/>
      <c r="I542" s="47"/>
      <c r="J542" s="47"/>
      <c r="K542" s="47"/>
      <c r="L542" s="47"/>
      <c r="M542" s="47"/>
      <c r="N542" s="29">
        <f>SUM(Table1[[#This Row],[250m]:[1000m]])/86400</f>
        <v>0</v>
      </c>
      <c r="O542" s="51">
        <f>SUM(Table1[[#This Row],[250m]:[2000m]])/86400</f>
        <v>0</v>
      </c>
      <c r="P542" s="63">
        <f>SUM(Table1[[#This Row],[250m]:[3000m]])/86400</f>
        <v>0</v>
      </c>
      <c r="Q542" s="29" t="str">
        <f>IF(Table1[[#This Row],[Time(s)]]&gt;1,Table1[[#This Row],[Time(s)]]/86400," ")</f>
        <v xml:space="preserve"> </v>
      </c>
      <c r="R542" s="30">
        <f>SUM(Table1[[#This Row],[250m]:[4000m]])</f>
        <v>0</v>
      </c>
      <c r="S542" s="31" t="str">
        <f t="shared" si="34"/>
        <v xml:space="preserve"> </v>
      </c>
      <c r="T542" s="43" t="str">
        <f t="shared" si="32"/>
        <v xml:space="preserve"> </v>
      </c>
      <c r="U542" s="43" t="str">
        <f>IFERROR(AVERAGE(Table1[[#This Row],[500m]:[4000m]])," ")</f>
        <v xml:space="preserve"> </v>
      </c>
      <c r="V542" s="43" t="str">
        <f t="shared" si="33"/>
        <v xml:space="preserve"> </v>
      </c>
      <c r="W542" s="47"/>
      <c r="X542" s="47"/>
      <c r="Y542" s="47"/>
      <c r="Z542" s="49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51"/>
      <c r="AR542" s="47"/>
      <c r="AS542" s="47"/>
      <c r="AT542" s="47"/>
      <c r="AU542" s="47"/>
      <c r="AV542" s="47"/>
      <c r="AW542" s="47"/>
      <c r="AX542" s="47"/>
      <c r="AY542" s="47"/>
      <c r="AZ542" s="47"/>
      <c r="BA542" s="47"/>
      <c r="BB542" s="47"/>
      <c r="BC542" s="47"/>
      <c r="BD542" s="47"/>
      <c r="BE542" s="47"/>
      <c r="BF542" s="47"/>
      <c r="BG542" s="47"/>
      <c r="BH542" s="47"/>
      <c r="BI542" s="47"/>
      <c r="BJ542" s="47"/>
      <c r="BK542" s="47"/>
      <c r="BL542" s="47"/>
      <c r="BM542" s="47"/>
      <c r="BN542" s="47"/>
      <c r="BO542" s="47"/>
      <c r="BP542" s="47"/>
      <c r="BQ542" s="47"/>
      <c r="BR542" s="47"/>
      <c r="BS542" s="47"/>
      <c r="BT542" s="47"/>
      <c r="BU542" s="47"/>
      <c r="BV542" s="47"/>
      <c r="BW542" s="47"/>
      <c r="BX542" s="47"/>
    </row>
    <row r="543" spans="1:76" x14ac:dyDescent="0.25">
      <c r="A543" s="47"/>
      <c r="B543" s="45"/>
      <c r="C543" s="61"/>
      <c r="D543" s="45"/>
      <c r="E543" s="45"/>
      <c r="F543" s="47"/>
      <c r="G543" s="47"/>
      <c r="H543" s="47"/>
      <c r="I543" s="47"/>
      <c r="J543" s="47"/>
      <c r="K543" s="47"/>
      <c r="L543" s="47"/>
      <c r="M543" s="47"/>
      <c r="N543" s="29">
        <f>SUM(Table1[[#This Row],[250m]:[1000m]])/86400</f>
        <v>0</v>
      </c>
      <c r="O543" s="51">
        <f>SUM(Table1[[#This Row],[250m]:[2000m]])/86400</f>
        <v>0</v>
      </c>
      <c r="P543" s="63">
        <f>SUM(Table1[[#This Row],[250m]:[3000m]])/86400</f>
        <v>0</v>
      </c>
      <c r="Q543" s="29" t="str">
        <f>IF(Table1[[#This Row],[Time(s)]]&gt;1,Table1[[#This Row],[Time(s)]]/86400," ")</f>
        <v xml:space="preserve"> </v>
      </c>
      <c r="R543" s="30">
        <f>SUM(Table1[[#This Row],[250m]:[4000m]])</f>
        <v>0</v>
      </c>
      <c r="S543" s="31" t="str">
        <f t="shared" si="34"/>
        <v xml:space="preserve"> </v>
      </c>
      <c r="T543" s="43" t="str">
        <f t="shared" si="32"/>
        <v xml:space="preserve"> </v>
      </c>
      <c r="U543" s="43" t="str">
        <f>IFERROR(AVERAGE(Table1[[#This Row],[500m]:[4000m]])," ")</f>
        <v xml:space="preserve"> </v>
      </c>
      <c r="V543" s="43" t="str">
        <f t="shared" si="33"/>
        <v xml:space="preserve"> </v>
      </c>
      <c r="W543" s="47"/>
      <c r="X543" s="47"/>
      <c r="Y543" s="47"/>
      <c r="Z543" s="49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51"/>
      <c r="AR543" s="47"/>
      <c r="AS543" s="47"/>
      <c r="AT543" s="47"/>
      <c r="AU543" s="47"/>
      <c r="AV543" s="47"/>
      <c r="AW543" s="47"/>
      <c r="AX543" s="47"/>
      <c r="AY543" s="47"/>
      <c r="AZ543" s="47"/>
      <c r="BA543" s="47"/>
      <c r="BB543" s="47"/>
      <c r="BC543" s="47"/>
      <c r="BD543" s="47"/>
      <c r="BE543" s="47"/>
      <c r="BF543" s="47"/>
      <c r="BG543" s="47"/>
      <c r="BH543" s="47"/>
      <c r="BI543" s="47"/>
      <c r="BJ543" s="47"/>
      <c r="BK543" s="47"/>
      <c r="BL543" s="47"/>
      <c r="BM543" s="47"/>
      <c r="BN543" s="47"/>
      <c r="BO543" s="47"/>
      <c r="BP543" s="47"/>
      <c r="BQ543" s="47"/>
      <c r="BR543" s="47"/>
      <c r="BS543" s="47"/>
      <c r="BT543" s="47"/>
      <c r="BU543" s="47"/>
      <c r="BV543" s="47"/>
      <c r="BW543" s="47"/>
      <c r="BX543" s="47"/>
    </row>
    <row r="544" spans="1:76" x14ac:dyDescent="0.25">
      <c r="A544" s="47"/>
      <c r="B544" s="45"/>
      <c r="C544" s="61"/>
      <c r="D544" s="45"/>
      <c r="E544" s="45"/>
      <c r="F544" s="47"/>
      <c r="G544" s="47"/>
      <c r="H544" s="47"/>
      <c r="I544" s="47"/>
      <c r="J544" s="47"/>
      <c r="K544" s="47"/>
      <c r="L544" s="47"/>
      <c r="M544" s="47"/>
      <c r="N544" s="29">
        <f>SUM(Table1[[#This Row],[250m]:[1000m]])/86400</f>
        <v>0</v>
      </c>
      <c r="O544" s="51">
        <f>SUM(Table1[[#This Row],[250m]:[2000m]])/86400</f>
        <v>0</v>
      </c>
      <c r="P544" s="63">
        <f>SUM(Table1[[#This Row],[250m]:[3000m]])/86400</f>
        <v>0</v>
      </c>
      <c r="Q544" s="29" t="str">
        <f>IF(Table1[[#This Row],[Time(s)]]&gt;1,Table1[[#This Row],[Time(s)]]/86400," ")</f>
        <v xml:space="preserve"> </v>
      </c>
      <c r="R544" s="30">
        <f>SUM(Table1[[#This Row],[250m]:[4000m]])</f>
        <v>0</v>
      </c>
      <c r="S544" s="31" t="str">
        <f t="shared" si="34"/>
        <v xml:space="preserve"> </v>
      </c>
      <c r="T544" s="43" t="str">
        <f t="shared" ref="T544:T607" si="35">IFERROR(AVERAGE(AA544:AP544)," ")</f>
        <v xml:space="preserve"> </v>
      </c>
      <c r="U544" s="43" t="str">
        <f>IFERROR(AVERAGE(Table1[[#This Row],[500m]:[4000m]])," ")</f>
        <v xml:space="preserve"> </v>
      </c>
      <c r="V544" s="43" t="str">
        <f t="shared" ref="V544:V607" si="36">IFERROR(STDEV(AB544:AP544)," ")</f>
        <v xml:space="preserve"> </v>
      </c>
      <c r="W544" s="47"/>
      <c r="X544" s="47"/>
      <c r="Y544" s="47"/>
      <c r="Z544" s="49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51"/>
      <c r="AR544" s="47"/>
      <c r="AS544" s="47"/>
      <c r="AT544" s="47"/>
      <c r="AU544" s="47"/>
      <c r="AV544" s="47"/>
      <c r="AW544" s="47"/>
      <c r="AX544" s="47"/>
      <c r="AY544" s="47"/>
      <c r="AZ544" s="47"/>
      <c r="BA544" s="47"/>
      <c r="BB544" s="47"/>
      <c r="BC544" s="47"/>
      <c r="BD544" s="47"/>
      <c r="BE544" s="47"/>
      <c r="BF544" s="47"/>
      <c r="BG544" s="47"/>
      <c r="BH544" s="47"/>
      <c r="BI544" s="47"/>
      <c r="BJ544" s="47"/>
      <c r="BK544" s="47"/>
      <c r="BL544" s="47"/>
      <c r="BM544" s="47"/>
      <c r="BN544" s="47"/>
      <c r="BO544" s="47"/>
      <c r="BP544" s="47"/>
      <c r="BQ544" s="47"/>
      <c r="BR544" s="47"/>
      <c r="BS544" s="47"/>
      <c r="BT544" s="47"/>
      <c r="BU544" s="47"/>
      <c r="BV544" s="47"/>
      <c r="BW544" s="47"/>
      <c r="BX544" s="47"/>
    </row>
    <row r="545" spans="1:76" x14ac:dyDescent="0.25">
      <c r="A545" s="47"/>
      <c r="B545" s="45"/>
      <c r="C545" s="61"/>
      <c r="D545" s="45"/>
      <c r="E545" s="45"/>
      <c r="F545" s="47"/>
      <c r="G545" s="47"/>
      <c r="H545" s="47"/>
      <c r="I545" s="47"/>
      <c r="J545" s="47"/>
      <c r="K545" s="47"/>
      <c r="L545" s="47"/>
      <c r="M545" s="47"/>
      <c r="N545" s="29">
        <f>SUM(Table1[[#This Row],[250m]:[1000m]])/86400</f>
        <v>0</v>
      </c>
      <c r="O545" s="51">
        <f>SUM(Table1[[#This Row],[250m]:[2000m]])/86400</f>
        <v>0</v>
      </c>
      <c r="P545" s="63">
        <f>SUM(Table1[[#This Row],[250m]:[3000m]])/86400</f>
        <v>0</v>
      </c>
      <c r="Q545" s="29" t="str">
        <f>IF(Table1[[#This Row],[Time(s)]]&gt;1,Table1[[#This Row],[Time(s)]]/86400," ")</f>
        <v xml:space="preserve"> </v>
      </c>
      <c r="R545" s="30">
        <f>SUM(Table1[[#This Row],[250m]:[4000m]])</f>
        <v>0</v>
      </c>
      <c r="S545" s="31" t="str">
        <f t="shared" si="34"/>
        <v xml:space="preserve"> </v>
      </c>
      <c r="T545" s="43" t="str">
        <f t="shared" si="35"/>
        <v xml:space="preserve"> </v>
      </c>
      <c r="U545" s="43" t="str">
        <f>IFERROR(AVERAGE(Table1[[#This Row],[500m]:[4000m]])," ")</f>
        <v xml:space="preserve"> </v>
      </c>
      <c r="V545" s="43" t="str">
        <f t="shared" si="36"/>
        <v xml:space="preserve"> </v>
      </c>
      <c r="W545" s="47"/>
      <c r="X545" s="47"/>
      <c r="Y545" s="47"/>
      <c r="Z545" s="49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51"/>
      <c r="AR545" s="47"/>
      <c r="AS545" s="47"/>
      <c r="AT545" s="47"/>
      <c r="AU545" s="47"/>
      <c r="AV545" s="47"/>
      <c r="AW545" s="47"/>
      <c r="AX545" s="47"/>
      <c r="AY545" s="47"/>
      <c r="AZ545" s="47"/>
      <c r="BA545" s="47"/>
      <c r="BB545" s="47"/>
      <c r="BC545" s="47"/>
      <c r="BD545" s="47"/>
      <c r="BE545" s="47"/>
      <c r="BF545" s="47"/>
      <c r="BG545" s="47"/>
      <c r="BH545" s="47"/>
      <c r="BI545" s="47"/>
      <c r="BJ545" s="47"/>
      <c r="BK545" s="47"/>
      <c r="BL545" s="47"/>
      <c r="BM545" s="47"/>
      <c r="BN545" s="47"/>
      <c r="BO545" s="47"/>
      <c r="BP545" s="47"/>
      <c r="BQ545" s="47"/>
      <c r="BR545" s="47"/>
      <c r="BS545" s="47"/>
      <c r="BT545" s="47"/>
      <c r="BU545" s="47"/>
      <c r="BV545" s="47"/>
      <c r="BW545" s="47"/>
      <c r="BX545" s="47"/>
    </row>
    <row r="546" spans="1:76" x14ac:dyDescent="0.25">
      <c r="A546" s="47"/>
      <c r="B546" s="45"/>
      <c r="C546" s="61"/>
      <c r="D546" s="45"/>
      <c r="E546" s="45"/>
      <c r="F546" s="47"/>
      <c r="G546" s="47"/>
      <c r="H546" s="47"/>
      <c r="I546" s="47"/>
      <c r="J546" s="47"/>
      <c r="K546" s="47"/>
      <c r="L546" s="47"/>
      <c r="M546" s="47"/>
      <c r="N546" s="29">
        <f>SUM(Table1[[#This Row],[250m]:[1000m]])/86400</f>
        <v>0</v>
      </c>
      <c r="O546" s="51">
        <f>SUM(Table1[[#This Row],[250m]:[2000m]])/86400</f>
        <v>0</v>
      </c>
      <c r="P546" s="63">
        <f>SUM(Table1[[#This Row],[250m]:[3000m]])/86400</f>
        <v>0</v>
      </c>
      <c r="Q546" s="29" t="str">
        <f>IF(Table1[[#This Row],[Time(s)]]&gt;1,Table1[[#This Row],[Time(s)]]/86400," ")</f>
        <v xml:space="preserve"> </v>
      </c>
      <c r="R546" s="30">
        <f>SUM(Table1[[#This Row],[250m]:[4000m]])</f>
        <v>0</v>
      </c>
      <c r="S546" s="31" t="str">
        <f t="shared" si="34"/>
        <v xml:space="preserve"> </v>
      </c>
      <c r="T546" s="43" t="str">
        <f t="shared" si="35"/>
        <v xml:space="preserve"> </v>
      </c>
      <c r="U546" s="43" t="str">
        <f>IFERROR(AVERAGE(Table1[[#This Row],[500m]:[4000m]])," ")</f>
        <v xml:space="preserve"> </v>
      </c>
      <c r="V546" s="43" t="str">
        <f t="shared" si="36"/>
        <v xml:space="preserve"> </v>
      </c>
      <c r="W546" s="47"/>
      <c r="X546" s="47"/>
      <c r="Y546" s="47"/>
      <c r="Z546" s="49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51"/>
      <c r="AR546" s="47"/>
      <c r="AS546" s="47"/>
      <c r="AT546" s="47"/>
      <c r="AU546" s="47"/>
      <c r="AV546" s="47"/>
      <c r="AW546" s="47"/>
      <c r="AX546" s="47"/>
      <c r="AY546" s="47"/>
      <c r="AZ546" s="47"/>
      <c r="BA546" s="47"/>
      <c r="BB546" s="47"/>
      <c r="BC546" s="47"/>
      <c r="BD546" s="47"/>
      <c r="BE546" s="47"/>
      <c r="BF546" s="47"/>
      <c r="BG546" s="47"/>
      <c r="BH546" s="47"/>
      <c r="BI546" s="47"/>
      <c r="BJ546" s="47"/>
      <c r="BK546" s="47"/>
      <c r="BL546" s="47"/>
      <c r="BM546" s="47"/>
      <c r="BN546" s="47"/>
      <c r="BO546" s="47"/>
      <c r="BP546" s="47"/>
      <c r="BQ546" s="47"/>
      <c r="BR546" s="47"/>
      <c r="BS546" s="47"/>
      <c r="BT546" s="47"/>
      <c r="BU546" s="47"/>
      <c r="BV546" s="47"/>
      <c r="BW546" s="47"/>
      <c r="BX546" s="47"/>
    </row>
    <row r="547" spans="1:76" x14ac:dyDescent="0.25">
      <c r="A547" s="47"/>
      <c r="B547" s="45"/>
      <c r="C547" s="61"/>
      <c r="D547" s="45"/>
      <c r="E547" s="45"/>
      <c r="F547" s="47"/>
      <c r="G547" s="47"/>
      <c r="H547" s="47"/>
      <c r="I547" s="47"/>
      <c r="J547" s="47"/>
      <c r="K547" s="47"/>
      <c r="L547" s="47"/>
      <c r="M547" s="47"/>
      <c r="N547" s="29">
        <f>SUM(Table1[[#This Row],[250m]:[1000m]])/86400</f>
        <v>0</v>
      </c>
      <c r="O547" s="51">
        <f>SUM(Table1[[#This Row],[250m]:[2000m]])/86400</f>
        <v>0</v>
      </c>
      <c r="P547" s="63">
        <f>SUM(Table1[[#This Row],[250m]:[3000m]])/86400</f>
        <v>0</v>
      </c>
      <c r="Q547" s="29" t="str">
        <f>IF(Table1[[#This Row],[Time(s)]]&gt;1,Table1[[#This Row],[Time(s)]]/86400," ")</f>
        <v xml:space="preserve"> </v>
      </c>
      <c r="R547" s="30">
        <f>SUM(Table1[[#This Row],[250m]:[4000m]])</f>
        <v>0</v>
      </c>
      <c r="S547" s="31" t="str">
        <f t="shared" si="34"/>
        <v xml:space="preserve"> </v>
      </c>
      <c r="T547" s="43" t="str">
        <f t="shared" si="35"/>
        <v xml:space="preserve"> </v>
      </c>
      <c r="U547" s="43" t="str">
        <f>IFERROR(AVERAGE(Table1[[#This Row],[500m]:[4000m]])," ")</f>
        <v xml:space="preserve"> </v>
      </c>
      <c r="V547" s="43" t="str">
        <f t="shared" si="36"/>
        <v xml:space="preserve"> </v>
      </c>
      <c r="W547" s="47"/>
      <c r="X547" s="47"/>
      <c r="Y547" s="47"/>
      <c r="Z547" s="49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51"/>
      <c r="AR547" s="47"/>
      <c r="AS547" s="47"/>
      <c r="AT547" s="47"/>
      <c r="AU547" s="47"/>
      <c r="AV547" s="47"/>
      <c r="AW547" s="47"/>
      <c r="AX547" s="47"/>
      <c r="AY547" s="47"/>
      <c r="AZ547" s="47"/>
      <c r="BA547" s="47"/>
      <c r="BB547" s="47"/>
      <c r="BC547" s="47"/>
      <c r="BD547" s="47"/>
      <c r="BE547" s="47"/>
      <c r="BF547" s="47"/>
      <c r="BG547" s="47"/>
      <c r="BH547" s="47"/>
      <c r="BI547" s="47"/>
      <c r="BJ547" s="47"/>
      <c r="BK547" s="47"/>
      <c r="BL547" s="47"/>
      <c r="BM547" s="47"/>
      <c r="BN547" s="47"/>
      <c r="BO547" s="47"/>
      <c r="BP547" s="47"/>
      <c r="BQ547" s="47"/>
      <c r="BR547" s="47"/>
      <c r="BS547" s="47"/>
      <c r="BT547" s="47"/>
      <c r="BU547" s="47"/>
      <c r="BV547" s="47"/>
      <c r="BW547" s="47"/>
      <c r="BX547" s="47"/>
    </row>
    <row r="548" spans="1:76" x14ac:dyDescent="0.25">
      <c r="A548" s="47"/>
      <c r="B548" s="45"/>
      <c r="C548" s="61"/>
      <c r="D548" s="45"/>
      <c r="E548" s="45"/>
      <c r="F548" s="47"/>
      <c r="G548" s="47"/>
      <c r="H548" s="47"/>
      <c r="I548" s="47"/>
      <c r="J548" s="47"/>
      <c r="K548" s="47"/>
      <c r="L548" s="47"/>
      <c r="M548" s="47"/>
      <c r="N548" s="29">
        <f>SUM(Table1[[#This Row],[250m]:[1000m]])/86400</f>
        <v>0</v>
      </c>
      <c r="O548" s="51">
        <f>SUM(Table1[[#This Row],[250m]:[2000m]])/86400</f>
        <v>0</v>
      </c>
      <c r="P548" s="63">
        <f>SUM(Table1[[#This Row],[250m]:[3000m]])/86400</f>
        <v>0</v>
      </c>
      <c r="Q548" s="29" t="str">
        <f>IF(Table1[[#This Row],[Time(s)]]&gt;1,Table1[[#This Row],[Time(s)]]/86400," ")</f>
        <v xml:space="preserve"> </v>
      </c>
      <c r="R548" s="30">
        <f>SUM(Table1[[#This Row],[250m]:[4000m]])</f>
        <v>0</v>
      </c>
      <c r="S548" s="31" t="str">
        <f t="shared" si="34"/>
        <v xml:space="preserve"> </v>
      </c>
      <c r="T548" s="43" t="str">
        <f t="shared" si="35"/>
        <v xml:space="preserve"> </v>
      </c>
      <c r="U548" s="43" t="str">
        <f>IFERROR(AVERAGE(Table1[[#This Row],[500m]:[4000m]])," ")</f>
        <v xml:space="preserve"> </v>
      </c>
      <c r="V548" s="43" t="str">
        <f t="shared" si="36"/>
        <v xml:space="preserve"> </v>
      </c>
      <c r="W548" s="47"/>
      <c r="X548" s="47"/>
      <c r="Y548" s="47"/>
      <c r="Z548" s="49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51"/>
      <c r="AR548" s="47"/>
      <c r="AS548" s="47"/>
      <c r="AT548" s="47"/>
      <c r="AU548" s="47"/>
      <c r="AV548" s="47"/>
      <c r="AW548" s="47"/>
      <c r="AX548" s="47"/>
      <c r="AY548" s="47"/>
      <c r="AZ548" s="47"/>
      <c r="BA548" s="47"/>
      <c r="BB548" s="47"/>
      <c r="BC548" s="47"/>
      <c r="BD548" s="47"/>
      <c r="BE548" s="47"/>
      <c r="BF548" s="47"/>
      <c r="BG548" s="47"/>
      <c r="BH548" s="47"/>
      <c r="BI548" s="47"/>
      <c r="BJ548" s="47"/>
      <c r="BK548" s="47"/>
      <c r="BL548" s="47"/>
      <c r="BM548" s="47"/>
      <c r="BN548" s="47"/>
      <c r="BO548" s="47"/>
      <c r="BP548" s="47"/>
      <c r="BQ548" s="47"/>
      <c r="BR548" s="47"/>
      <c r="BS548" s="47"/>
      <c r="BT548" s="47"/>
      <c r="BU548" s="47"/>
      <c r="BV548" s="47"/>
      <c r="BW548" s="47"/>
      <c r="BX548" s="47"/>
    </row>
    <row r="549" spans="1:76" x14ac:dyDescent="0.25">
      <c r="A549" s="47"/>
      <c r="B549" s="45"/>
      <c r="C549" s="61"/>
      <c r="D549" s="45"/>
      <c r="E549" s="45"/>
      <c r="F549" s="47"/>
      <c r="G549" s="47"/>
      <c r="H549" s="47"/>
      <c r="I549" s="47"/>
      <c r="J549" s="47"/>
      <c r="K549" s="47"/>
      <c r="L549" s="47"/>
      <c r="M549" s="47"/>
      <c r="N549" s="29">
        <f>SUM(Table1[[#This Row],[250m]:[1000m]])/86400</f>
        <v>0</v>
      </c>
      <c r="O549" s="51">
        <f>SUM(Table1[[#This Row],[250m]:[2000m]])/86400</f>
        <v>0</v>
      </c>
      <c r="P549" s="63">
        <f>SUM(Table1[[#This Row],[250m]:[3000m]])/86400</f>
        <v>0</v>
      </c>
      <c r="Q549" s="29" t="str">
        <f>IF(Table1[[#This Row],[Time(s)]]&gt;1,Table1[[#This Row],[Time(s)]]/86400," ")</f>
        <v xml:space="preserve"> </v>
      </c>
      <c r="R549" s="30">
        <f>SUM(Table1[[#This Row],[250m]:[4000m]])</f>
        <v>0</v>
      </c>
      <c r="S549" s="31" t="str">
        <f t="shared" si="34"/>
        <v xml:space="preserve"> </v>
      </c>
      <c r="T549" s="43" t="str">
        <f t="shared" si="35"/>
        <v xml:space="preserve"> </v>
      </c>
      <c r="U549" s="43" t="str">
        <f>IFERROR(AVERAGE(Table1[[#This Row],[500m]:[4000m]])," ")</f>
        <v xml:space="preserve"> </v>
      </c>
      <c r="V549" s="43" t="str">
        <f t="shared" si="36"/>
        <v xml:space="preserve"> </v>
      </c>
      <c r="W549" s="47"/>
      <c r="X549" s="47"/>
      <c r="Y549" s="47"/>
      <c r="Z549" s="49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51"/>
      <c r="AR549" s="47"/>
      <c r="AS549" s="47"/>
      <c r="AT549" s="47"/>
      <c r="AU549" s="47"/>
      <c r="AV549" s="47"/>
      <c r="AW549" s="47"/>
      <c r="AX549" s="47"/>
      <c r="AY549" s="47"/>
      <c r="AZ549" s="47"/>
      <c r="BA549" s="47"/>
      <c r="BB549" s="47"/>
      <c r="BC549" s="47"/>
      <c r="BD549" s="47"/>
      <c r="BE549" s="47"/>
      <c r="BF549" s="47"/>
      <c r="BG549" s="47"/>
      <c r="BH549" s="47"/>
      <c r="BI549" s="47"/>
      <c r="BJ549" s="47"/>
      <c r="BK549" s="47"/>
      <c r="BL549" s="47"/>
      <c r="BM549" s="47"/>
      <c r="BN549" s="47"/>
      <c r="BO549" s="47"/>
      <c r="BP549" s="47"/>
      <c r="BQ549" s="47"/>
      <c r="BR549" s="47"/>
      <c r="BS549" s="47"/>
      <c r="BT549" s="47"/>
      <c r="BU549" s="47"/>
      <c r="BV549" s="47"/>
      <c r="BW549" s="47"/>
      <c r="BX549" s="47"/>
    </row>
    <row r="550" spans="1:76" x14ac:dyDescent="0.25">
      <c r="A550" s="47"/>
      <c r="B550" s="45"/>
      <c r="C550" s="61"/>
      <c r="D550" s="45"/>
      <c r="E550" s="45"/>
      <c r="F550" s="47"/>
      <c r="G550" s="47"/>
      <c r="H550" s="47"/>
      <c r="I550" s="47"/>
      <c r="J550" s="47"/>
      <c r="K550" s="47"/>
      <c r="L550" s="47"/>
      <c r="M550" s="47"/>
      <c r="N550" s="29">
        <f>SUM(Table1[[#This Row],[250m]:[1000m]])/86400</f>
        <v>0</v>
      </c>
      <c r="O550" s="51">
        <f>SUM(Table1[[#This Row],[250m]:[2000m]])/86400</f>
        <v>0</v>
      </c>
      <c r="P550" s="63">
        <f>SUM(Table1[[#This Row],[250m]:[3000m]])/86400</f>
        <v>0</v>
      </c>
      <c r="Q550" s="29" t="str">
        <f>IF(Table1[[#This Row],[Time(s)]]&gt;1,Table1[[#This Row],[Time(s)]]/86400," ")</f>
        <v xml:space="preserve"> </v>
      </c>
      <c r="R550" s="30">
        <f>SUM(Table1[[#This Row],[250m]:[4000m]])</f>
        <v>0</v>
      </c>
      <c r="S550" s="31" t="str">
        <f t="shared" si="34"/>
        <v xml:space="preserve"> </v>
      </c>
      <c r="T550" s="43" t="str">
        <f t="shared" si="35"/>
        <v xml:space="preserve"> </v>
      </c>
      <c r="U550" s="43" t="str">
        <f>IFERROR(AVERAGE(Table1[[#This Row],[500m]:[4000m]])," ")</f>
        <v xml:space="preserve"> </v>
      </c>
      <c r="V550" s="43" t="str">
        <f t="shared" si="36"/>
        <v xml:space="preserve"> </v>
      </c>
      <c r="W550" s="47"/>
      <c r="X550" s="47"/>
      <c r="Y550" s="47"/>
      <c r="Z550" s="49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51"/>
      <c r="AR550" s="47"/>
      <c r="AS550" s="47"/>
      <c r="AT550" s="47"/>
      <c r="AU550" s="47"/>
      <c r="AV550" s="47"/>
      <c r="AW550" s="47"/>
      <c r="AX550" s="47"/>
      <c r="AY550" s="47"/>
      <c r="AZ550" s="47"/>
      <c r="BA550" s="47"/>
      <c r="BB550" s="47"/>
      <c r="BC550" s="47"/>
      <c r="BD550" s="47"/>
      <c r="BE550" s="47"/>
      <c r="BF550" s="47"/>
      <c r="BG550" s="47"/>
      <c r="BH550" s="47"/>
      <c r="BI550" s="47"/>
      <c r="BJ550" s="47"/>
      <c r="BK550" s="47"/>
      <c r="BL550" s="47"/>
      <c r="BM550" s="47"/>
      <c r="BN550" s="47"/>
      <c r="BO550" s="47"/>
      <c r="BP550" s="47"/>
      <c r="BQ550" s="47"/>
      <c r="BR550" s="47"/>
      <c r="BS550" s="47"/>
      <c r="BT550" s="47"/>
      <c r="BU550" s="47"/>
      <c r="BV550" s="47"/>
      <c r="BW550" s="47"/>
      <c r="BX550" s="47"/>
    </row>
    <row r="551" spans="1:76" x14ac:dyDescent="0.25">
      <c r="A551" s="47"/>
      <c r="B551" s="45"/>
      <c r="C551" s="61"/>
      <c r="D551" s="45"/>
      <c r="E551" s="45"/>
      <c r="F551" s="47"/>
      <c r="G551" s="47"/>
      <c r="H551" s="47"/>
      <c r="I551" s="47"/>
      <c r="J551" s="47"/>
      <c r="K551" s="47"/>
      <c r="L551" s="47"/>
      <c r="M551" s="47"/>
      <c r="N551" s="29">
        <f>SUM(Table1[[#This Row],[250m]:[1000m]])/86400</f>
        <v>0</v>
      </c>
      <c r="O551" s="51">
        <f>SUM(Table1[[#This Row],[250m]:[2000m]])/86400</f>
        <v>0</v>
      </c>
      <c r="P551" s="63">
        <f>SUM(Table1[[#This Row],[250m]:[3000m]])/86400</f>
        <v>0</v>
      </c>
      <c r="Q551" s="29" t="str">
        <f>IF(Table1[[#This Row],[Time(s)]]&gt;1,Table1[[#This Row],[Time(s)]]/86400," ")</f>
        <v xml:space="preserve"> </v>
      </c>
      <c r="R551" s="30">
        <f>SUM(Table1[[#This Row],[250m]:[4000m]])</f>
        <v>0</v>
      </c>
      <c r="S551" s="31" t="str">
        <f t="shared" si="34"/>
        <v xml:space="preserve"> </v>
      </c>
      <c r="T551" s="43" t="str">
        <f t="shared" si="35"/>
        <v xml:space="preserve"> </v>
      </c>
      <c r="U551" s="43" t="str">
        <f>IFERROR(AVERAGE(Table1[[#This Row],[500m]:[4000m]])," ")</f>
        <v xml:space="preserve"> </v>
      </c>
      <c r="V551" s="43" t="str">
        <f t="shared" si="36"/>
        <v xml:space="preserve"> </v>
      </c>
      <c r="W551" s="47"/>
      <c r="X551" s="47"/>
      <c r="Y551" s="47"/>
      <c r="Z551" s="49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51"/>
      <c r="AR551" s="47"/>
      <c r="AS551" s="47"/>
      <c r="AT551" s="47"/>
      <c r="AU551" s="47"/>
      <c r="AV551" s="47"/>
      <c r="AW551" s="47"/>
      <c r="AX551" s="47"/>
      <c r="AY551" s="47"/>
      <c r="AZ551" s="47"/>
      <c r="BA551" s="47"/>
      <c r="BB551" s="47"/>
      <c r="BC551" s="47"/>
      <c r="BD551" s="47"/>
      <c r="BE551" s="47"/>
      <c r="BF551" s="47"/>
      <c r="BG551" s="47"/>
      <c r="BH551" s="47"/>
      <c r="BI551" s="47"/>
      <c r="BJ551" s="47"/>
      <c r="BK551" s="47"/>
      <c r="BL551" s="47"/>
      <c r="BM551" s="47"/>
      <c r="BN551" s="47"/>
      <c r="BO551" s="47"/>
      <c r="BP551" s="47"/>
      <c r="BQ551" s="47"/>
      <c r="BR551" s="47"/>
      <c r="BS551" s="47"/>
      <c r="BT551" s="47"/>
      <c r="BU551" s="47"/>
      <c r="BV551" s="47"/>
      <c r="BW551" s="47"/>
      <c r="BX551" s="47"/>
    </row>
    <row r="552" spans="1:76" x14ac:dyDescent="0.25">
      <c r="A552" s="47"/>
      <c r="B552" s="45"/>
      <c r="C552" s="61"/>
      <c r="D552" s="45"/>
      <c r="E552" s="45"/>
      <c r="F552" s="47"/>
      <c r="G552" s="47"/>
      <c r="H552" s="47"/>
      <c r="I552" s="47"/>
      <c r="J552" s="47"/>
      <c r="K552" s="47"/>
      <c r="L552" s="47"/>
      <c r="M552" s="47"/>
      <c r="N552" s="29">
        <f>SUM(Table1[[#This Row],[250m]:[1000m]])/86400</f>
        <v>0</v>
      </c>
      <c r="O552" s="51">
        <f>SUM(Table1[[#This Row],[250m]:[2000m]])/86400</f>
        <v>0</v>
      </c>
      <c r="P552" s="63">
        <f>SUM(Table1[[#This Row],[250m]:[3000m]])/86400</f>
        <v>0</v>
      </c>
      <c r="Q552" s="29" t="str">
        <f>IF(Table1[[#This Row],[Time(s)]]&gt;1,Table1[[#This Row],[Time(s)]]/86400," ")</f>
        <v xml:space="preserve"> </v>
      </c>
      <c r="R552" s="30">
        <f>SUM(Table1[[#This Row],[250m]:[4000m]])</f>
        <v>0</v>
      </c>
      <c r="S552" s="31" t="str">
        <f t="shared" si="34"/>
        <v xml:space="preserve"> </v>
      </c>
      <c r="T552" s="43" t="str">
        <f t="shared" si="35"/>
        <v xml:space="preserve"> </v>
      </c>
      <c r="U552" s="43" t="str">
        <f>IFERROR(AVERAGE(Table1[[#This Row],[500m]:[4000m]])," ")</f>
        <v xml:space="preserve"> </v>
      </c>
      <c r="V552" s="43" t="str">
        <f t="shared" si="36"/>
        <v xml:space="preserve"> </v>
      </c>
      <c r="W552" s="47"/>
      <c r="X552" s="47"/>
      <c r="Y552" s="47"/>
      <c r="Z552" s="49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51"/>
      <c r="AR552" s="47"/>
      <c r="AS552" s="47"/>
      <c r="AT552" s="47"/>
      <c r="AU552" s="47"/>
      <c r="AV552" s="47"/>
      <c r="AW552" s="47"/>
      <c r="AX552" s="47"/>
      <c r="AY552" s="47"/>
      <c r="AZ552" s="47"/>
      <c r="BA552" s="47"/>
      <c r="BB552" s="47"/>
      <c r="BC552" s="47"/>
      <c r="BD552" s="47"/>
      <c r="BE552" s="47"/>
      <c r="BF552" s="47"/>
      <c r="BG552" s="47"/>
      <c r="BH552" s="47"/>
      <c r="BI552" s="47"/>
      <c r="BJ552" s="47"/>
      <c r="BK552" s="47"/>
      <c r="BL552" s="47"/>
      <c r="BM552" s="47"/>
      <c r="BN552" s="47"/>
      <c r="BO552" s="47"/>
      <c r="BP552" s="47"/>
      <c r="BQ552" s="47"/>
      <c r="BR552" s="47"/>
      <c r="BS552" s="47"/>
      <c r="BT552" s="47"/>
      <c r="BU552" s="47"/>
      <c r="BV552" s="47"/>
      <c r="BW552" s="47"/>
      <c r="BX552" s="47"/>
    </row>
    <row r="553" spans="1:76" x14ac:dyDescent="0.25">
      <c r="A553" s="47"/>
      <c r="B553" s="45"/>
      <c r="C553" s="61"/>
      <c r="D553" s="45"/>
      <c r="E553" s="45"/>
      <c r="F553" s="47"/>
      <c r="G553" s="47"/>
      <c r="H553" s="47"/>
      <c r="I553" s="47"/>
      <c r="J553" s="47"/>
      <c r="K553" s="47"/>
      <c r="L553" s="47"/>
      <c r="M553" s="47"/>
      <c r="N553" s="29">
        <f>SUM(Table1[[#This Row],[250m]:[1000m]])/86400</f>
        <v>0</v>
      </c>
      <c r="O553" s="51">
        <f>SUM(Table1[[#This Row],[250m]:[2000m]])/86400</f>
        <v>0</v>
      </c>
      <c r="P553" s="63">
        <f>SUM(Table1[[#This Row],[250m]:[3000m]])/86400</f>
        <v>0</v>
      </c>
      <c r="Q553" s="29" t="str">
        <f>IF(Table1[[#This Row],[Time(s)]]&gt;1,Table1[[#This Row],[Time(s)]]/86400," ")</f>
        <v xml:space="preserve"> </v>
      </c>
      <c r="R553" s="30">
        <f>SUM(Table1[[#This Row],[250m]:[4000m]])</f>
        <v>0</v>
      </c>
      <c r="S553" s="31" t="str">
        <f t="shared" si="34"/>
        <v xml:space="preserve"> </v>
      </c>
      <c r="T553" s="43" t="str">
        <f t="shared" si="35"/>
        <v xml:space="preserve"> </v>
      </c>
      <c r="U553" s="43" t="str">
        <f>IFERROR(AVERAGE(Table1[[#This Row],[500m]:[4000m]])," ")</f>
        <v xml:space="preserve"> </v>
      </c>
      <c r="V553" s="43" t="str">
        <f t="shared" si="36"/>
        <v xml:space="preserve"> </v>
      </c>
      <c r="W553" s="47"/>
      <c r="X553" s="47"/>
      <c r="Y553" s="47"/>
      <c r="Z553" s="49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51"/>
      <c r="AR553" s="47"/>
      <c r="AS553" s="47"/>
      <c r="AT553" s="47"/>
      <c r="AU553" s="47"/>
      <c r="AV553" s="47"/>
      <c r="AW553" s="47"/>
      <c r="AX553" s="47"/>
      <c r="AY553" s="47"/>
      <c r="AZ553" s="47"/>
      <c r="BA553" s="47"/>
      <c r="BB553" s="47"/>
      <c r="BC553" s="47"/>
      <c r="BD553" s="47"/>
      <c r="BE553" s="47"/>
      <c r="BF553" s="47"/>
      <c r="BG553" s="47"/>
      <c r="BH553" s="47"/>
      <c r="BI553" s="47"/>
      <c r="BJ553" s="47"/>
      <c r="BK553" s="47"/>
      <c r="BL553" s="47"/>
      <c r="BM553" s="47"/>
      <c r="BN553" s="47"/>
      <c r="BO553" s="47"/>
      <c r="BP553" s="47"/>
      <c r="BQ553" s="47"/>
      <c r="BR553" s="47"/>
      <c r="BS553" s="47"/>
      <c r="BT553" s="47"/>
      <c r="BU553" s="47"/>
      <c r="BV553" s="47"/>
      <c r="BW553" s="47"/>
      <c r="BX553" s="47"/>
    </row>
    <row r="554" spans="1:76" x14ac:dyDescent="0.25">
      <c r="A554" s="47"/>
      <c r="B554" s="45"/>
      <c r="C554" s="61"/>
      <c r="D554" s="45"/>
      <c r="E554" s="45"/>
      <c r="F554" s="47"/>
      <c r="G554" s="47"/>
      <c r="H554" s="47"/>
      <c r="I554" s="47"/>
      <c r="J554" s="47"/>
      <c r="K554" s="47"/>
      <c r="L554" s="47"/>
      <c r="M554" s="47"/>
      <c r="N554" s="29">
        <f>SUM(Table1[[#This Row],[250m]:[1000m]])/86400</f>
        <v>0</v>
      </c>
      <c r="O554" s="51">
        <f>SUM(Table1[[#This Row],[250m]:[2000m]])/86400</f>
        <v>0</v>
      </c>
      <c r="P554" s="63">
        <f>SUM(Table1[[#This Row],[250m]:[3000m]])/86400</f>
        <v>0</v>
      </c>
      <c r="Q554" s="29" t="str">
        <f>IF(Table1[[#This Row],[Time(s)]]&gt;1,Table1[[#This Row],[Time(s)]]/86400," ")</f>
        <v xml:space="preserve"> </v>
      </c>
      <c r="R554" s="30">
        <f>SUM(Table1[[#This Row],[250m]:[4000m]])</f>
        <v>0</v>
      </c>
      <c r="S554" s="31" t="str">
        <f t="shared" si="34"/>
        <v xml:space="preserve"> </v>
      </c>
      <c r="T554" s="43" t="str">
        <f t="shared" si="35"/>
        <v xml:space="preserve"> </v>
      </c>
      <c r="U554" s="43" t="str">
        <f>IFERROR(AVERAGE(Table1[[#This Row],[500m]:[4000m]])," ")</f>
        <v xml:space="preserve"> </v>
      </c>
      <c r="V554" s="43" t="str">
        <f t="shared" si="36"/>
        <v xml:space="preserve"> </v>
      </c>
      <c r="W554" s="47"/>
      <c r="X554" s="47"/>
      <c r="Y554" s="47"/>
      <c r="Z554" s="49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51"/>
      <c r="AR554" s="47"/>
      <c r="AS554" s="47"/>
      <c r="AT554" s="47"/>
      <c r="AU554" s="47"/>
      <c r="AV554" s="47"/>
      <c r="AW554" s="47"/>
      <c r="AX554" s="47"/>
      <c r="AY554" s="47"/>
      <c r="AZ554" s="47"/>
      <c r="BA554" s="47"/>
      <c r="BB554" s="47"/>
      <c r="BC554" s="47"/>
      <c r="BD554" s="47"/>
      <c r="BE554" s="47"/>
      <c r="BF554" s="47"/>
      <c r="BG554" s="47"/>
      <c r="BH554" s="47"/>
      <c r="BI554" s="47"/>
      <c r="BJ554" s="47"/>
      <c r="BK554" s="47"/>
      <c r="BL554" s="47"/>
      <c r="BM554" s="47"/>
      <c r="BN554" s="47"/>
      <c r="BO554" s="47"/>
      <c r="BP554" s="47"/>
      <c r="BQ554" s="47"/>
      <c r="BR554" s="47"/>
      <c r="BS554" s="47"/>
      <c r="BT554" s="47"/>
      <c r="BU554" s="47"/>
      <c r="BV554" s="47"/>
      <c r="BW554" s="47"/>
      <c r="BX554" s="47"/>
    </row>
    <row r="555" spans="1:76" x14ac:dyDescent="0.25">
      <c r="A555" s="47"/>
      <c r="B555" s="45"/>
      <c r="C555" s="61"/>
      <c r="D555" s="45"/>
      <c r="E555" s="45"/>
      <c r="F555" s="47"/>
      <c r="G555" s="47"/>
      <c r="H555" s="47"/>
      <c r="I555" s="47"/>
      <c r="J555" s="47"/>
      <c r="K555" s="47"/>
      <c r="L555" s="47"/>
      <c r="M555" s="47"/>
      <c r="N555" s="29">
        <f>SUM(Table1[[#This Row],[250m]:[1000m]])/86400</f>
        <v>0</v>
      </c>
      <c r="O555" s="51">
        <f>SUM(Table1[[#This Row],[250m]:[2000m]])/86400</f>
        <v>0</v>
      </c>
      <c r="P555" s="63">
        <f>SUM(Table1[[#This Row],[250m]:[3000m]])/86400</f>
        <v>0</v>
      </c>
      <c r="Q555" s="29" t="str">
        <f>IF(Table1[[#This Row],[Time(s)]]&gt;1,Table1[[#This Row],[Time(s)]]/86400," ")</f>
        <v xml:space="preserve"> </v>
      </c>
      <c r="R555" s="30">
        <f>SUM(Table1[[#This Row],[250m]:[4000m]])</f>
        <v>0</v>
      </c>
      <c r="S555" s="31" t="str">
        <f t="shared" si="34"/>
        <v xml:space="preserve"> </v>
      </c>
      <c r="T555" s="43" t="str">
        <f t="shared" si="35"/>
        <v xml:space="preserve"> </v>
      </c>
      <c r="U555" s="43" t="str">
        <f>IFERROR(AVERAGE(Table1[[#This Row],[500m]:[4000m]])," ")</f>
        <v xml:space="preserve"> </v>
      </c>
      <c r="V555" s="43" t="str">
        <f t="shared" si="36"/>
        <v xml:space="preserve"> </v>
      </c>
      <c r="W555" s="47"/>
      <c r="X555" s="47"/>
      <c r="Y555" s="47"/>
      <c r="Z555" s="49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51"/>
      <c r="AR555" s="47"/>
      <c r="AS555" s="47"/>
      <c r="AT555" s="47"/>
      <c r="AU555" s="47"/>
      <c r="AV555" s="47"/>
      <c r="AW555" s="47"/>
      <c r="AX555" s="47"/>
      <c r="AY555" s="47"/>
      <c r="AZ555" s="47"/>
      <c r="BA555" s="47"/>
      <c r="BB555" s="47"/>
      <c r="BC555" s="47"/>
      <c r="BD555" s="47"/>
      <c r="BE555" s="47"/>
      <c r="BF555" s="47"/>
      <c r="BG555" s="47"/>
      <c r="BH555" s="47"/>
      <c r="BI555" s="47"/>
      <c r="BJ555" s="47"/>
      <c r="BK555" s="47"/>
      <c r="BL555" s="47"/>
      <c r="BM555" s="47"/>
      <c r="BN555" s="47"/>
      <c r="BO555" s="47"/>
      <c r="BP555" s="47"/>
      <c r="BQ555" s="47"/>
      <c r="BR555" s="47"/>
      <c r="BS555" s="47"/>
      <c r="BT555" s="47"/>
      <c r="BU555" s="47"/>
      <c r="BV555" s="47"/>
      <c r="BW555" s="47"/>
      <c r="BX555" s="47"/>
    </row>
    <row r="556" spans="1:76" x14ac:dyDescent="0.25">
      <c r="A556" s="47"/>
      <c r="B556" s="45"/>
      <c r="C556" s="61"/>
      <c r="D556" s="45"/>
      <c r="E556" s="45"/>
      <c r="F556" s="47"/>
      <c r="G556" s="47"/>
      <c r="H556" s="47"/>
      <c r="I556" s="47"/>
      <c r="J556" s="47"/>
      <c r="K556" s="47"/>
      <c r="L556" s="47"/>
      <c r="M556" s="47"/>
      <c r="N556" s="29">
        <f>SUM(Table1[[#This Row],[250m]:[1000m]])/86400</f>
        <v>0</v>
      </c>
      <c r="O556" s="51">
        <f>SUM(Table1[[#This Row],[250m]:[2000m]])/86400</f>
        <v>0</v>
      </c>
      <c r="P556" s="63">
        <f>SUM(Table1[[#This Row],[250m]:[3000m]])/86400</f>
        <v>0</v>
      </c>
      <c r="Q556" s="29" t="str">
        <f>IF(Table1[[#This Row],[Time(s)]]&gt;1,Table1[[#This Row],[Time(s)]]/86400," ")</f>
        <v xml:space="preserve"> </v>
      </c>
      <c r="R556" s="30">
        <f>SUM(Table1[[#This Row],[250m]:[4000m]])</f>
        <v>0</v>
      </c>
      <c r="S556" s="31" t="str">
        <f t="shared" si="34"/>
        <v xml:space="preserve"> </v>
      </c>
      <c r="T556" s="43" t="str">
        <f t="shared" si="35"/>
        <v xml:space="preserve"> </v>
      </c>
      <c r="U556" s="43" t="str">
        <f>IFERROR(AVERAGE(Table1[[#This Row],[500m]:[4000m]])," ")</f>
        <v xml:space="preserve"> </v>
      </c>
      <c r="V556" s="43" t="str">
        <f t="shared" si="36"/>
        <v xml:space="preserve"> </v>
      </c>
      <c r="W556" s="47"/>
      <c r="X556" s="47"/>
      <c r="Y556" s="47"/>
      <c r="Z556" s="49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51"/>
      <c r="AR556" s="47"/>
      <c r="AS556" s="47"/>
      <c r="AT556" s="47"/>
      <c r="AU556" s="47"/>
      <c r="AV556" s="47"/>
      <c r="AW556" s="47"/>
      <c r="AX556" s="47"/>
      <c r="AY556" s="47"/>
      <c r="AZ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  <c r="BK556" s="47"/>
      <c r="BL556" s="47"/>
      <c r="BM556" s="47"/>
      <c r="BN556" s="47"/>
      <c r="BO556" s="47"/>
      <c r="BP556" s="47"/>
      <c r="BQ556" s="47"/>
      <c r="BR556" s="47"/>
      <c r="BS556" s="47"/>
      <c r="BT556" s="47"/>
      <c r="BU556" s="47"/>
      <c r="BV556" s="47"/>
      <c r="BW556" s="47"/>
      <c r="BX556" s="47"/>
    </row>
    <row r="557" spans="1:76" x14ac:dyDescent="0.25">
      <c r="A557" s="47"/>
      <c r="B557" s="45"/>
      <c r="C557" s="61"/>
      <c r="D557" s="45"/>
      <c r="E557" s="45"/>
      <c r="F557" s="47"/>
      <c r="G557" s="47"/>
      <c r="H557" s="47"/>
      <c r="I557" s="47"/>
      <c r="J557" s="47"/>
      <c r="K557" s="47"/>
      <c r="L557" s="47"/>
      <c r="M557" s="47"/>
      <c r="N557" s="29">
        <f>SUM(Table1[[#This Row],[250m]:[1000m]])/86400</f>
        <v>0</v>
      </c>
      <c r="O557" s="51">
        <f>SUM(Table1[[#This Row],[250m]:[2000m]])/86400</f>
        <v>0</v>
      </c>
      <c r="P557" s="63">
        <f>SUM(Table1[[#This Row],[250m]:[3000m]])/86400</f>
        <v>0</v>
      </c>
      <c r="Q557" s="29" t="str">
        <f>IF(Table1[[#This Row],[Time(s)]]&gt;1,Table1[[#This Row],[Time(s)]]/86400," ")</f>
        <v xml:space="preserve"> </v>
      </c>
      <c r="R557" s="30">
        <f>SUM(Table1[[#This Row],[250m]:[4000m]])</f>
        <v>0</v>
      </c>
      <c r="S557" s="31" t="str">
        <f t="shared" si="34"/>
        <v xml:space="preserve"> </v>
      </c>
      <c r="T557" s="43" t="str">
        <f t="shared" si="35"/>
        <v xml:space="preserve"> </v>
      </c>
      <c r="U557" s="43" t="str">
        <f>IFERROR(AVERAGE(Table1[[#This Row],[500m]:[4000m]])," ")</f>
        <v xml:space="preserve"> </v>
      </c>
      <c r="V557" s="43" t="str">
        <f t="shared" si="36"/>
        <v xml:space="preserve"> </v>
      </c>
      <c r="W557" s="47"/>
      <c r="X557" s="47"/>
      <c r="Y557" s="47"/>
      <c r="Z557" s="49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51"/>
      <c r="AR557" s="47"/>
      <c r="AS557" s="47"/>
      <c r="AT557" s="47"/>
      <c r="AU557" s="47"/>
      <c r="AV557" s="47"/>
      <c r="AW557" s="47"/>
      <c r="AX557" s="47"/>
      <c r="AY557" s="47"/>
      <c r="AZ557" s="47"/>
      <c r="BA557" s="47"/>
      <c r="BB557" s="47"/>
      <c r="BC557" s="47"/>
      <c r="BD557" s="47"/>
      <c r="BE557" s="47"/>
      <c r="BF557" s="47"/>
      <c r="BG557" s="47"/>
      <c r="BH557" s="47"/>
      <c r="BI557" s="47"/>
      <c r="BJ557" s="47"/>
      <c r="BK557" s="47"/>
      <c r="BL557" s="47"/>
      <c r="BM557" s="47"/>
      <c r="BN557" s="47"/>
      <c r="BO557" s="47"/>
      <c r="BP557" s="47"/>
      <c r="BQ557" s="47"/>
      <c r="BR557" s="47"/>
      <c r="BS557" s="47"/>
      <c r="BT557" s="47"/>
      <c r="BU557" s="47"/>
      <c r="BV557" s="47"/>
      <c r="BW557" s="47"/>
      <c r="BX557" s="47"/>
    </row>
    <row r="558" spans="1:76" x14ac:dyDescent="0.25">
      <c r="A558" s="47"/>
      <c r="B558" s="45"/>
      <c r="C558" s="61"/>
      <c r="D558" s="45"/>
      <c r="E558" s="45"/>
      <c r="F558" s="47"/>
      <c r="G558" s="47"/>
      <c r="H558" s="47"/>
      <c r="I558" s="47"/>
      <c r="J558" s="47"/>
      <c r="K558" s="47"/>
      <c r="L558" s="47"/>
      <c r="M558" s="47"/>
      <c r="N558" s="29">
        <f>SUM(Table1[[#This Row],[250m]:[1000m]])/86400</f>
        <v>0</v>
      </c>
      <c r="O558" s="51">
        <f>SUM(Table1[[#This Row],[250m]:[2000m]])/86400</f>
        <v>0</v>
      </c>
      <c r="P558" s="63">
        <f>SUM(Table1[[#This Row],[250m]:[3000m]])/86400</f>
        <v>0</v>
      </c>
      <c r="Q558" s="29" t="str">
        <f>IF(Table1[[#This Row],[Time(s)]]&gt;1,Table1[[#This Row],[Time(s)]]/86400," ")</f>
        <v xml:space="preserve"> </v>
      </c>
      <c r="R558" s="30">
        <f>SUM(Table1[[#This Row],[250m]:[4000m]])</f>
        <v>0</v>
      </c>
      <c r="S558" s="31" t="str">
        <f t="shared" si="34"/>
        <v xml:space="preserve"> </v>
      </c>
      <c r="T558" s="43" t="str">
        <f t="shared" si="35"/>
        <v xml:space="preserve"> </v>
      </c>
      <c r="U558" s="43" t="str">
        <f>IFERROR(AVERAGE(Table1[[#This Row],[500m]:[4000m]])," ")</f>
        <v xml:space="preserve"> </v>
      </c>
      <c r="V558" s="43" t="str">
        <f t="shared" si="36"/>
        <v xml:space="preserve"> </v>
      </c>
      <c r="W558" s="47"/>
      <c r="X558" s="47"/>
      <c r="Y558" s="47"/>
      <c r="Z558" s="49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51"/>
      <c r="AR558" s="47"/>
      <c r="AS558" s="47"/>
      <c r="AT558" s="47"/>
      <c r="AU558" s="47"/>
      <c r="AV558" s="47"/>
      <c r="AW558" s="47"/>
      <c r="AX558" s="47"/>
      <c r="AY558" s="47"/>
      <c r="AZ558" s="47"/>
      <c r="BA558" s="47"/>
      <c r="BB558" s="47"/>
      <c r="BC558" s="47"/>
      <c r="BD558" s="47"/>
      <c r="BE558" s="47"/>
      <c r="BF558" s="47"/>
      <c r="BG558" s="47"/>
      <c r="BH558" s="47"/>
      <c r="BI558" s="47"/>
      <c r="BJ558" s="47"/>
      <c r="BK558" s="47"/>
      <c r="BL558" s="47"/>
      <c r="BM558" s="47"/>
      <c r="BN558" s="47"/>
      <c r="BO558" s="47"/>
      <c r="BP558" s="47"/>
      <c r="BQ558" s="47"/>
      <c r="BR558" s="47"/>
      <c r="BS558" s="47"/>
      <c r="BT558" s="47"/>
      <c r="BU558" s="47"/>
      <c r="BV558" s="47"/>
      <c r="BW558" s="47"/>
      <c r="BX558" s="47"/>
    </row>
    <row r="559" spans="1:76" x14ac:dyDescent="0.25">
      <c r="A559" s="47"/>
      <c r="B559" s="45"/>
      <c r="C559" s="61"/>
      <c r="D559" s="45"/>
      <c r="E559" s="45"/>
      <c r="F559" s="47"/>
      <c r="G559" s="47"/>
      <c r="H559" s="47"/>
      <c r="I559" s="47"/>
      <c r="J559" s="47"/>
      <c r="K559" s="47"/>
      <c r="L559" s="47"/>
      <c r="M559" s="47"/>
      <c r="N559" s="29">
        <f>SUM(Table1[[#This Row],[250m]:[1000m]])/86400</f>
        <v>0</v>
      </c>
      <c r="O559" s="51">
        <f>SUM(Table1[[#This Row],[250m]:[2000m]])/86400</f>
        <v>0</v>
      </c>
      <c r="P559" s="63">
        <f>SUM(Table1[[#This Row],[250m]:[3000m]])/86400</f>
        <v>0</v>
      </c>
      <c r="Q559" s="29" t="str">
        <f>IF(Table1[[#This Row],[Time(s)]]&gt;1,Table1[[#This Row],[Time(s)]]/86400," ")</f>
        <v xml:space="preserve"> </v>
      </c>
      <c r="R559" s="30">
        <f>SUM(Table1[[#This Row],[250m]:[4000m]])</f>
        <v>0</v>
      </c>
      <c r="S559" s="31" t="str">
        <f t="shared" si="34"/>
        <v xml:space="preserve"> </v>
      </c>
      <c r="T559" s="43" t="str">
        <f t="shared" si="35"/>
        <v xml:space="preserve"> </v>
      </c>
      <c r="U559" s="43" t="str">
        <f>IFERROR(AVERAGE(Table1[[#This Row],[500m]:[4000m]])," ")</f>
        <v xml:space="preserve"> </v>
      </c>
      <c r="V559" s="43" t="str">
        <f t="shared" si="36"/>
        <v xml:space="preserve"> </v>
      </c>
      <c r="W559" s="47"/>
      <c r="X559" s="47"/>
      <c r="Y559" s="47"/>
      <c r="Z559" s="49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51"/>
      <c r="AR559" s="47"/>
      <c r="AS559" s="47"/>
      <c r="AT559" s="47"/>
      <c r="AU559" s="47"/>
      <c r="AV559" s="47"/>
      <c r="AW559" s="47"/>
      <c r="AX559" s="47"/>
      <c r="AY559" s="47"/>
      <c r="AZ559" s="47"/>
      <c r="BA559" s="47"/>
      <c r="BB559" s="47"/>
      <c r="BC559" s="47"/>
      <c r="BD559" s="47"/>
      <c r="BE559" s="47"/>
      <c r="BF559" s="47"/>
      <c r="BG559" s="47"/>
      <c r="BH559" s="47"/>
      <c r="BI559" s="47"/>
      <c r="BJ559" s="47"/>
      <c r="BK559" s="47"/>
      <c r="BL559" s="47"/>
      <c r="BM559" s="47"/>
      <c r="BN559" s="47"/>
      <c r="BO559" s="47"/>
      <c r="BP559" s="47"/>
      <c r="BQ559" s="47"/>
      <c r="BR559" s="47"/>
      <c r="BS559" s="47"/>
      <c r="BT559" s="47"/>
      <c r="BU559" s="47"/>
      <c r="BV559" s="47"/>
      <c r="BW559" s="47"/>
      <c r="BX559" s="47"/>
    </row>
    <row r="560" spans="1:76" x14ac:dyDescent="0.25">
      <c r="A560" s="47"/>
      <c r="B560" s="45"/>
      <c r="C560" s="61"/>
      <c r="D560" s="45"/>
      <c r="E560" s="45"/>
      <c r="F560" s="47"/>
      <c r="G560" s="47"/>
      <c r="H560" s="47"/>
      <c r="I560" s="47"/>
      <c r="J560" s="47"/>
      <c r="K560" s="47"/>
      <c r="L560" s="47"/>
      <c r="M560" s="47"/>
      <c r="N560" s="29">
        <f>SUM(Table1[[#This Row],[250m]:[1000m]])/86400</f>
        <v>0</v>
      </c>
      <c r="O560" s="51">
        <f>SUM(Table1[[#This Row],[250m]:[2000m]])/86400</f>
        <v>0</v>
      </c>
      <c r="P560" s="63">
        <f>SUM(Table1[[#This Row],[250m]:[3000m]])/86400</f>
        <v>0</v>
      </c>
      <c r="Q560" s="29" t="str">
        <f>IF(Table1[[#This Row],[Time(s)]]&gt;1,Table1[[#This Row],[Time(s)]]/86400," ")</f>
        <v xml:space="preserve"> </v>
      </c>
      <c r="R560" s="30">
        <f>SUM(Table1[[#This Row],[250m]:[4000m]])</f>
        <v>0</v>
      </c>
      <c r="S560" s="31" t="str">
        <f t="shared" si="34"/>
        <v xml:space="preserve"> </v>
      </c>
      <c r="T560" s="43" t="str">
        <f t="shared" si="35"/>
        <v xml:space="preserve"> </v>
      </c>
      <c r="U560" s="43" t="str">
        <f>IFERROR(AVERAGE(Table1[[#This Row],[500m]:[4000m]])," ")</f>
        <v xml:space="preserve"> </v>
      </c>
      <c r="V560" s="43" t="str">
        <f t="shared" si="36"/>
        <v xml:space="preserve"> </v>
      </c>
      <c r="W560" s="47"/>
      <c r="X560" s="47"/>
      <c r="Y560" s="47"/>
      <c r="Z560" s="49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51"/>
      <c r="AR560" s="47"/>
      <c r="AS560" s="47"/>
      <c r="AT560" s="47"/>
      <c r="AU560" s="47"/>
      <c r="AV560" s="47"/>
      <c r="AW560" s="47"/>
      <c r="AX560" s="47"/>
      <c r="AY560" s="47"/>
      <c r="AZ560" s="47"/>
      <c r="BA560" s="47"/>
      <c r="BB560" s="47"/>
      <c r="BC560" s="47"/>
      <c r="BD560" s="47"/>
      <c r="BE560" s="47"/>
      <c r="BF560" s="47"/>
      <c r="BG560" s="47"/>
      <c r="BH560" s="47"/>
      <c r="BI560" s="47"/>
      <c r="BJ560" s="47"/>
      <c r="BK560" s="47"/>
      <c r="BL560" s="47"/>
      <c r="BM560" s="47"/>
      <c r="BN560" s="47"/>
      <c r="BO560" s="47"/>
      <c r="BP560" s="47"/>
      <c r="BQ560" s="47"/>
      <c r="BR560" s="47"/>
      <c r="BS560" s="47"/>
      <c r="BT560" s="47"/>
      <c r="BU560" s="47"/>
      <c r="BV560" s="47"/>
      <c r="BW560" s="47"/>
      <c r="BX560" s="47"/>
    </row>
    <row r="561" spans="1:76" x14ac:dyDescent="0.25">
      <c r="A561" s="47"/>
      <c r="B561" s="45"/>
      <c r="C561" s="61"/>
      <c r="D561" s="45"/>
      <c r="E561" s="45"/>
      <c r="F561" s="47"/>
      <c r="G561" s="47"/>
      <c r="H561" s="47"/>
      <c r="I561" s="47"/>
      <c r="J561" s="47"/>
      <c r="K561" s="47"/>
      <c r="L561" s="47"/>
      <c r="M561" s="47"/>
      <c r="N561" s="29">
        <f>SUM(Table1[[#This Row],[250m]:[1000m]])/86400</f>
        <v>0</v>
      </c>
      <c r="O561" s="51">
        <f>SUM(Table1[[#This Row],[250m]:[2000m]])/86400</f>
        <v>0</v>
      </c>
      <c r="P561" s="63">
        <f>SUM(Table1[[#This Row],[250m]:[3000m]])/86400</f>
        <v>0</v>
      </c>
      <c r="Q561" s="29" t="str">
        <f>IF(Table1[[#This Row],[Time(s)]]&gt;1,Table1[[#This Row],[Time(s)]]/86400," ")</f>
        <v xml:space="preserve"> </v>
      </c>
      <c r="R561" s="30">
        <f>SUM(Table1[[#This Row],[250m]:[4000m]])</f>
        <v>0</v>
      </c>
      <c r="S561" s="31" t="str">
        <f t="shared" si="34"/>
        <v xml:space="preserve"> </v>
      </c>
      <c r="T561" s="43" t="str">
        <f t="shared" si="35"/>
        <v xml:space="preserve"> </v>
      </c>
      <c r="U561" s="43" t="str">
        <f>IFERROR(AVERAGE(Table1[[#This Row],[500m]:[4000m]])," ")</f>
        <v xml:space="preserve"> </v>
      </c>
      <c r="V561" s="43" t="str">
        <f t="shared" si="36"/>
        <v xml:space="preserve"> </v>
      </c>
      <c r="W561" s="47"/>
      <c r="X561" s="47"/>
      <c r="Y561" s="47"/>
      <c r="Z561" s="49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51"/>
      <c r="AR561" s="47"/>
      <c r="AS561" s="47"/>
      <c r="AT561" s="47"/>
      <c r="AU561" s="47"/>
      <c r="AV561" s="47"/>
      <c r="AW561" s="47"/>
      <c r="AX561" s="47"/>
      <c r="AY561" s="47"/>
      <c r="AZ561" s="47"/>
      <c r="BA561" s="47"/>
      <c r="BB561" s="47"/>
      <c r="BC561" s="47"/>
      <c r="BD561" s="47"/>
      <c r="BE561" s="47"/>
      <c r="BF561" s="47"/>
      <c r="BG561" s="47"/>
      <c r="BH561" s="47"/>
      <c r="BI561" s="47"/>
      <c r="BJ561" s="47"/>
      <c r="BK561" s="47"/>
      <c r="BL561" s="47"/>
      <c r="BM561" s="47"/>
      <c r="BN561" s="47"/>
      <c r="BO561" s="47"/>
      <c r="BP561" s="47"/>
      <c r="BQ561" s="47"/>
      <c r="BR561" s="47"/>
      <c r="BS561" s="47"/>
      <c r="BT561" s="47"/>
      <c r="BU561" s="47"/>
      <c r="BV561" s="47"/>
      <c r="BW561" s="47"/>
      <c r="BX561" s="47"/>
    </row>
    <row r="562" spans="1:76" x14ac:dyDescent="0.25">
      <c r="A562" s="47"/>
      <c r="B562" s="45"/>
      <c r="C562" s="61"/>
      <c r="D562" s="45"/>
      <c r="E562" s="45"/>
      <c r="F562" s="47"/>
      <c r="G562" s="47"/>
      <c r="H562" s="47"/>
      <c r="I562" s="47"/>
      <c r="J562" s="47"/>
      <c r="K562" s="47"/>
      <c r="L562" s="47"/>
      <c r="M562" s="47"/>
      <c r="N562" s="29">
        <f>SUM(Table1[[#This Row],[250m]:[1000m]])/86400</f>
        <v>0</v>
      </c>
      <c r="O562" s="51">
        <f>SUM(Table1[[#This Row],[250m]:[2000m]])/86400</f>
        <v>0</v>
      </c>
      <c r="P562" s="63">
        <f>SUM(Table1[[#This Row],[250m]:[3000m]])/86400</f>
        <v>0</v>
      </c>
      <c r="Q562" s="29" t="str">
        <f>IF(Table1[[#This Row],[Time(s)]]&gt;1,Table1[[#This Row],[Time(s)]]/86400," ")</f>
        <v xml:space="preserve"> </v>
      </c>
      <c r="R562" s="30">
        <f>SUM(Table1[[#This Row],[250m]:[4000m]])</f>
        <v>0</v>
      </c>
      <c r="S562" s="31" t="str">
        <f t="shared" si="34"/>
        <v xml:space="preserve"> </v>
      </c>
      <c r="T562" s="43" t="str">
        <f t="shared" si="35"/>
        <v xml:space="preserve"> </v>
      </c>
      <c r="U562" s="43" t="str">
        <f>IFERROR(AVERAGE(Table1[[#This Row],[500m]:[4000m]])," ")</f>
        <v xml:space="preserve"> </v>
      </c>
      <c r="V562" s="43" t="str">
        <f t="shared" si="36"/>
        <v xml:space="preserve"> </v>
      </c>
      <c r="W562" s="47"/>
      <c r="X562" s="47"/>
      <c r="Y562" s="47"/>
      <c r="Z562" s="49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51"/>
      <c r="AR562" s="47"/>
      <c r="AS562" s="47"/>
      <c r="AT562" s="47"/>
      <c r="AU562" s="47"/>
      <c r="AV562" s="47"/>
      <c r="AW562" s="47"/>
      <c r="AX562" s="47"/>
      <c r="AY562" s="47"/>
      <c r="AZ562" s="47"/>
      <c r="BA562" s="47"/>
      <c r="BB562" s="47"/>
      <c r="BC562" s="47"/>
      <c r="BD562" s="47"/>
      <c r="BE562" s="47"/>
      <c r="BF562" s="47"/>
      <c r="BG562" s="47"/>
      <c r="BH562" s="47"/>
      <c r="BI562" s="47"/>
      <c r="BJ562" s="47"/>
      <c r="BK562" s="47"/>
      <c r="BL562" s="47"/>
      <c r="BM562" s="47"/>
      <c r="BN562" s="47"/>
      <c r="BO562" s="47"/>
      <c r="BP562" s="47"/>
      <c r="BQ562" s="47"/>
      <c r="BR562" s="47"/>
      <c r="BS562" s="47"/>
      <c r="BT562" s="47"/>
      <c r="BU562" s="47"/>
      <c r="BV562" s="47"/>
      <c r="BW562" s="47"/>
      <c r="BX562" s="47"/>
    </row>
    <row r="563" spans="1:76" x14ac:dyDescent="0.25">
      <c r="A563" s="47"/>
      <c r="B563" s="45"/>
      <c r="C563" s="61"/>
      <c r="D563" s="45"/>
      <c r="E563" s="45"/>
      <c r="F563" s="47"/>
      <c r="G563" s="47"/>
      <c r="H563" s="47"/>
      <c r="I563" s="47"/>
      <c r="J563" s="47"/>
      <c r="K563" s="47"/>
      <c r="L563" s="47"/>
      <c r="M563" s="47"/>
      <c r="N563" s="29">
        <f>SUM(Table1[[#This Row],[250m]:[1000m]])/86400</f>
        <v>0</v>
      </c>
      <c r="O563" s="51">
        <f>SUM(Table1[[#This Row],[250m]:[2000m]])/86400</f>
        <v>0</v>
      </c>
      <c r="P563" s="63">
        <f>SUM(Table1[[#This Row],[250m]:[3000m]])/86400</f>
        <v>0</v>
      </c>
      <c r="Q563" s="29" t="str">
        <f>IF(Table1[[#This Row],[Time(s)]]&gt;1,Table1[[#This Row],[Time(s)]]/86400," ")</f>
        <v xml:space="preserve"> </v>
      </c>
      <c r="R563" s="30">
        <f>SUM(Table1[[#This Row],[250m]:[4000m]])</f>
        <v>0</v>
      </c>
      <c r="S563" s="31" t="str">
        <f t="shared" si="34"/>
        <v xml:space="preserve"> </v>
      </c>
      <c r="T563" s="43" t="str">
        <f t="shared" si="35"/>
        <v xml:space="preserve"> </v>
      </c>
      <c r="U563" s="43" t="str">
        <f>IFERROR(AVERAGE(Table1[[#This Row],[500m]:[4000m]])," ")</f>
        <v xml:space="preserve"> </v>
      </c>
      <c r="V563" s="43" t="str">
        <f t="shared" si="36"/>
        <v xml:space="preserve"> </v>
      </c>
      <c r="W563" s="47"/>
      <c r="X563" s="47"/>
      <c r="Y563" s="47"/>
      <c r="Z563" s="49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51"/>
      <c r="AR563" s="47"/>
      <c r="AS563" s="47"/>
      <c r="AT563" s="47"/>
      <c r="AU563" s="47"/>
      <c r="AV563" s="47"/>
      <c r="AW563" s="47"/>
      <c r="AX563" s="47"/>
      <c r="AY563" s="47"/>
      <c r="AZ563" s="47"/>
      <c r="BA563" s="47"/>
      <c r="BB563" s="47"/>
      <c r="BC563" s="47"/>
      <c r="BD563" s="47"/>
      <c r="BE563" s="47"/>
      <c r="BF563" s="47"/>
      <c r="BG563" s="47"/>
      <c r="BH563" s="47"/>
      <c r="BI563" s="47"/>
      <c r="BJ563" s="47"/>
      <c r="BK563" s="47"/>
      <c r="BL563" s="47"/>
      <c r="BM563" s="47"/>
      <c r="BN563" s="47"/>
      <c r="BO563" s="47"/>
      <c r="BP563" s="47"/>
      <c r="BQ563" s="47"/>
      <c r="BR563" s="47"/>
      <c r="BS563" s="47"/>
      <c r="BT563" s="47"/>
      <c r="BU563" s="47"/>
      <c r="BV563" s="47"/>
      <c r="BW563" s="47"/>
      <c r="BX563" s="47"/>
    </row>
    <row r="564" spans="1:76" x14ac:dyDescent="0.25">
      <c r="A564" s="47"/>
      <c r="B564" s="45"/>
      <c r="C564" s="61"/>
      <c r="D564" s="45"/>
      <c r="E564" s="45"/>
      <c r="F564" s="47"/>
      <c r="G564" s="47"/>
      <c r="H564" s="47"/>
      <c r="I564" s="47"/>
      <c r="J564" s="47"/>
      <c r="K564" s="47"/>
      <c r="L564" s="47"/>
      <c r="M564" s="47"/>
      <c r="N564" s="29">
        <f>SUM(Table1[[#This Row],[250m]:[1000m]])/86400</f>
        <v>0</v>
      </c>
      <c r="O564" s="51">
        <f>SUM(Table1[[#This Row],[250m]:[2000m]])/86400</f>
        <v>0</v>
      </c>
      <c r="P564" s="63">
        <f>SUM(Table1[[#This Row],[250m]:[3000m]])/86400</f>
        <v>0</v>
      </c>
      <c r="Q564" s="29" t="str">
        <f>IF(Table1[[#This Row],[Time(s)]]&gt;1,Table1[[#This Row],[Time(s)]]/86400," ")</f>
        <v xml:space="preserve"> </v>
      </c>
      <c r="R564" s="30">
        <f>SUM(Table1[[#This Row],[250m]:[4000m]])</f>
        <v>0</v>
      </c>
      <c r="S564" s="31" t="str">
        <f t="shared" si="34"/>
        <v xml:space="preserve"> </v>
      </c>
      <c r="T564" s="43" t="str">
        <f t="shared" si="35"/>
        <v xml:space="preserve"> </v>
      </c>
      <c r="U564" s="43" t="str">
        <f>IFERROR(AVERAGE(Table1[[#This Row],[500m]:[4000m]])," ")</f>
        <v xml:space="preserve"> </v>
      </c>
      <c r="V564" s="43" t="str">
        <f t="shared" si="36"/>
        <v xml:space="preserve"> </v>
      </c>
      <c r="W564" s="47"/>
      <c r="X564" s="47"/>
      <c r="Y564" s="47"/>
      <c r="Z564" s="49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51"/>
      <c r="AR564" s="47"/>
      <c r="AS564" s="47"/>
      <c r="AT564" s="47"/>
      <c r="AU564" s="47"/>
      <c r="AV564" s="47"/>
      <c r="AW564" s="47"/>
      <c r="AX564" s="47"/>
      <c r="AY564" s="47"/>
      <c r="AZ564" s="47"/>
      <c r="BA564" s="47"/>
      <c r="BB564" s="47"/>
      <c r="BC564" s="47"/>
      <c r="BD564" s="47"/>
      <c r="BE564" s="47"/>
      <c r="BF564" s="47"/>
      <c r="BG564" s="47"/>
      <c r="BH564" s="47"/>
      <c r="BI564" s="47"/>
      <c r="BJ564" s="47"/>
      <c r="BK564" s="47"/>
      <c r="BL564" s="47"/>
      <c r="BM564" s="47"/>
      <c r="BN564" s="47"/>
      <c r="BO564" s="47"/>
      <c r="BP564" s="47"/>
      <c r="BQ564" s="47"/>
      <c r="BR564" s="47"/>
      <c r="BS564" s="47"/>
      <c r="BT564" s="47"/>
      <c r="BU564" s="47"/>
      <c r="BV564" s="47"/>
      <c r="BW564" s="47"/>
      <c r="BX564" s="47"/>
    </row>
    <row r="565" spans="1:76" x14ac:dyDescent="0.25">
      <c r="A565" s="47"/>
      <c r="B565" s="45"/>
      <c r="C565" s="61"/>
      <c r="D565" s="45"/>
      <c r="E565" s="45"/>
      <c r="F565" s="47"/>
      <c r="G565" s="47"/>
      <c r="H565" s="47"/>
      <c r="I565" s="47"/>
      <c r="J565" s="47"/>
      <c r="K565" s="47"/>
      <c r="L565" s="47"/>
      <c r="M565" s="47"/>
      <c r="N565" s="29">
        <f>SUM(Table1[[#This Row],[250m]:[1000m]])/86400</f>
        <v>0</v>
      </c>
      <c r="O565" s="51">
        <f>SUM(Table1[[#This Row],[250m]:[2000m]])/86400</f>
        <v>0</v>
      </c>
      <c r="P565" s="63">
        <f>SUM(Table1[[#This Row],[250m]:[3000m]])/86400</f>
        <v>0</v>
      </c>
      <c r="Q565" s="29" t="str">
        <f>IF(Table1[[#This Row],[Time(s)]]&gt;1,Table1[[#This Row],[Time(s)]]/86400," ")</f>
        <v xml:space="preserve"> </v>
      </c>
      <c r="R565" s="30">
        <f>SUM(Table1[[#This Row],[250m]:[4000m]])</f>
        <v>0</v>
      </c>
      <c r="S565" s="31" t="str">
        <f t="shared" si="34"/>
        <v xml:space="preserve"> </v>
      </c>
      <c r="T565" s="43" t="str">
        <f t="shared" si="35"/>
        <v xml:space="preserve"> </v>
      </c>
      <c r="U565" s="43" t="str">
        <f>IFERROR(AVERAGE(Table1[[#This Row],[500m]:[4000m]])," ")</f>
        <v xml:space="preserve"> </v>
      </c>
      <c r="V565" s="43" t="str">
        <f t="shared" si="36"/>
        <v xml:space="preserve"> </v>
      </c>
      <c r="W565" s="47"/>
      <c r="X565" s="47"/>
      <c r="Y565" s="47"/>
      <c r="Z565" s="49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51"/>
      <c r="AR565" s="47"/>
      <c r="AS565" s="47"/>
      <c r="AT565" s="47"/>
      <c r="AU565" s="47"/>
      <c r="AV565" s="47"/>
      <c r="AW565" s="47"/>
      <c r="AX565" s="47"/>
      <c r="AY565" s="47"/>
      <c r="AZ565" s="47"/>
      <c r="BA565" s="47"/>
      <c r="BB565" s="47"/>
      <c r="BC565" s="47"/>
      <c r="BD565" s="47"/>
      <c r="BE565" s="47"/>
      <c r="BF565" s="47"/>
      <c r="BG565" s="47"/>
      <c r="BH565" s="47"/>
      <c r="BI565" s="47"/>
      <c r="BJ565" s="47"/>
      <c r="BK565" s="47"/>
      <c r="BL565" s="47"/>
      <c r="BM565" s="47"/>
      <c r="BN565" s="47"/>
      <c r="BO565" s="47"/>
      <c r="BP565" s="47"/>
      <c r="BQ565" s="47"/>
      <c r="BR565" s="47"/>
      <c r="BS565" s="47"/>
      <c r="BT565" s="47"/>
      <c r="BU565" s="47"/>
      <c r="BV565" s="47"/>
      <c r="BW565" s="47"/>
      <c r="BX565" s="47"/>
    </row>
    <row r="566" spans="1:76" x14ac:dyDescent="0.25">
      <c r="A566" s="26"/>
      <c r="B566" s="27"/>
      <c r="C566" s="27"/>
      <c r="D566" s="27"/>
      <c r="E566" s="27"/>
      <c r="F566" s="26"/>
      <c r="G566" s="26"/>
      <c r="H566" s="26"/>
      <c r="I566" s="26"/>
      <c r="J566" s="26"/>
      <c r="K566" s="26"/>
      <c r="L566" s="26"/>
      <c r="M566" s="26"/>
      <c r="N566" s="32">
        <f>SUM(Table1[[#This Row],[250m]:[1000m]])/86400</f>
        <v>0</v>
      </c>
      <c r="O566" s="32">
        <f>SUM(Table1[[#This Row],[250m]:[2000m]])/86400</f>
        <v>0</v>
      </c>
      <c r="P566" s="29">
        <f>SUM(Table1[[#This Row],[250m]:[3000m]])/86400</f>
        <v>0</v>
      </c>
      <c r="Q566" s="29" t="str">
        <f>IF(Table1[[#This Row],[Time(s)]]&gt;1,Table1[[#This Row],[Time(s)]]/86400," ")</f>
        <v xml:space="preserve"> </v>
      </c>
      <c r="R566" s="30">
        <f>SUM(Table1[[#This Row],[250m]:[4000m]])</f>
        <v>0</v>
      </c>
      <c r="S566" s="31" t="str">
        <f t="shared" si="34"/>
        <v xml:space="preserve"> </v>
      </c>
      <c r="T566" s="43" t="str">
        <f t="shared" si="35"/>
        <v xml:space="preserve"> </v>
      </c>
      <c r="U566" s="43" t="str">
        <f>IFERROR(AVERAGE(Table1[[#This Row],[500m]:[4000m]])," ")</f>
        <v xml:space="preserve"> </v>
      </c>
      <c r="V566" s="43" t="str">
        <f t="shared" si="36"/>
        <v xml:space="preserve"> </v>
      </c>
      <c r="W566" s="26"/>
      <c r="X566" s="26"/>
      <c r="Y566" s="26"/>
      <c r="Z566" s="32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32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/>
      <c r="BM566" s="26"/>
      <c r="BN566" s="26"/>
      <c r="BO566" s="26"/>
      <c r="BP566" s="26"/>
      <c r="BQ566" s="26"/>
      <c r="BR566" s="26"/>
      <c r="BS566" s="26"/>
      <c r="BT566" s="26"/>
      <c r="BU566" s="26"/>
      <c r="BV566" s="26"/>
      <c r="BW566" s="26"/>
      <c r="BX566" s="26"/>
    </row>
    <row r="567" spans="1:76" x14ac:dyDescent="0.25">
      <c r="A567" s="47"/>
      <c r="B567" s="45"/>
      <c r="C567" s="61"/>
      <c r="D567" s="45"/>
      <c r="E567" s="45"/>
      <c r="F567" s="47"/>
      <c r="G567" s="47"/>
      <c r="H567" s="47"/>
      <c r="I567" s="47"/>
      <c r="J567" s="47"/>
      <c r="K567" s="47"/>
      <c r="L567" s="47"/>
      <c r="M567" s="47"/>
      <c r="N567" s="51">
        <f>SUM(Table1[[#This Row],[250m]:[1000m]])/86400</f>
        <v>0</v>
      </c>
      <c r="O567" s="51">
        <f>SUM(Table1[[#This Row],[250m]:[2000m]])/86400</f>
        <v>0</v>
      </c>
      <c r="P567" s="63">
        <f>SUM(Table1[[#This Row],[250m]:[3000m]])/86400</f>
        <v>0</v>
      </c>
      <c r="Q567" s="29" t="str">
        <f>IF(Table1[[#This Row],[Time(s)]]&gt;1,Table1[[#This Row],[Time(s)]]/86400," ")</f>
        <v xml:space="preserve"> </v>
      </c>
      <c r="R567" s="30">
        <f>SUM(Table1[[#This Row],[250m]:[4000m]])</f>
        <v>0</v>
      </c>
      <c r="S567" s="31" t="str">
        <f t="shared" si="34"/>
        <v xml:space="preserve"> </v>
      </c>
      <c r="T567" s="43" t="str">
        <f t="shared" si="35"/>
        <v xml:space="preserve"> </v>
      </c>
      <c r="U567" s="43" t="str">
        <f>IFERROR(AVERAGE(Table1[[#This Row],[500m]:[4000m]])," ")</f>
        <v xml:space="preserve"> </v>
      </c>
      <c r="V567" s="43" t="str">
        <f t="shared" si="36"/>
        <v xml:space="preserve"> </v>
      </c>
      <c r="W567" s="47"/>
      <c r="X567" s="47"/>
      <c r="Y567" s="47"/>
      <c r="Z567" s="49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51"/>
      <c r="AR567" s="47"/>
      <c r="AS567" s="47"/>
      <c r="AT567" s="47"/>
      <c r="AU567" s="47"/>
      <c r="AV567" s="47"/>
      <c r="AW567" s="47"/>
      <c r="AX567" s="47"/>
      <c r="AY567" s="47"/>
      <c r="AZ567" s="47"/>
      <c r="BA567" s="47"/>
      <c r="BB567" s="47"/>
      <c r="BC567" s="47"/>
      <c r="BD567" s="47"/>
      <c r="BE567" s="47"/>
      <c r="BF567" s="47"/>
      <c r="BG567" s="47"/>
      <c r="BH567" s="47"/>
      <c r="BI567" s="47"/>
      <c r="BJ567" s="47"/>
      <c r="BK567" s="47"/>
      <c r="BL567" s="47"/>
      <c r="BM567" s="47"/>
      <c r="BN567" s="47"/>
      <c r="BO567" s="47"/>
      <c r="BP567" s="47"/>
      <c r="BQ567" s="47"/>
      <c r="BR567" s="47"/>
      <c r="BS567" s="47"/>
      <c r="BT567" s="47"/>
      <c r="BU567" s="47"/>
      <c r="BV567" s="47"/>
      <c r="BW567" s="47"/>
      <c r="BX567" s="47"/>
    </row>
    <row r="568" spans="1:76" x14ac:dyDescent="0.25">
      <c r="A568" s="47"/>
      <c r="B568" s="45"/>
      <c r="C568" s="61"/>
      <c r="D568" s="45"/>
      <c r="E568" s="45"/>
      <c r="F568" s="47"/>
      <c r="G568" s="47"/>
      <c r="H568" s="47"/>
      <c r="I568" s="47"/>
      <c r="J568" s="47"/>
      <c r="K568" s="47"/>
      <c r="L568" s="47"/>
      <c r="M568" s="47"/>
      <c r="N568" s="51">
        <f>SUM(Table1[[#This Row],[250m]:[1000m]])/86400</f>
        <v>0</v>
      </c>
      <c r="O568" s="51">
        <f>SUM(Table1[[#This Row],[250m]:[2000m]])/86400</f>
        <v>0</v>
      </c>
      <c r="P568" s="63">
        <f>SUM(Table1[[#This Row],[250m]:[3000m]])/86400</f>
        <v>0</v>
      </c>
      <c r="Q568" s="29" t="str">
        <f>IF(Table1[[#This Row],[Time(s)]]&gt;1,Table1[[#This Row],[Time(s)]]/86400," ")</f>
        <v xml:space="preserve"> </v>
      </c>
      <c r="R568" s="30">
        <f>SUM(Table1[[#This Row],[250m]:[4000m]])</f>
        <v>0</v>
      </c>
      <c r="S568" s="31" t="str">
        <f t="shared" si="34"/>
        <v xml:space="preserve"> </v>
      </c>
      <c r="T568" s="43" t="str">
        <f t="shared" si="35"/>
        <v xml:space="preserve"> </v>
      </c>
      <c r="U568" s="43" t="str">
        <f>IFERROR(AVERAGE(Table1[[#This Row],[500m]:[4000m]])," ")</f>
        <v xml:space="preserve"> </v>
      </c>
      <c r="V568" s="43" t="str">
        <f t="shared" si="36"/>
        <v xml:space="preserve"> </v>
      </c>
      <c r="W568" s="47"/>
      <c r="X568" s="47"/>
      <c r="Y568" s="47"/>
      <c r="Z568" s="49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51"/>
      <c r="AR568" s="47"/>
      <c r="AS568" s="47"/>
      <c r="AT568" s="47"/>
      <c r="AU568" s="47"/>
      <c r="AV568" s="47"/>
      <c r="AW568" s="47"/>
      <c r="AX568" s="47"/>
      <c r="AY568" s="47"/>
      <c r="AZ568" s="47"/>
      <c r="BA568" s="47"/>
      <c r="BB568" s="47"/>
      <c r="BC568" s="47"/>
      <c r="BD568" s="47"/>
      <c r="BE568" s="47"/>
      <c r="BF568" s="47"/>
      <c r="BG568" s="47"/>
      <c r="BH568" s="47"/>
      <c r="BI568" s="47"/>
      <c r="BJ568" s="47"/>
      <c r="BK568" s="47"/>
      <c r="BL568" s="47"/>
      <c r="BM568" s="47"/>
      <c r="BN568" s="47"/>
      <c r="BO568" s="47"/>
      <c r="BP568" s="47"/>
      <c r="BQ568" s="47"/>
      <c r="BR568" s="47"/>
      <c r="BS568" s="47"/>
      <c r="BT568" s="47"/>
      <c r="BU568" s="47"/>
      <c r="BV568" s="47"/>
      <c r="BW568" s="47"/>
      <c r="BX568" s="47"/>
    </row>
    <row r="569" spans="1:76" x14ac:dyDescent="0.25">
      <c r="A569" s="47"/>
      <c r="B569" s="45"/>
      <c r="C569" s="61"/>
      <c r="D569" s="45"/>
      <c r="E569" s="45"/>
      <c r="F569" s="47"/>
      <c r="G569" s="47"/>
      <c r="H569" s="47"/>
      <c r="I569" s="47"/>
      <c r="J569" s="47"/>
      <c r="K569" s="47"/>
      <c r="L569" s="47"/>
      <c r="M569" s="47"/>
      <c r="N569" s="51">
        <f>SUM(Table1[[#This Row],[250m]:[1000m]])/86400</f>
        <v>0</v>
      </c>
      <c r="O569" s="51">
        <f>SUM(Table1[[#This Row],[250m]:[2000m]])/86400</f>
        <v>0</v>
      </c>
      <c r="P569" s="63">
        <f>SUM(Table1[[#This Row],[250m]:[3000m]])/86400</f>
        <v>0</v>
      </c>
      <c r="Q569" s="29" t="str">
        <f>IF(Table1[[#This Row],[Time(s)]]&gt;1,Table1[[#This Row],[Time(s)]]/86400," ")</f>
        <v xml:space="preserve"> </v>
      </c>
      <c r="R569" s="30">
        <f>SUM(Table1[[#This Row],[250m]:[4000m]])</f>
        <v>0</v>
      </c>
      <c r="S569" s="31" t="str">
        <f t="shared" si="34"/>
        <v xml:space="preserve"> </v>
      </c>
      <c r="T569" s="43" t="str">
        <f t="shared" si="35"/>
        <v xml:space="preserve"> </v>
      </c>
      <c r="U569" s="43" t="str">
        <f>IFERROR(AVERAGE(Table1[[#This Row],[500m]:[4000m]])," ")</f>
        <v xml:space="preserve"> </v>
      </c>
      <c r="V569" s="43" t="str">
        <f t="shared" si="36"/>
        <v xml:space="preserve"> </v>
      </c>
      <c r="W569" s="47"/>
      <c r="X569" s="47"/>
      <c r="Y569" s="47"/>
      <c r="Z569" s="49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51"/>
      <c r="AR569" s="47"/>
      <c r="AS569" s="47"/>
      <c r="AT569" s="47"/>
      <c r="AU569" s="47"/>
      <c r="AV569" s="47"/>
      <c r="AW569" s="47"/>
      <c r="AX569" s="47"/>
      <c r="AY569" s="47"/>
      <c r="AZ569" s="47"/>
      <c r="BA569" s="47"/>
      <c r="BB569" s="47"/>
      <c r="BC569" s="47"/>
      <c r="BD569" s="47"/>
      <c r="BE569" s="47"/>
      <c r="BF569" s="47"/>
      <c r="BG569" s="47"/>
      <c r="BH569" s="47"/>
      <c r="BI569" s="47"/>
      <c r="BJ569" s="47"/>
      <c r="BK569" s="47"/>
      <c r="BL569" s="47"/>
      <c r="BM569" s="47"/>
      <c r="BN569" s="47"/>
      <c r="BO569" s="47"/>
      <c r="BP569" s="47"/>
      <c r="BQ569" s="47"/>
      <c r="BR569" s="47"/>
      <c r="BS569" s="47"/>
      <c r="BT569" s="47"/>
      <c r="BU569" s="47"/>
      <c r="BV569" s="47"/>
      <c r="BW569" s="47"/>
      <c r="BX569" s="47"/>
    </row>
    <row r="570" spans="1:76" x14ac:dyDescent="0.25">
      <c r="A570" s="47"/>
      <c r="B570" s="45"/>
      <c r="C570" s="61"/>
      <c r="D570" s="45"/>
      <c r="E570" s="45"/>
      <c r="F570" s="47"/>
      <c r="G570" s="47"/>
      <c r="H570" s="47"/>
      <c r="I570" s="47"/>
      <c r="J570" s="47"/>
      <c r="K570" s="47"/>
      <c r="L570" s="47"/>
      <c r="M570" s="47"/>
      <c r="N570" s="51">
        <f>SUM(Table1[[#This Row],[250m]:[1000m]])/86400</f>
        <v>0</v>
      </c>
      <c r="O570" s="51">
        <f>SUM(Table1[[#This Row],[250m]:[2000m]])/86400</f>
        <v>0</v>
      </c>
      <c r="P570" s="63">
        <f>SUM(Table1[[#This Row],[250m]:[3000m]])/86400</f>
        <v>0</v>
      </c>
      <c r="Q570" s="29" t="str">
        <f>IF(Table1[[#This Row],[Time(s)]]&gt;1,Table1[[#This Row],[Time(s)]]/86400," ")</f>
        <v xml:space="preserve"> </v>
      </c>
      <c r="R570" s="30">
        <f>SUM(Table1[[#This Row],[250m]:[4000m]])</f>
        <v>0</v>
      </c>
      <c r="S570" s="31" t="str">
        <f t="shared" si="34"/>
        <v xml:space="preserve"> </v>
      </c>
      <c r="T570" s="43" t="str">
        <f t="shared" si="35"/>
        <v xml:space="preserve"> </v>
      </c>
      <c r="U570" s="43" t="str">
        <f>IFERROR(AVERAGE(Table1[[#This Row],[500m]:[4000m]])," ")</f>
        <v xml:space="preserve"> </v>
      </c>
      <c r="V570" s="43" t="str">
        <f t="shared" si="36"/>
        <v xml:space="preserve"> </v>
      </c>
      <c r="W570" s="47"/>
      <c r="X570" s="47"/>
      <c r="Y570" s="47"/>
      <c r="Z570" s="49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51"/>
      <c r="AR570" s="47"/>
      <c r="AS570" s="47"/>
      <c r="AT570" s="47"/>
      <c r="AU570" s="47"/>
      <c r="AV570" s="47"/>
      <c r="AW570" s="47"/>
      <c r="AX570" s="47"/>
      <c r="AY570" s="47"/>
      <c r="AZ570" s="47"/>
      <c r="BA570" s="47"/>
      <c r="BB570" s="47"/>
      <c r="BC570" s="47"/>
      <c r="BD570" s="47"/>
      <c r="BE570" s="47"/>
      <c r="BF570" s="47"/>
      <c r="BG570" s="47"/>
      <c r="BH570" s="47"/>
      <c r="BI570" s="47"/>
      <c r="BJ570" s="47"/>
      <c r="BK570" s="47"/>
      <c r="BL570" s="47"/>
      <c r="BM570" s="47"/>
      <c r="BN570" s="47"/>
      <c r="BO570" s="47"/>
      <c r="BP570" s="47"/>
      <c r="BQ570" s="47"/>
      <c r="BR570" s="47"/>
      <c r="BS570" s="47"/>
      <c r="BT570" s="47"/>
      <c r="BU570" s="47"/>
      <c r="BV570" s="47"/>
      <c r="BW570" s="47"/>
      <c r="BX570" s="47"/>
    </row>
    <row r="571" spans="1:76" x14ac:dyDescent="0.25">
      <c r="A571" s="47"/>
      <c r="B571" s="45"/>
      <c r="C571" s="61"/>
      <c r="D571" s="45"/>
      <c r="E571" s="45"/>
      <c r="F571" s="47"/>
      <c r="G571" s="47"/>
      <c r="H571" s="47"/>
      <c r="I571" s="47"/>
      <c r="J571" s="47"/>
      <c r="K571" s="47"/>
      <c r="L571" s="47"/>
      <c r="M571" s="47"/>
      <c r="N571" s="51">
        <f>SUM(Table1[[#This Row],[250m]:[1000m]])/86400</f>
        <v>0</v>
      </c>
      <c r="O571" s="51">
        <f>SUM(Table1[[#This Row],[250m]:[2000m]])/86400</f>
        <v>0</v>
      </c>
      <c r="P571" s="63">
        <f>SUM(Table1[[#This Row],[250m]:[3000m]])/86400</f>
        <v>0</v>
      </c>
      <c r="Q571" s="29" t="str">
        <f>IF(Table1[[#This Row],[Time(s)]]&gt;1,Table1[[#This Row],[Time(s)]]/86400," ")</f>
        <v xml:space="preserve"> </v>
      </c>
      <c r="R571" s="30">
        <f>SUM(Table1[[#This Row],[250m]:[4000m]])</f>
        <v>0</v>
      </c>
      <c r="S571" s="31" t="str">
        <f t="shared" si="34"/>
        <v xml:space="preserve"> </v>
      </c>
      <c r="T571" s="43" t="str">
        <f t="shared" si="35"/>
        <v xml:space="preserve"> </v>
      </c>
      <c r="U571" s="43" t="str">
        <f>IFERROR(AVERAGE(Table1[[#This Row],[500m]:[4000m]])," ")</f>
        <v xml:space="preserve"> </v>
      </c>
      <c r="V571" s="43" t="str">
        <f t="shared" si="36"/>
        <v xml:space="preserve"> </v>
      </c>
      <c r="W571" s="47"/>
      <c r="X571" s="47"/>
      <c r="Y571" s="47"/>
      <c r="Z571" s="49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51"/>
      <c r="AR571" s="47"/>
      <c r="AS571" s="47"/>
      <c r="AT571" s="47"/>
      <c r="AU571" s="47"/>
      <c r="AV571" s="47"/>
      <c r="AW571" s="47"/>
      <c r="AX571" s="47"/>
      <c r="AY571" s="47"/>
      <c r="AZ571" s="47"/>
      <c r="BA571" s="47"/>
      <c r="BB571" s="47"/>
      <c r="BC571" s="47"/>
      <c r="BD571" s="47"/>
      <c r="BE571" s="47"/>
      <c r="BF571" s="47"/>
      <c r="BG571" s="47"/>
      <c r="BH571" s="47"/>
      <c r="BI571" s="47"/>
      <c r="BJ571" s="47"/>
      <c r="BK571" s="47"/>
      <c r="BL571" s="47"/>
      <c r="BM571" s="47"/>
      <c r="BN571" s="47"/>
      <c r="BO571" s="47"/>
      <c r="BP571" s="47"/>
      <c r="BQ571" s="47"/>
      <c r="BR571" s="47"/>
      <c r="BS571" s="47"/>
      <c r="BT571" s="47"/>
      <c r="BU571" s="47"/>
      <c r="BV571" s="47"/>
      <c r="BW571" s="47"/>
      <c r="BX571" s="47"/>
    </row>
    <row r="572" spans="1:76" x14ac:dyDescent="0.25">
      <c r="A572" s="47"/>
      <c r="B572" s="45"/>
      <c r="C572" s="61"/>
      <c r="D572" s="45"/>
      <c r="E572" s="45"/>
      <c r="F572" s="47"/>
      <c r="G572" s="47"/>
      <c r="H572" s="47"/>
      <c r="I572" s="47"/>
      <c r="J572" s="47"/>
      <c r="K572" s="47"/>
      <c r="L572" s="47"/>
      <c r="M572" s="47"/>
      <c r="N572" s="51">
        <f>SUM(Table1[[#This Row],[250m]:[1000m]])/86400</f>
        <v>0</v>
      </c>
      <c r="O572" s="51">
        <f>SUM(Table1[[#This Row],[250m]:[2000m]])/86400</f>
        <v>0</v>
      </c>
      <c r="P572" s="63">
        <f>SUM(Table1[[#This Row],[250m]:[3000m]])/86400</f>
        <v>0</v>
      </c>
      <c r="Q572" s="29" t="str">
        <f>IF(Table1[[#This Row],[Time(s)]]&gt;1,Table1[[#This Row],[Time(s)]]/86400," ")</f>
        <v xml:space="preserve"> </v>
      </c>
      <c r="R572" s="30">
        <f>SUM(Table1[[#This Row],[250m]:[4000m]])</f>
        <v>0</v>
      </c>
      <c r="S572" s="31" t="str">
        <f t="shared" si="34"/>
        <v xml:space="preserve"> </v>
      </c>
      <c r="T572" s="43" t="str">
        <f t="shared" si="35"/>
        <v xml:space="preserve"> </v>
      </c>
      <c r="U572" s="43" t="str">
        <f>IFERROR(AVERAGE(Table1[[#This Row],[500m]:[4000m]])," ")</f>
        <v xml:space="preserve"> </v>
      </c>
      <c r="V572" s="43" t="str">
        <f t="shared" si="36"/>
        <v xml:space="preserve"> </v>
      </c>
      <c r="W572" s="47"/>
      <c r="X572" s="47"/>
      <c r="Y572" s="47"/>
      <c r="Z572" s="49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51"/>
      <c r="AR572" s="47"/>
      <c r="AS572" s="47"/>
      <c r="AT572" s="47"/>
      <c r="AU572" s="47"/>
      <c r="AV572" s="47"/>
      <c r="AW572" s="47"/>
      <c r="AX572" s="47"/>
      <c r="AY572" s="47"/>
      <c r="AZ572" s="47"/>
      <c r="BA572" s="47"/>
      <c r="BB572" s="47"/>
      <c r="BC572" s="47"/>
      <c r="BD572" s="47"/>
      <c r="BE572" s="47"/>
      <c r="BF572" s="47"/>
      <c r="BG572" s="47"/>
      <c r="BH572" s="47"/>
      <c r="BI572" s="47"/>
      <c r="BJ572" s="47"/>
      <c r="BK572" s="47"/>
      <c r="BL572" s="47"/>
      <c r="BM572" s="47"/>
      <c r="BN572" s="47"/>
      <c r="BO572" s="47"/>
      <c r="BP572" s="47"/>
      <c r="BQ572" s="47"/>
      <c r="BR572" s="47"/>
      <c r="BS572" s="47"/>
      <c r="BT572" s="47"/>
      <c r="BU572" s="47"/>
      <c r="BV572" s="47"/>
      <c r="BW572" s="47"/>
      <c r="BX572" s="47"/>
    </row>
    <row r="573" spans="1:76" x14ac:dyDescent="0.25">
      <c r="A573" s="47"/>
      <c r="B573" s="45"/>
      <c r="C573" s="61"/>
      <c r="D573" s="45"/>
      <c r="E573" s="45"/>
      <c r="F573" s="47"/>
      <c r="G573" s="47"/>
      <c r="H573" s="47"/>
      <c r="I573" s="47"/>
      <c r="J573" s="47"/>
      <c r="K573" s="47"/>
      <c r="L573" s="47"/>
      <c r="M573" s="47"/>
      <c r="N573" s="51">
        <f>SUM(Table1[[#This Row],[250m]:[1000m]])/86400</f>
        <v>0</v>
      </c>
      <c r="O573" s="51">
        <f>SUM(Table1[[#This Row],[250m]:[2000m]])/86400</f>
        <v>0</v>
      </c>
      <c r="P573" s="63">
        <f>SUM(Table1[[#This Row],[250m]:[3000m]])/86400</f>
        <v>0</v>
      </c>
      <c r="Q573" s="29" t="str">
        <f>IF(Table1[[#This Row],[Time(s)]]&gt;1,Table1[[#This Row],[Time(s)]]/86400," ")</f>
        <v xml:space="preserve"> </v>
      </c>
      <c r="R573" s="30">
        <f>SUM(Table1[[#This Row],[250m]:[4000m]])</f>
        <v>0</v>
      </c>
      <c r="S573" s="31" t="str">
        <f t="shared" si="34"/>
        <v xml:space="preserve"> </v>
      </c>
      <c r="T573" s="43" t="str">
        <f t="shared" si="35"/>
        <v xml:space="preserve"> </v>
      </c>
      <c r="U573" s="43" t="str">
        <f>IFERROR(AVERAGE(Table1[[#This Row],[500m]:[4000m]])," ")</f>
        <v xml:space="preserve"> </v>
      </c>
      <c r="V573" s="43" t="str">
        <f t="shared" si="36"/>
        <v xml:space="preserve"> </v>
      </c>
      <c r="W573" s="47"/>
      <c r="X573" s="47"/>
      <c r="Y573" s="47"/>
      <c r="Z573" s="49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51"/>
      <c r="AR573" s="47"/>
      <c r="AS573" s="47"/>
      <c r="AT573" s="47"/>
      <c r="AU573" s="47"/>
      <c r="AV573" s="47"/>
      <c r="AW573" s="47"/>
      <c r="AX573" s="47"/>
      <c r="AY573" s="47"/>
      <c r="AZ573" s="47"/>
      <c r="BA573" s="47"/>
      <c r="BB573" s="47"/>
      <c r="BC573" s="47"/>
      <c r="BD573" s="47"/>
      <c r="BE573" s="47"/>
      <c r="BF573" s="47"/>
      <c r="BG573" s="47"/>
      <c r="BH573" s="47"/>
      <c r="BI573" s="47"/>
      <c r="BJ573" s="47"/>
      <c r="BK573" s="47"/>
      <c r="BL573" s="47"/>
      <c r="BM573" s="47"/>
      <c r="BN573" s="47"/>
      <c r="BO573" s="47"/>
      <c r="BP573" s="47"/>
      <c r="BQ573" s="47"/>
      <c r="BR573" s="47"/>
      <c r="BS573" s="47"/>
      <c r="BT573" s="47"/>
      <c r="BU573" s="47"/>
      <c r="BV573" s="47"/>
      <c r="BW573" s="47"/>
      <c r="BX573" s="47"/>
    </row>
    <row r="574" spans="1:76" x14ac:dyDescent="0.25">
      <c r="A574" s="47"/>
      <c r="B574" s="45"/>
      <c r="C574" s="61"/>
      <c r="D574" s="45"/>
      <c r="E574" s="45"/>
      <c r="F574" s="47"/>
      <c r="G574" s="47"/>
      <c r="H574" s="47"/>
      <c r="I574" s="47"/>
      <c r="J574" s="47"/>
      <c r="K574" s="47"/>
      <c r="L574" s="47"/>
      <c r="M574" s="47"/>
      <c r="N574" s="51">
        <f>SUM(Table1[[#This Row],[250m]:[1000m]])/86400</f>
        <v>0</v>
      </c>
      <c r="O574" s="51">
        <f>SUM(Table1[[#This Row],[250m]:[2000m]])/86400</f>
        <v>0</v>
      </c>
      <c r="P574" s="63">
        <f>SUM(Table1[[#This Row],[250m]:[3000m]])/86400</f>
        <v>0</v>
      </c>
      <c r="Q574" s="29" t="str">
        <f>IF(Table1[[#This Row],[Time(s)]]&gt;1,Table1[[#This Row],[Time(s)]]/86400," ")</f>
        <v xml:space="preserve"> </v>
      </c>
      <c r="R574" s="30">
        <f>SUM(Table1[[#This Row],[250m]:[4000m]])</f>
        <v>0</v>
      </c>
      <c r="S574" s="31" t="str">
        <f t="shared" si="34"/>
        <v xml:space="preserve"> </v>
      </c>
      <c r="T574" s="43" t="str">
        <f t="shared" si="35"/>
        <v xml:space="preserve"> </v>
      </c>
      <c r="U574" s="43" t="str">
        <f>IFERROR(AVERAGE(Table1[[#This Row],[500m]:[4000m]])," ")</f>
        <v xml:space="preserve"> </v>
      </c>
      <c r="V574" s="43" t="str">
        <f t="shared" si="36"/>
        <v xml:space="preserve"> </v>
      </c>
      <c r="W574" s="47"/>
      <c r="X574" s="47"/>
      <c r="Y574" s="47"/>
      <c r="Z574" s="49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51"/>
      <c r="AR574" s="47"/>
      <c r="AS574" s="47"/>
      <c r="AT574" s="47"/>
      <c r="AU574" s="47"/>
      <c r="AV574" s="47"/>
      <c r="AW574" s="47"/>
      <c r="AX574" s="47"/>
      <c r="AY574" s="47"/>
      <c r="AZ574" s="47"/>
      <c r="BA574" s="47"/>
      <c r="BB574" s="47"/>
      <c r="BC574" s="47"/>
      <c r="BD574" s="47"/>
      <c r="BE574" s="47"/>
      <c r="BF574" s="47"/>
      <c r="BG574" s="47"/>
      <c r="BH574" s="47"/>
      <c r="BI574" s="47"/>
      <c r="BJ574" s="47"/>
      <c r="BK574" s="47"/>
      <c r="BL574" s="47"/>
      <c r="BM574" s="47"/>
      <c r="BN574" s="47"/>
      <c r="BO574" s="47"/>
      <c r="BP574" s="47"/>
      <c r="BQ574" s="47"/>
      <c r="BR574" s="47"/>
      <c r="BS574" s="47"/>
      <c r="BT574" s="47"/>
      <c r="BU574" s="47"/>
      <c r="BV574" s="47"/>
      <c r="BW574" s="47"/>
      <c r="BX574" s="47"/>
    </row>
    <row r="575" spans="1:76" x14ac:dyDescent="0.25">
      <c r="A575" s="47"/>
      <c r="B575" s="45"/>
      <c r="C575" s="61"/>
      <c r="D575" s="45"/>
      <c r="E575" s="45"/>
      <c r="F575" s="47"/>
      <c r="G575" s="47"/>
      <c r="H575" s="47"/>
      <c r="I575" s="47"/>
      <c r="J575" s="47"/>
      <c r="K575" s="47"/>
      <c r="L575" s="47"/>
      <c r="M575" s="47"/>
      <c r="N575" s="51">
        <f>SUM(Table1[[#This Row],[250m]:[1000m]])/86400</f>
        <v>0</v>
      </c>
      <c r="O575" s="51">
        <f>SUM(Table1[[#This Row],[250m]:[2000m]])/86400</f>
        <v>0</v>
      </c>
      <c r="P575" s="63">
        <f>SUM(Table1[[#This Row],[250m]:[3000m]])/86400</f>
        <v>0</v>
      </c>
      <c r="Q575" s="29" t="str">
        <f>IF(Table1[[#This Row],[Time(s)]]&gt;1,Table1[[#This Row],[Time(s)]]/86400," ")</f>
        <v xml:space="preserve"> </v>
      </c>
      <c r="R575" s="30">
        <f>SUM(Table1[[#This Row],[250m]:[4000m]])</f>
        <v>0</v>
      </c>
      <c r="S575" s="31" t="str">
        <f t="shared" si="34"/>
        <v xml:space="preserve"> </v>
      </c>
      <c r="T575" s="43" t="str">
        <f t="shared" si="35"/>
        <v xml:space="preserve"> </v>
      </c>
      <c r="U575" s="43" t="str">
        <f>IFERROR(AVERAGE(Table1[[#This Row],[500m]:[4000m]])," ")</f>
        <v xml:space="preserve"> </v>
      </c>
      <c r="V575" s="43" t="str">
        <f t="shared" si="36"/>
        <v xml:space="preserve"> </v>
      </c>
      <c r="W575" s="47"/>
      <c r="X575" s="47"/>
      <c r="Y575" s="47"/>
      <c r="Z575" s="49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51"/>
      <c r="AR575" s="47"/>
      <c r="AS575" s="47"/>
      <c r="AT575" s="47"/>
      <c r="AU575" s="47"/>
      <c r="AV575" s="47"/>
      <c r="AW575" s="47"/>
      <c r="AX575" s="47"/>
      <c r="AY575" s="47"/>
      <c r="AZ575" s="47"/>
      <c r="BA575" s="47"/>
      <c r="BB575" s="47"/>
      <c r="BC575" s="47"/>
      <c r="BD575" s="47"/>
      <c r="BE575" s="47"/>
      <c r="BF575" s="47"/>
      <c r="BG575" s="47"/>
      <c r="BH575" s="47"/>
      <c r="BI575" s="47"/>
      <c r="BJ575" s="47"/>
      <c r="BK575" s="47"/>
      <c r="BL575" s="47"/>
      <c r="BM575" s="47"/>
      <c r="BN575" s="47"/>
      <c r="BO575" s="47"/>
      <c r="BP575" s="47"/>
      <c r="BQ575" s="47"/>
      <c r="BR575" s="47"/>
      <c r="BS575" s="47"/>
      <c r="BT575" s="47"/>
      <c r="BU575" s="47"/>
      <c r="BV575" s="47"/>
      <c r="BW575" s="47"/>
      <c r="BX575" s="47"/>
    </row>
    <row r="576" spans="1:76" x14ac:dyDescent="0.25">
      <c r="A576" s="47"/>
      <c r="B576" s="45"/>
      <c r="C576" s="61"/>
      <c r="D576" s="45"/>
      <c r="E576" s="45"/>
      <c r="F576" s="47"/>
      <c r="G576" s="47"/>
      <c r="H576" s="47"/>
      <c r="I576" s="47"/>
      <c r="J576" s="47"/>
      <c r="K576" s="47"/>
      <c r="L576" s="47"/>
      <c r="M576" s="47"/>
      <c r="N576" s="51">
        <f>SUM(Table1[[#This Row],[250m]:[1000m]])/86400</f>
        <v>0</v>
      </c>
      <c r="O576" s="51">
        <f>SUM(Table1[[#This Row],[250m]:[2000m]])/86400</f>
        <v>0</v>
      </c>
      <c r="P576" s="63">
        <f>SUM(Table1[[#This Row],[250m]:[3000m]])/86400</f>
        <v>0</v>
      </c>
      <c r="Q576" s="29" t="str">
        <f>IF(Table1[[#This Row],[Time(s)]]&gt;1,Table1[[#This Row],[Time(s)]]/86400," ")</f>
        <v xml:space="preserve"> </v>
      </c>
      <c r="R576" s="30">
        <f>SUM(Table1[[#This Row],[250m]:[4000m]])</f>
        <v>0</v>
      </c>
      <c r="S576" s="31" t="str">
        <f t="shared" si="34"/>
        <v xml:space="preserve"> </v>
      </c>
      <c r="T576" s="43" t="str">
        <f t="shared" si="35"/>
        <v xml:space="preserve"> </v>
      </c>
      <c r="U576" s="43" t="str">
        <f>IFERROR(AVERAGE(Table1[[#This Row],[500m]:[4000m]])," ")</f>
        <v xml:space="preserve"> </v>
      </c>
      <c r="V576" s="43" t="str">
        <f t="shared" si="36"/>
        <v xml:space="preserve"> </v>
      </c>
      <c r="W576" s="47"/>
      <c r="X576" s="47"/>
      <c r="Y576" s="47"/>
      <c r="Z576" s="49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51"/>
      <c r="AR576" s="47"/>
      <c r="AS576" s="47"/>
      <c r="AT576" s="47"/>
      <c r="AU576" s="47"/>
      <c r="AV576" s="47"/>
      <c r="AW576" s="47"/>
      <c r="AX576" s="47"/>
      <c r="AY576" s="47"/>
      <c r="AZ576" s="47"/>
      <c r="BA576" s="47"/>
      <c r="BB576" s="47"/>
      <c r="BC576" s="47"/>
      <c r="BD576" s="47"/>
      <c r="BE576" s="47"/>
      <c r="BF576" s="47"/>
      <c r="BG576" s="47"/>
      <c r="BH576" s="47"/>
      <c r="BI576" s="47"/>
      <c r="BJ576" s="47"/>
      <c r="BK576" s="47"/>
      <c r="BL576" s="47"/>
      <c r="BM576" s="47"/>
      <c r="BN576" s="47"/>
      <c r="BO576" s="47"/>
      <c r="BP576" s="47"/>
      <c r="BQ576" s="47"/>
      <c r="BR576" s="47"/>
      <c r="BS576" s="47"/>
      <c r="BT576" s="47"/>
      <c r="BU576" s="47"/>
      <c r="BV576" s="47"/>
      <c r="BW576" s="47"/>
      <c r="BX576" s="47"/>
    </row>
    <row r="577" spans="1:76" x14ac:dyDescent="0.25">
      <c r="A577" s="47"/>
      <c r="B577" s="45"/>
      <c r="C577" s="61"/>
      <c r="D577" s="45"/>
      <c r="E577" s="45"/>
      <c r="F577" s="47"/>
      <c r="G577" s="47"/>
      <c r="H577" s="47"/>
      <c r="I577" s="47"/>
      <c r="J577" s="47"/>
      <c r="K577" s="47"/>
      <c r="L577" s="47"/>
      <c r="M577" s="47"/>
      <c r="N577" s="51">
        <f>SUM(Table1[[#This Row],[250m]:[1000m]])/86400</f>
        <v>0</v>
      </c>
      <c r="O577" s="51">
        <f>SUM(Table1[[#This Row],[250m]:[2000m]])/86400</f>
        <v>0</v>
      </c>
      <c r="P577" s="63">
        <f>SUM(Table1[[#This Row],[250m]:[3000m]])/86400</f>
        <v>0</v>
      </c>
      <c r="Q577" s="29" t="str">
        <f>IF(Table1[[#This Row],[Time(s)]]&gt;1,Table1[[#This Row],[Time(s)]]/86400," ")</f>
        <v xml:space="preserve"> </v>
      </c>
      <c r="R577" s="30">
        <f>SUM(Table1[[#This Row],[250m]:[4000m]])</f>
        <v>0</v>
      </c>
      <c r="S577" s="31" t="str">
        <f t="shared" si="34"/>
        <v xml:space="preserve"> </v>
      </c>
      <c r="T577" s="43" t="str">
        <f t="shared" si="35"/>
        <v xml:space="preserve"> </v>
      </c>
      <c r="U577" s="43" t="str">
        <f>IFERROR(AVERAGE(Table1[[#This Row],[500m]:[4000m]])," ")</f>
        <v xml:space="preserve"> </v>
      </c>
      <c r="V577" s="43" t="str">
        <f t="shared" si="36"/>
        <v xml:space="preserve"> </v>
      </c>
      <c r="W577" s="47"/>
      <c r="X577" s="47"/>
      <c r="Y577" s="47"/>
      <c r="Z577" s="49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51"/>
      <c r="AR577" s="47"/>
      <c r="AS577" s="47"/>
      <c r="AT577" s="47"/>
      <c r="AU577" s="47"/>
      <c r="AV577" s="47"/>
      <c r="AW577" s="47"/>
      <c r="AX577" s="47"/>
      <c r="AY577" s="47"/>
      <c r="AZ577" s="47"/>
      <c r="BA577" s="47"/>
      <c r="BB577" s="47"/>
      <c r="BC577" s="47"/>
      <c r="BD577" s="47"/>
      <c r="BE577" s="47"/>
      <c r="BF577" s="47"/>
      <c r="BG577" s="47"/>
      <c r="BH577" s="47"/>
      <c r="BI577" s="47"/>
      <c r="BJ577" s="47"/>
      <c r="BK577" s="47"/>
      <c r="BL577" s="47"/>
      <c r="BM577" s="47"/>
      <c r="BN577" s="47"/>
      <c r="BO577" s="47"/>
      <c r="BP577" s="47"/>
      <c r="BQ577" s="47"/>
      <c r="BR577" s="47"/>
      <c r="BS577" s="47"/>
      <c r="BT577" s="47"/>
      <c r="BU577" s="47"/>
      <c r="BV577" s="47"/>
      <c r="BW577" s="47"/>
      <c r="BX577" s="47"/>
    </row>
    <row r="578" spans="1:76" x14ac:dyDescent="0.25">
      <c r="A578" s="47"/>
      <c r="B578" s="45"/>
      <c r="C578" s="61"/>
      <c r="D578" s="45"/>
      <c r="E578" s="45"/>
      <c r="F578" s="47"/>
      <c r="G578" s="47"/>
      <c r="H578" s="47"/>
      <c r="I578" s="47"/>
      <c r="J578" s="47"/>
      <c r="K578" s="47"/>
      <c r="L578" s="47"/>
      <c r="M578" s="47"/>
      <c r="N578" s="51">
        <f>SUM(Table1[[#This Row],[250m]:[1000m]])/86400</f>
        <v>0</v>
      </c>
      <c r="O578" s="51">
        <f>SUM(Table1[[#This Row],[250m]:[2000m]])/86400</f>
        <v>0</v>
      </c>
      <c r="P578" s="63">
        <f>SUM(Table1[[#This Row],[250m]:[3000m]])/86400</f>
        <v>0</v>
      </c>
      <c r="Q578" s="29" t="str">
        <f>IF(Table1[[#This Row],[Time(s)]]&gt;1,Table1[[#This Row],[Time(s)]]/86400," ")</f>
        <v xml:space="preserve"> </v>
      </c>
      <c r="R578" s="30">
        <f>SUM(Table1[[#This Row],[250m]:[4000m]])</f>
        <v>0</v>
      </c>
      <c r="S578" s="31" t="str">
        <f t="shared" si="34"/>
        <v xml:space="preserve"> </v>
      </c>
      <c r="T578" s="43" t="str">
        <f t="shared" si="35"/>
        <v xml:space="preserve"> </v>
      </c>
      <c r="U578" s="43" t="str">
        <f>IFERROR(AVERAGE(Table1[[#This Row],[500m]:[4000m]])," ")</f>
        <v xml:space="preserve"> </v>
      </c>
      <c r="V578" s="43" t="str">
        <f t="shared" si="36"/>
        <v xml:space="preserve"> </v>
      </c>
      <c r="W578" s="47"/>
      <c r="X578" s="47"/>
      <c r="Y578" s="47"/>
      <c r="Z578" s="49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51"/>
      <c r="AR578" s="47"/>
      <c r="AS578" s="47"/>
      <c r="AT578" s="47"/>
      <c r="AU578" s="47"/>
      <c r="AV578" s="47"/>
      <c r="AW578" s="47"/>
      <c r="AX578" s="47"/>
      <c r="AY578" s="47"/>
      <c r="AZ578" s="47"/>
      <c r="BA578" s="47"/>
      <c r="BB578" s="47"/>
      <c r="BC578" s="47"/>
      <c r="BD578" s="47"/>
      <c r="BE578" s="47"/>
      <c r="BF578" s="47"/>
      <c r="BG578" s="47"/>
      <c r="BH578" s="47"/>
      <c r="BI578" s="47"/>
      <c r="BJ578" s="47"/>
      <c r="BK578" s="47"/>
      <c r="BL578" s="47"/>
      <c r="BM578" s="47"/>
      <c r="BN578" s="47"/>
      <c r="BO578" s="47"/>
      <c r="BP578" s="47"/>
      <c r="BQ578" s="47"/>
      <c r="BR578" s="47"/>
      <c r="BS578" s="47"/>
      <c r="BT578" s="47"/>
      <c r="BU578" s="47"/>
      <c r="BV578" s="47"/>
      <c r="BW578" s="47"/>
      <c r="BX578" s="47"/>
    </row>
    <row r="579" spans="1:76" x14ac:dyDescent="0.25">
      <c r="A579" s="47"/>
      <c r="B579" s="45"/>
      <c r="C579" s="61"/>
      <c r="D579" s="45"/>
      <c r="E579" s="45"/>
      <c r="F579" s="47"/>
      <c r="G579" s="47"/>
      <c r="H579" s="47"/>
      <c r="I579" s="47"/>
      <c r="J579" s="47"/>
      <c r="K579" s="47"/>
      <c r="L579" s="47"/>
      <c r="M579" s="47"/>
      <c r="N579" s="51">
        <f>SUM(Table1[[#This Row],[250m]:[1000m]])/86400</f>
        <v>0</v>
      </c>
      <c r="O579" s="51">
        <f>SUM(Table1[[#This Row],[250m]:[2000m]])/86400</f>
        <v>0</v>
      </c>
      <c r="P579" s="63">
        <f>SUM(Table1[[#This Row],[250m]:[3000m]])/86400</f>
        <v>0</v>
      </c>
      <c r="Q579" s="29" t="str">
        <f>IF(Table1[[#This Row],[Time(s)]]&gt;1,Table1[[#This Row],[Time(s)]]/86400," ")</f>
        <v xml:space="preserve"> </v>
      </c>
      <c r="R579" s="30">
        <f>SUM(Table1[[#This Row],[250m]:[4000m]])</f>
        <v>0</v>
      </c>
      <c r="S579" s="31" t="str">
        <f t="shared" si="34"/>
        <v xml:space="preserve"> </v>
      </c>
      <c r="T579" s="43" t="str">
        <f t="shared" si="35"/>
        <v xml:space="preserve"> </v>
      </c>
      <c r="U579" s="43" t="str">
        <f>IFERROR(AVERAGE(Table1[[#This Row],[500m]:[4000m]])," ")</f>
        <v xml:space="preserve"> </v>
      </c>
      <c r="V579" s="43" t="str">
        <f t="shared" si="36"/>
        <v xml:space="preserve"> </v>
      </c>
      <c r="W579" s="47"/>
      <c r="X579" s="47"/>
      <c r="Y579" s="47"/>
      <c r="Z579" s="49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51"/>
      <c r="AR579" s="47"/>
      <c r="AS579" s="47"/>
      <c r="AT579" s="47"/>
      <c r="AU579" s="47"/>
      <c r="AV579" s="47"/>
      <c r="AW579" s="47"/>
      <c r="AX579" s="47"/>
      <c r="AY579" s="47"/>
      <c r="AZ579" s="47"/>
      <c r="BA579" s="47"/>
      <c r="BB579" s="47"/>
      <c r="BC579" s="47"/>
      <c r="BD579" s="47"/>
      <c r="BE579" s="47"/>
      <c r="BF579" s="47"/>
      <c r="BG579" s="47"/>
      <c r="BH579" s="47"/>
      <c r="BI579" s="47"/>
      <c r="BJ579" s="47"/>
      <c r="BK579" s="47"/>
      <c r="BL579" s="47"/>
      <c r="BM579" s="47"/>
      <c r="BN579" s="47"/>
      <c r="BO579" s="47"/>
      <c r="BP579" s="47"/>
      <c r="BQ579" s="47"/>
      <c r="BR579" s="47"/>
      <c r="BS579" s="47"/>
      <c r="BT579" s="47"/>
      <c r="BU579" s="47"/>
      <c r="BV579" s="47"/>
      <c r="BW579" s="47"/>
      <c r="BX579" s="47"/>
    </row>
    <row r="580" spans="1:76" x14ac:dyDescent="0.25">
      <c r="A580" s="47"/>
      <c r="B580" s="45"/>
      <c r="C580" s="61"/>
      <c r="D580" s="45"/>
      <c r="E580" s="45"/>
      <c r="F580" s="47"/>
      <c r="G580" s="47"/>
      <c r="H580" s="47"/>
      <c r="I580" s="47"/>
      <c r="J580" s="47"/>
      <c r="K580" s="47"/>
      <c r="L580" s="47"/>
      <c r="M580" s="47"/>
      <c r="N580" s="51">
        <f>SUM(Table1[[#This Row],[250m]:[1000m]])/86400</f>
        <v>0</v>
      </c>
      <c r="O580" s="51">
        <f>SUM(Table1[[#This Row],[250m]:[2000m]])/86400</f>
        <v>0</v>
      </c>
      <c r="P580" s="63">
        <f>SUM(Table1[[#This Row],[250m]:[3000m]])/86400</f>
        <v>0</v>
      </c>
      <c r="Q580" s="29" t="str">
        <f>IF(Table1[[#This Row],[Time(s)]]&gt;1,Table1[[#This Row],[Time(s)]]/86400," ")</f>
        <v xml:space="preserve"> </v>
      </c>
      <c r="R580" s="30">
        <f>SUM(Table1[[#This Row],[250m]:[4000m]])</f>
        <v>0</v>
      </c>
      <c r="S580" s="31" t="str">
        <f t="shared" si="34"/>
        <v xml:space="preserve"> </v>
      </c>
      <c r="T580" s="43" t="str">
        <f t="shared" si="35"/>
        <v xml:space="preserve"> </v>
      </c>
      <c r="U580" s="43" t="str">
        <f>IFERROR(AVERAGE(Table1[[#This Row],[500m]:[4000m]])," ")</f>
        <v xml:space="preserve"> </v>
      </c>
      <c r="V580" s="43" t="str">
        <f t="shared" si="36"/>
        <v xml:space="preserve"> </v>
      </c>
      <c r="W580" s="47"/>
      <c r="X580" s="47"/>
      <c r="Y580" s="47"/>
      <c r="Z580" s="49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51"/>
      <c r="AR580" s="47"/>
      <c r="AS580" s="47"/>
      <c r="AT580" s="47"/>
      <c r="AU580" s="47"/>
      <c r="AV580" s="47"/>
      <c r="AW580" s="47"/>
      <c r="AX580" s="47"/>
      <c r="AY580" s="47"/>
      <c r="AZ580" s="47"/>
      <c r="BA580" s="47"/>
      <c r="BB580" s="47"/>
      <c r="BC580" s="47"/>
      <c r="BD580" s="47"/>
      <c r="BE580" s="47"/>
      <c r="BF580" s="47"/>
      <c r="BG580" s="47"/>
      <c r="BH580" s="47"/>
      <c r="BI580" s="47"/>
      <c r="BJ580" s="47"/>
      <c r="BK580" s="47"/>
      <c r="BL580" s="47"/>
      <c r="BM580" s="47"/>
      <c r="BN580" s="47"/>
      <c r="BO580" s="47"/>
      <c r="BP580" s="47"/>
      <c r="BQ580" s="47"/>
      <c r="BR580" s="47"/>
      <c r="BS580" s="47"/>
      <c r="BT580" s="47"/>
      <c r="BU580" s="47"/>
      <c r="BV580" s="47"/>
      <c r="BW580" s="47"/>
      <c r="BX580" s="47"/>
    </row>
    <row r="581" spans="1:76" x14ac:dyDescent="0.25">
      <c r="A581" s="47"/>
      <c r="B581" s="45"/>
      <c r="C581" s="61"/>
      <c r="D581" s="45"/>
      <c r="E581" s="45"/>
      <c r="F581" s="47"/>
      <c r="G581" s="47"/>
      <c r="H581" s="47"/>
      <c r="I581" s="47"/>
      <c r="J581" s="47"/>
      <c r="K581" s="47"/>
      <c r="L581" s="47"/>
      <c r="M581" s="47"/>
      <c r="N581" s="51">
        <f>SUM(Table1[[#This Row],[250m]:[1000m]])/86400</f>
        <v>0</v>
      </c>
      <c r="O581" s="51">
        <f>SUM(Table1[[#This Row],[250m]:[2000m]])/86400</f>
        <v>0</v>
      </c>
      <c r="P581" s="63">
        <f>SUM(Table1[[#This Row],[250m]:[3000m]])/86400</f>
        <v>0</v>
      </c>
      <c r="Q581" s="29" t="str">
        <f>IF(Table1[[#This Row],[Time(s)]]&gt;1,Table1[[#This Row],[Time(s)]]/86400," ")</f>
        <v xml:space="preserve"> </v>
      </c>
      <c r="R581" s="30">
        <f>SUM(Table1[[#This Row],[250m]:[4000m]])</f>
        <v>0</v>
      </c>
      <c r="S581" s="31" t="str">
        <f t="shared" si="34"/>
        <v xml:space="preserve"> </v>
      </c>
      <c r="T581" s="43" t="str">
        <f t="shared" si="35"/>
        <v xml:space="preserve"> </v>
      </c>
      <c r="U581" s="43" t="str">
        <f>IFERROR(AVERAGE(Table1[[#This Row],[500m]:[4000m]])," ")</f>
        <v xml:space="preserve"> </v>
      </c>
      <c r="V581" s="43" t="str">
        <f t="shared" si="36"/>
        <v xml:space="preserve"> </v>
      </c>
      <c r="W581" s="47"/>
      <c r="X581" s="47"/>
      <c r="Y581" s="47"/>
      <c r="Z581" s="49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51"/>
      <c r="AR581" s="47"/>
      <c r="AS581" s="47"/>
      <c r="AT581" s="47"/>
      <c r="AU581" s="47"/>
      <c r="AV581" s="47"/>
      <c r="AW581" s="47"/>
      <c r="AX581" s="47"/>
      <c r="AY581" s="47"/>
      <c r="AZ581" s="47"/>
      <c r="BA581" s="47"/>
      <c r="BB581" s="47"/>
      <c r="BC581" s="47"/>
      <c r="BD581" s="47"/>
      <c r="BE581" s="47"/>
      <c r="BF581" s="47"/>
      <c r="BG581" s="47"/>
      <c r="BH581" s="47"/>
      <c r="BI581" s="47"/>
      <c r="BJ581" s="47"/>
      <c r="BK581" s="47"/>
      <c r="BL581" s="47"/>
      <c r="BM581" s="47"/>
      <c r="BN581" s="47"/>
      <c r="BO581" s="47"/>
      <c r="BP581" s="47"/>
      <c r="BQ581" s="47"/>
      <c r="BR581" s="47"/>
      <c r="BS581" s="47"/>
      <c r="BT581" s="47"/>
      <c r="BU581" s="47"/>
      <c r="BV581" s="47"/>
      <c r="BW581" s="47"/>
      <c r="BX581" s="47"/>
    </row>
    <row r="582" spans="1:76" x14ac:dyDescent="0.25">
      <c r="A582" s="47"/>
      <c r="B582" s="45"/>
      <c r="C582" s="61"/>
      <c r="D582" s="45"/>
      <c r="E582" s="45"/>
      <c r="F582" s="47"/>
      <c r="G582" s="47"/>
      <c r="H582" s="47"/>
      <c r="I582" s="47"/>
      <c r="J582" s="47"/>
      <c r="K582" s="47"/>
      <c r="L582" s="47"/>
      <c r="M582" s="47"/>
      <c r="N582" s="51">
        <f>SUM(Table1[[#This Row],[250m]:[1000m]])/86400</f>
        <v>0</v>
      </c>
      <c r="O582" s="51">
        <f>SUM(Table1[[#This Row],[250m]:[2000m]])/86400</f>
        <v>0</v>
      </c>
      <c r="P582" s="63">
        <f>SUM(Table1[[#This Row],[250m]:[3000m]])/86400</f>
        <v>0</v>
      </c>
      <c r="Q582" s="29" t="str">
        <f>IF(Table1[[#This Row],[Time(s)]]&gt;1,Table1[[#This Row],[Time(s)]]/86400," ")</f>
        <v xml:space="preserve"> </v>
      </c>
      <c r="R582" s="30">
        <f>SUM(Table1[[#This Row],[250m]:[4000m]])</f>
        <v>0</v>
      </c>
      <c r="S582" s="31" t="str">
        <f t="shared" si="34"/>
        <v xml:space="preserve"> </v>
      </c>
      <c r="T582" s="43" t="str">
        <f t="shared" si="35"/>
        <v xml:space="preserve"> </v>
      </c>
      <c r="U582" s="43" t="str">
        <f>IFERROR(AVERAGE(Table1[[#This Row],[500m]:[4000m]])," ")</f>
        <v xml:space="preserve"> </v>
      </c>
      <c r="V582" s="43" t="str">
        <f t="shared" si="36"/>
        <v xml:space="preserve"> </v>
      </c>
      <c r="W582" s="47"/>
      <c r="X582" s="47"/>
      <c r="Y582" s="47"/>
      <c r="Z582" s="49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51"/>
      <c r="AR582" s="47"/>
      <c r="AS582" s="47"/>
      <c r="AT582" s="47"/>
      <c r="AU582" s="47"/>
      <c r="AV582" s="47"/>
      <c r="AW582" s="47"/>
      <c r="AX582" s="47"/>
      <c r="AY582" s="47"/>
      <c r="AZ582" s="47"/>
      <c r="BA582" s="47"/>
      <c r="BB582" s="47"/>
      <c r="BC582" s="47"/>
      <c r="BD582" s="47"/>
      <c r="BE582" s="47"/>
      <c r="BF582" s="47"/>
      <c r="BG582" s="47"/>
      <c r="BH582" s="47"/>
      <c r="BI582" s="47"/>
      <c r="BJ582" s="47"/>
      <c r="BK582" s="47"/>
      <c r="BL582" s="47"/>
      <c r="BM582" s="47"/>
      <c r="BN582" s="47"/>
      <c r="BO582" s="47"/>
      <c r="BP582" s="47"/>
      <c r="BQ582" s="47"/>
      <c r="BR582" s="47"/>
      <c r="BS582" s="47"/>
      <c r="BT582" s="47"/>
      <c r="BU582" s="47"/>
      <c r="BV582" s="47"/>
      <c r="BW582" s="47"/>
      <c r="BX582" s="47"/>
    </row>
    <row r="583" spans="1:76" x14ac:dyDescent="0.25">
      <c r="A583" s="47"/>
      <c r="B583" s="45"/>
      <c r="C583" s="61"/>
      <c r="D583" s="45"/>
      <c r="E583" s="45"/>
      <c r="F583" s="47"/>
      <c r="G583" s="47"/>
      <c r="H583" s="47"/>
      <c r="I583" s="47"/>
      <c r="J583" s="47"/>
      <c r="K583" s="47"/>
      <c r="L583" s="47"/>
      <c r="M583" s="47"/>
      <c r="N583" s="51">
        <f>SUM(Table1[[#This Row],[250m]:[1000m]])/86400</f>
        <v>0</v>
      </c>
      <c r="O583" s="51">
        <f>SUM(Table1[[#This Row],[250m]:[2000m]])/86400</f>
        <v>0</v>
      </c>
      <c r="P583" s="63">
        <f>SUM(Table1[[#This Row],[250m]:[3000m]])/86400</f>
        <v>0</v>
      </c>
      <c r="Q583" s="29" t="str">
        <f>IF(Table1[[#This Row],[Time(s)]]&gt;1,Table1[[#This Row],[Time(s)]]/86400," ")</f>
        <v xml:space="preserve"> </v>
      </c>
      <c r="R583" s="30">
        <f>SUM(Table1[[#This Row],[250m]:[4000m]])</f>
        <v>0</v>
      </c>
      <c r="S583" s="31" t="str">
        <f t="shared" si="34"/>
        <v xml:space="preserve"> </v>
      </c>
      <c r="T583" s="43" t="str">
        <f t="shared" si="35"/>
        <v xml:space="preserve"> </v>
      </c>
      <c r="U583" s="43" t="str">
        <f>IFERROR(AVERAGE(Table1[[#This Row],[500m]:[4000m]])," ")</f>
        <v xml:space="preserve"> </v>
      </c>
      <c r="V583" s="43" t="str">
        <f t="shared" si="36"/>
        <v xml:space="preserve"> </v>
      </c>
      <c r="W583" s="47"/>
      <c r="X583" s="47"/>
      <c r="Y583" s="47"/>
      <c r="Z583" s="49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51"/>
      <c r="AR583" s="47"/>
      <c r="AS583" s="47"/>
      <c r="AT583" s="47"/>
      <c r="AU583" s="47"/>
      <c r="AV583" s="47"/>
      <c r="AW583" s="47"/>
      <c r="AX583" s="47"/>
      <c r="AY583" s="47"/>
      <c r="AZ583" s="47"/>
      <c r="BA583" s="47"/>
      <c r="BB583" s="47"/>
      <c r="BC583" s="47"/>
      <c r="BD583" s="47"/>
      <c r="BE583" s="47"/>
      <c r="BF583" s="47"/>
      <c r="BG583" s="47"/>
      <c r="BH583" s="47"/>
      <c r="BI583" s="47"/>
      <c r="BJ583" s="47"/>
      <c r="BK583" s="47"/>
      <c r="BL583" s="47"/>
      <c r="BM583" s="47"/>
      <c r="BN583" s="47"/>
      <c r="BO583" s="47"/>
      <c r="BP583" s="47"/>
      <c r="BQ583" s="47"/>
      <c r="BR583" s="47"/>
      <c r="BS583" s="47"/>
      <c r="BT583" s="47"/>
      <c r="BU583" s="47"/>
      <c r="BV583" s="47"/>
      <c r="BW583" s="47"/>
      <c r="BX583" s="47"/>
    </row>
    <row r="584" spans="1:76" x14ac:dyDescent="0.25">
      <c r="A584" s="47"/>
      <c r="B584" s="45"/>
      <c r="C584" s="61"/>
      <c r="D584" s="45"/>
      <c r="E584" s="45"/>
      <c r="F584" s="47"/>
      <c r="G584" s="47"/>
      <c r="H584" s="47"/>
      <c r="I584" s="47"/>
      <c r="J584" s="47"/>
      <c r="K584" s="47"/>
      <c r="L584" s="47"/>
      <c r="M584" s="47"/>
      <c r="N584" s="51">
        <f>SUM(Table1[[#This Row],[250m]:[1000m]])/86400</f>
        <v>0</v>
      </c>
      <c r="O584" s="51">
        <f>SUM(Table1[[#This Row],[250m]:[2000m]])/86400</f>
        <v>0</v>
      </c>
      <c r="P584" s="63">
        <f>SUM(Table1[[#This Row],[250m]:[3000m]])/86400</f>
        <v>0</v>
      </c>
      <c r="Q584" s="29" t="str">
        <f>IF(Table1[[#This Row],[Time(s)]]&gt;1,Table1[[#This Row],[Time(s)]]/86400," ")</f>
        <v xml:space="preserve"> </v>
      </c>
      <c r="R584" s="30">
        <f>SUM(Table1[[#This Row],[250m]:[4000m]])</f>
        <v>0</v>
      </c>
      <c r="S584" s="31" t="str">
        <f t="shared" si="34"/>
        <v xml:space="preserve"> </v>
      </c>
      <c r="T584" s="43" t="str">
        <f t="shared" si="35"/>
        <v xml:space="preserve"> </v>
      </c>
      <c r="U584" s="43" t="str">
        <f>IFERROR(AVERAGE(Table1[[#This Row],[500m]:[4000m]])," ")</f>
        <v xml:space="preserve"> </v>
      </c>
      <c r="V584" s="43" t="str">
        <f t="shared" si="36"/>
        <v xml:space="preserve"> </v>
      </c>
      <c r="W584" s="47"/>
      <c r="X584" s="47"/>
      <c r="Y584" s="47"/>
      <c r="Z584" s="49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51"/>
      <c r="AR584" s="47"/>
      <c r="AS584" s="47"/>
      <c r="AT584" s="47"/>
      <c r="AU584" s="47"/>
      <c r="AV584" s="47"/>
      <c r="AW584" s="47"/>
      <c r="AX584" s="47"/>
      <c r="AY584" s="47"/>
      <c r="AZ584" s="47"/>
      <c r="BA584" s="47"/>
      <c r="BB584" s="47"/>
      <c r="BC584" s="47"/>
      <c r="BD584" s="47"/>
      <c r="BE584" s="47"/>
      <c r="BF584" s="47"/>
      <c r="BG584" s="47"/>
      <c r="BH584" s="47"/>
      <c r="BI584" s="47"/>
      <c r="BJ584" s="47"/>
      <c r="BK584" s="47"/>
      <c r="BL584" s="47"/>
      <c r="BM584" s="47"/>
      <c r="BN584" s="47"/>
      <c r="BO584" s="47"/>
      <c r="BP584" s="47"/>
      <c r="BQ584" s="47"/>
      <c r="BR584" s="47"/>
      <c r="BS584" s="47"/>
      <c r="BT584" s="47"/>
      <c r="BU584" s="47"/>
      <c r="BV584" s="47"/>
      <c r="BW584" s="47"/>
      <c r="BX584" s="47"/>
    </row>
    <row r="585" spans="1:76" x14ac:dyDescent="0.25">
      <c r="A585" s="47"/>
      <c r="B585" s="45"/>
      <c r="C585" s="61"/>
      <c r="D585" s="45"/>
      <c r="E585" s="45"/>
      <c r="F585" s="47"/>
      <c r="G585" s="47"/>
      <c r="H585" s="47"/>
      <c r="I585" s="47"/>
      <c r="J585" s="47"/>
      <c r="K585" s="47"/>
      <c r="L585" s="47"/>
      <c r="M585" s="47"/>
      <c r="N585" s="51">
        <f>SUM(Table1[[#This Row],[250m]:[1000m]])/86400</f>
        <v>0</v>
      </c>
      <c r="O585" s="51">
        <f>SUM(Table1[[#This Row],[250m]:[2000m]])/86400</f>
        <v>0</v>
      </c>
      <c r="P585" s="63">
        <f>SUM(Table1[[#This Row],[250m]:[3000m]])/86400</f>
        <v>0</v>
      </c>
      <c r="Q585" s="29" t="str">
        <f>IF(Table1[[#This Row],[Time(s)]]&gt;1,Table1[[#This Row],[Time(s)]]/86400," ")</f>
        <v xml:space="preserve"> </v>
      </c>
      <c r="R585" s="30">
        <f>SUM(Table1[[#This Row],[250m]:[4000m]])</f>
        <v>0</v>
      </c>
      <c r="S585" s="31" t="str">
        <f t="shared" si="34"/>
        <v xml:space="preserve"> </v>
      </c>
      <c r="T585" s="43" t="str">
        <f t="shared" si="35"/>
        <v xml:space="preserve"> </v>
      </c>
      <c r="U585" s="43" t="str">
        <f>IFERROR(AVERAGE(Table1[[#This Row],[500m]:[4000m]])," ")</f>
        <v xml:space="preserve"> </v>
      </c>
      <c r="V585" s="43" t="str">
        <f t="shared" si="36"/>
        <v xml:space="preserve"> </v>
      </c>
      <c r="W585" s="47"/>
      <c r="X585" s="47"/>
      <c r="Y585" s="47"/>
      <c r="Z585" s="49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51"/>
      <c r="AR585" s="47"/>
      <c r="AS585" s="47"/>
      <c r="AT585" s="47"/>
      <c r="AU585" s="47"/>
      <c r="AV585" s="47"/>
      <c r="AW585" s="47"/>
      <c r="AX585" s="47"/>
      <c r="AY585" s="47"/>
      <c r="AZ585" s="47"/>
      <c r="BA585" s="47"/>
      <c r="BB585" s="47"/>
      <c r="BC585" s="47"/>
      <c r="BD585" s="47"/>
      <c r="BE585" s="47"/>
      <c r="BF585" s="47"/>
      <c r="BG585" s="47"/>
      <c r="BH585" s="47"/>
      <c r="BI585" s="47"/>
      <c r="BJ585" s="47"/>
      <c r="BK585" s="47"/>
      <c r="BL585" s="47"/>
      <c r="BM585" s="47"/>
      <c r="BN585" s="47"/>
      <c r="BO585" s="47"/>
      <c r="BP585" s="47"/>
      <c r="BQ585" s="47"/>
      <c r="BR585" s="47"/>
      <c r="BS585" s="47"/>
      <c r="BT585" s="47"/>
      <c r="BU585" s="47"/>
      <c r="BV585" s="47"/>
      <c r="BW585" s="47"/>
      <c r="BX585" s="47"/>
    </row>
    <row r="586" spans="1:76" x14ac:dyDescent="0.25">
      <c r="A586" s="47"/>
      <c r="B586" s="45"/>
      <c r="C586" s="61"/>
      <c r="D586" s="45"/>
      <c r="E586" s="45"/>
      <c r="F586" s="47"/>
      <c r="G586" s="47"/>
      <c r="H586" s="47"/>
      <c r="I586" s="47"/>
      <c r="J586" s="47"/>
      <c r="K586" s="47"/>
      <c r="L586" s="47"/>
      <c r="M586" s="47"/>
      <c r="N586" s="51">
        <f>SUM(Table1[[#This Row],[250m]:[1000m]])/86400</f>
        <v>0</v>
      </c>
      <c r="O586" s="51">
        <f>SUM(Table1[[#This Row],[250m]:[2000m]])/86400</f>
        <v>0</v>
      </c>
      <c r="P586" s="63">
        <f>SUM(Table1[[#This Row],[250m]:[3000m]])/86400</f>
        <v>0</v>
      </c>
      <c r="Q586" s="29" t="str">
        <f>IF(Table1[[#This Row],[Time(s)]]&gt;1,Table1[[#This Row],[Time(s)]]/86400," ")</f>
        <v xml:space="preserve"> </v>
      </c>
      <c r="R586" s="30">
        <f>SUM(Table1[[#This Row],[250m]:[4000m]])</f>
        <v>0</v>
      </c>
      <c r="S586" s="31" t="str">
        <f t="shared" si="34"/>
        <v xml:space="preserve"> </v>
      </c>
      <c r="T586" s="43" t="str">
        <f t="shared" si="35"/>
        <v xml:space="preserve"> </v>
      </c>
      <c r="U586" s="43" t="str">
        <f>IFERROR(AVERAGE(Table1[[#This Row],[500m]:[4000m]])," ")</f>
        <v xml:space="preserve"> </v>
      </c>
      <c r="V586" s="43" t="str">
        <f t="shared" si="36"/>
        <v xml:space="preserve"> </v>
      </c>
      <c r="W586" s="47"/>
      <c r="X586" s="47"/>
      <c r="Y586" s="47"/>
      <c r="Z586" s="49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51"/>
      <c r="AR586" s="47"/>
      <c r="AS586" s="47"/>
      <c r="AT586" s="47"/>
      <c r="AU586" s="47"/>
      <c r="AV586" s="47"/>
      <c r="AW586" s="47"/>
      <c r="AX586" s="47"/>
      <c r="AY586" s="47"/>
      <c r="AZ586" s="47"/>
      <c r="BA586" s="47"/>
      <c r="BB586" s="47"/>
      <c r="BC586" s="47"/>
      <c r="BD586" s="47"/>
      <c r="BE586" s="47"/>
      <c r="BF586" s="47"/>
      <c r="BG586" s="47"/>
      <c r="BH586" s="47"/>
      <c r="BI586" s="47"/>
      <c r="BJ586" s="47"/>
      <c r="BK586" s="47"/>
      <c r="BL586" s="47"/>
      <c r="BM586" s="47"/>
      <c r="BN586" s="47"/>
      <c r="BO586" s="47"/>
      <c r="BP586" s="47"/>
      <c r="BQ586" s="47"/>
      <c r="BR586" s="47"/>
      <c r="BS586" s="47"/>
      <c r="BT586" s="47"/>
      <c r="BU586" s="47"/>
      <c r="BV586" s="47"/>
      <c r="BW586" s="47"/>
      <c r="BX586" s="47"/>
    </row>
    <row r="587" spans="1:76" x14ac:dyDescent="0.25">
      <c r="A587" s="47"/>
      <c r="B587" s="45"/>
      <c r="C587" s="61"/>
      <c r="D587" s="45"/>
      <c r="E587" s="45"/>
      <c r="F587" s="47"/>
      <c r="G587" s="47"/>
      <c r="H587" s="47"/>
      <c r="I587" s="47"/>
      <c r="J587" s="47"/>
      <c r="K587" s="47"/>
      <c r="L587" s="47"/>
      <c r="M587" s="47"/>
      <c r="N587" s="51">
        <f>SUM(Table1[[#This Row],[250m]:[1000m]])/86400</f>
        <v>0</v>
      </c>
      <c r="O587" s="51">
        <f>SUM(Table1[[#This Row],[250m]:[2000m]])/86400</f>
        <v>0</v>
      </c>
      <c r="P587" s="63">
        <f>SUM(Table1[[#This Row],[250m]:[3000m]])/86400</f>
        <v>0</v>
      </c>
      <c r="Q587" s="29" t="str">
        <f>IF(Table1[[#This Row],[Time(s)]]&gt;1,Table1[[#This Row],[Time(s)]]/86400," ")</f>
        <v xml:space="preserve"> </v>
      </c>
      <c r="R587" s="30">
        <f>SUM(Table1[[#This Row],[250m]:[4000m]])</f>
        <v>0</v>
      </c>
      <c r="S587" s="31" t="str">
        <f t="shared" si="34"/>
        <v xml:space="preserve"> </v>
      </c>
      <c r="T587" s="43" t="str">
        <f t="shared" si="35"/>
        <v xml:space="preserve"> </v>
      </c>
      <c r="U587" s="43" t="str">
        <f>IFERROR(AVERAGE(Table1[[#This Row],[500m]:[4000m]])," ")</f>
        <v xml:space="preserve"> </v>
      </c>
      <c r="V587" s="43" t="str">
        <f t="shared" si="36"/>
        <v xml:space="preserve"> </v>
      </c>
      <c r="W587" s="47"/>
      <c r="X587" s="47"/>
      <c r="Y587" s="47"/>
      <c r="Z587" s="49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51"/>
      <c r="AR587" s="47"/>
      <c r="AS587" s="47"/>
      <c r="AT587" s="47"/>
      <c r="AU587" s="47"/>
      <c r="AV587" s="47"/>
      <c r="AW587" s="47"/>
      <c r="AX587" s="47"/>
      <c r="AY587" s="47"/>
      <c r="AZ587" s="47"/>
      <c r="BA587" s="47"/>
      <c r="BB587" s="47"/>
      <c r="BC587" s="47"/>
      <c r="BD587" s="47"/>
      <c r="BE587" s="47"/>
      <c r="BF587" s="47"/>
      <c r="BG587" s="47"/>
      <c r="BH587" s="47"/>
      <c r="BI587" s="47"/>
      <c r="BJ587" s="47"/>
      <c r="BK587" s="47"/>
      <c r="BL587" s="47"/>
      <c r="BM587" s="47"/>
      <c r="BN587" s="47"/>
      <c r="BO587" s="47"/>
      <c r="BP587" s="47"/>
      <c r="BQ587" s="47"/>
      <c r="BR587" s="47"/>
      <c r="BS587" s="47"/>
      <c r="BT587" s="47"/>
      <c r="BU587" s="47"/>
      <c r="BV587" s="47"/>
      <c r="BW587" s="47"/>
      <c r="BX587" s="47"/>
    </row>
    <row r="588" spans="1:76" x14ac:dyDescent="0.25">
      <c r="A588" s="47"/>
      <c r="B588" s="45"/>
      <c r="C588" s="61"/>
      <c r="D588" s="45"/>
      <c r="E588" s="45"/>
      <c r="F588" s="47"/>
      <c r="G588" s="47"/>
      <c r="H588" s="47"/>
      <c r="I588" s="47"/>
      <c r="J588" s="47"/>
      <c r="K588" s="47"/>
      <c r="L588" s="47"/>
      <c r="M588" s="47"/>
      <c r="N588" s="51">
        <f>SUM(Table1[[#This Row],[250m]:[1000m]])/86400</f>
        <v>0</v>
      </c>
      <c r="O588" s="51">
        <f>SUM(Table1[[#This Row],[250m]:[2000m]])/86400</f>
        <v>0</v>
      </c>
      <c r="P588" s="63">
        <f>SUM(Table1[[#This Row],[250m]:[3000m]])/86400</f>
        <v>0</v>
      </c>
      <c r="Q588" s="29" t="str">
        <f>IF(Table1[[#This Row],[Time(s)]]&gt;1,Table1[[#This Row],[Time(s)]]/86400," ")</f>
        <v xml:space="preserve"> </v>
      </c>
      <c r="R588" s="30">
        <f>SUM(Table1[[#This Row],[250m]:[4000m]])</f>
        <v>0</v>
      </c>
      <c r="S588" s="31" t="str">
        <f t="shared" si="34"/>
        <v xml:space="preserve"> </v>
      </c>
      <c r="T588" s="43" t="str">
        <f t="shared" si="35"/>
        <v xml:space="preserve"> </v>
      </c>
      <c r="U588" s="43" t="str">
        <f>IFERROR(AVERAGE(Table1[[#This Row],[500m]:[4000m]])," ")</f>
        <v xml:space="preserve"> </v>
      </c>
      <c r="V588" s="43" t="str">
        <f t="shared" si="36"/>
        <v xml:space="preserve"> </v>
      </c>
      <c r="W588" s="47"/>
      <c r="X588" s="47"/>
      <c r="Y588" s="47"/>
      <c r="Z588" s="49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51"/>
      <c r="AR588" s="47"/>
      <c r="AS588" s="47"/>
      <c r="AT588" s="47"/>
      <c r="AU588" s="47"/>
      <c r="AV588" s="47"/>
      <c r="AW588" s="47"/>
      <c r="AX588" s="47"/>
      <c r="AY588" s="47"/>
      <c r="AZ588" s="47"/>
      <c r="BA588" s="47"/>
      <c r="BB588" s="47"/>
      <c r="BC588" s="47"/>
      <c r="BD588" s="47"/>
      <c r="BE588" s="47"/>
      <c r="BF588" s="47"/>
      <c r="BG588" s="47"/>
      <c r="BH588" s="47"/>
      <c r="BI588" s="47"/>
      <c r="BJ588" s="47"/>
      <c r="BK588" s="47"/>
      <c r="BL588" s="47"/>
      <c r="BM588" s="47"/>
      <c r="BN588" s="47"/>
      <c r="BO588" s="47"/>
      <c r="BP588" s="47"/>
      <c r="BQ588" s="47"/>
      <c r="BR588" s="47"/>
      <c r="BS588" s="47"/>
      <c r="BT588" s="47"/>
      <c r="BU588" s="47"/>
      <c r="BV588" s="47"/>
      <c r="BW588" s="47"/>
      <c r="BX588" s="47"/>
    </row>
    <row r="589" spans="1:76" x14ac:dyDescent="0.25">
      <c r="A589" s="47"/>
      <c r="B589" s="45"/>
      <c r="C589" s="61"/>
      <c r="D589" s="45"/>
      <c r="E589" s="45"/>
      <c r="F589" s="47"/>
      <c r="G589" s="47"/>
      <c r="H589" s="47"/>
      <c r="I589" s="47"/>
      <c r="J589" s="47"/>
      <c r="K589" s="47"/>
      <c r="L589" s="47"/>
      <c r="M589" s="47"/>
      <c r="N589" s="51">
        <f>SUM(Table1[[#This Row],[250m]:[1000m]])/86400</f>
        <v>0</v>
      </c>
      <c r="O589" s="51">
        <f>SUM(Table1[[#This Row],[250m]:[2000m]])/86400</f>
        <v>0</v>
      </c>
      <c r="P589" s="63">
        <f>SUM(Table1[[#This Row],[250m]:[3000m]])/86400</f>
        <v>0</v>
      </c>
      <c r="Q589" s="29" t="str">
        <f>IF(Table1[[#This Row],[Time(s)]]&gt;1,Table1[[#This Row],[Time(s)]]/86400," ")</f>
        <v xml:space="preserve"> </v>
      </c>
      <c r="R589" s="30">
        <f>SUM(Table1[[#This Row],[250m]:[4000m]])</f>
        <v>0</v>
      </c>
      <c r="S589" s="31" t="str">
        <f t="shared" si="34"/>
        <v xml:space="preserve"> </v>
      </c>
      <c r="T589" s="43" t="str">
        <f t="shared" si="35"/>
        <v xml:space="preserve"> </v>
      </c>
      <c r="U589" s="43" t="str">
        <f>IFERROR(AVERAGE(Table1[[#This Row],[500m]:[4000m]])," ")</f>
        <v xml:space="preserve"> </v>
      </c>
      <c r="V589" s="43" t="str">
        <f t="shared" si="36"/>
        <v xml:space="preserve"> </v>
      </c>
      <c r="W589" s="47"/>
      <c r="X589" s="47"/>
      <c r="Y589" s="47"/>
      <c r="Z589" s="49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51"/>
      <c r="AR589" s="47"/>
      <c r="AS589" s="47"/>
      <c r="AT589" s="47"/>
      <c r="AU589" s="47"/>
      <c r="AV589" s="47"/>
      <c r="AW589" s="47"/>
      <c r="AX589" s="47"/>
      <c r="AY589" s="47"/>
      <c r="AZ589" s="47"/>
      <c r="BA589" s="47"/>
      <c r="BB589" s="47"/>
      <c r="BC589" s="47"/>
      <c r="BD589" s="47"/>
      <c r="BE589" s="47"/>
      <c r="BF589" s="47"/>
      <c r="BG589" s="47"/>
      <c r="BH589" s="47"/>
      <c r="BI589" s="47"/>
      <c r="BJ589" s="47"/>
      <c r="BK589" s="47"/>
      <c r="BL589" s="47"/>
      <c r="BM589" s="47"/>
      <c r="BN589" s="47"/>
      <c r="BO589" s="47"/>
      <c r="BP589" s="47"/>
      <c r="BQ589" s="47"/>
      <c r="BR589" s="47"/>
      <c r="BS589" s="47"/>
      <c r="BT589" s="47"/>
      <c r="BU589" s="47"/>
      <c r="BV589" s="47"/>
      <c r="BW589" s="47"/>
      <c r="BX589" s="47"/>
    </row>
    <row r="590" spans="1:76" x14ac:dyDescent="0.25">
      <c r="A590" s="47"/>
      <c r="B590" s="45"/>
      <c r="C590" s="61"/>
      <c r="D590" s="45"/>
      <c r="E590" s="45"/>
      <c r="F590" s="47"/>
      <c r="G590" s="47"/>
      <c r="H590" s="47"/>
      <c r="I590" s="47"/>
      <c r="J590" s="47"/>
      <c r="K590" s="47"/>
      <c r="L590" s="47"/>
      <c r="M590" s="47"/>
      <c r="N590" s="51">
        <f>SUM(Table1[[#This Row],[250m]:[1000m]])/86400</f>
        <v>0</v>
      </c>
      <c r="O590" s="51">
        <f>SUM(Table1[[#This Row],[250m]:[2000m]])/86400</f>
        <v>0</v>
      </c>
      <c r="P590" s="63">
        <f>SUM(Table1[[#This Row],[250m]:[3000m]])/86400</f>
        <v>0</v>
      </c>
      <c r="Q590" s="29" t="str">
        <f>IF(Table1[[#This Row],[Time(s)]]&gt;1,Table1[[#This Row],[Time(s)]]/86400," ")</f>
        <v xml:space="preserve"> </v>
      </c>
      <c r="R590" s="30">
        <f>SUM(Table1[[#This Row],[250m]:[4000m]])</f>
        <v>0</v>
      </c>
      <c r="S590" s="31" t="str">
        <f t="shared" si="34"/>
        <v xml:space="preserve"> </v>
      </c>
      <c r="T590" s="43" t="str">
        <f t="shared" si="35"/>
        <v xml:space="preserve"> </v>
      </c>
      <c r="U590" s="43" t="str">
        <f>IFERROR(AVERAGE(Table1[[#This Row],[500m]:[4000m]])," ")</f>
        <v xml:space="preserve"> </v>
      </c>
      <c r="V590" s="43" t="str">
        <f t="shared" si="36"/>
        <v xml:space="preserve"> </v>
      </c>
      <c r="W590" s="47"/>
      <c r="X590" s="47"/>
      <c r="Y590" s="47"/>
      <c r="Z590" s="49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51"/>
      <c r="AR590" s="47"/>
      <c r="AS590" s="47"/>
      <c r="AT590" s="47"/>
      <c r="AU590" s="47"/>
      <c r="AV590" s="47"/>
      <c r="AW590" s="47"/>
      <c r="AX590" s="47"/>
      <c r="AY590" s="47"/>
      <c r="AZ590" s="47"/>
      <c r="BA590" s="47"/>
      <c r="BB590" s="47"/>
      <c r="BC590" s="47"/>
      <c r="BD590" s="47"/>
      <c r="BE590" s="47"/>
      <c r="BF590" s="47"/>
      <c r="BG590" s="47"/>
      <c r="BH590" s="47"/>
      <c r="BI590" s="47"/>
      <c r="BJ590" s="47"/>
      <c r="BK590" s="47"/>
      <c r="BL590" s="47"/>
      <c r="BM590" s="47"/>
      <c r="BN590" s="47"/>
      <c r="BO590" s="47"/>
      <c r="BP590" s="47"/>
      <c r="BQ590" s="47"/>
      <c r="BR590" s="47"/>
      <c r="BS590" s="47"/>
      <c r="BT590" s="47"/>
      <c r="BU590" s="47"/>
      <c r="BV590" s="47"/>
      <c r="BW590" s="47"/>
      <c r="BX590" s="47"/>
    </row>
    <row r="591" spans="1:76" x14ac:dyDescent="0.25">
      <c r="A591" s="47"/>
      <c r="B591" s="45"/>
      <c r="C591" s="61"/>
      <c r="D591" s="45"/>
      <c r="E591" s="45"/>
      <c r="F591" s="47"/>
      <c r="G591" s="47"/>
      <c r="H591" s="47"/>
      <c r="I591" s="47"/>
      <c r="J591" s="47"/>
      <c r="K591" s="47"/>
      <c r="L591" s="47"/>
      <c r="M591" s="47"/>
      <c r="N591" s="51">
        <f>SUM(Table1[[#This Row],[250m]:[1000m]])/86400</f>
        <v>0</v>
      </c>
      <c r="O591" s="51">
        <f>SUM(Table1[[#This Row],[250m]:[2000m]])/86400</f>
        <v>0</v>
      </c>
      <c r="P591" s="63">
        <f>SUM(Table1[[#This Row],[250m]:[3000m]])/86400</f>
        <v>0</v>
      </c>
      <c r="Q591" s="29" t="str">
        <f>IF(Table1[[#This Row],[Time(s)]]&gt;1,Table1[[#This Row],[Time(s)]]/86400," ")</f>
        <v xml:space="preserve"> </v>
      </c>
      <c r="R591" s="30">
        <f>SUM(Table1[[#This Row],[250m]:[4000m]])</f>
        <v>0</v>
      </c>
      <c r="S591" s="31" t="str">
        <f t="shared" si="34"/>
        <v xml:space="preserve"> </v>
      </c>
      <c r="T591" s="43" t="str">
        <f t="shared" si="35"/>
        <v xml:space="preserve"> </v>
      </c>
      <c r="U591" s="43" t="str">
        <f>IFERROR(AVERAGE(Table1[[#This Row],[500m]:[4000m]])," ")</f>
        <v xml:space="preserve"> </v>
      </c>
      <c r="V591" s="43" t="str">
        <f t="shared" si="36"/>
        <v xml:space="preserve"> </v>
      </c>
      <c r="W591" s="47"/>
      <c r="X591" s="47"/>
      <c r="Y591" s="47"/>
      <c r="Z591" s="49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51"/>
      <c r="AR591" s="47"/>
      <c r="AS591" s="47"/>
      <c r="AT591" s="47"/>
      <c r="AU591" s="47"/>
      <c r="AV591" s="47"/>
      <c r="AW591" s="47"/>
      <c r="AX591" s="47"/>
      <c r="AY591" s="47"/>
      <c r="AZ591" s="47"/>
      <c r="BA591" s="47"/>
      <c r="BB591" s="47"/>
      <c r="BC591" s="47"/>
      <c r="BD591" s="47"/>
      <c r="BE591" s="47"/>
      <c r="BF591" s="47"/>
      <c r="BG591" s="47"/>
      <c r="BH591" s="47"/>
      <c r="BI591" s="47"/>
      <c r="BJ591" s="47"/>
      <c r="BK591" s="47"/>
      <c r="BL591" s="47"/>
      <c r="BM591" s="47"/>
      <c r="BN591" s="47"/>
      <c r="BO591" s="47"/>
      <c r="BP591" s="47"/>
      <c r="BQ591" s="47"/>
      <c r="BR591" s="47"/>
      <c r="BS591" s="47"/>
      <c r="BT591" s="47"/>
      <c r="BU591" s="47"/>
      <c r="BV591" s="47"/>
      <c r="BW591" s="47"/>
      <c r="BX591" s="47"/>
    </row>
    <row r="592" spans="1:76" x14ac:dyDescent="0.25">
      <c r="A592" s="47"/>
      <c r="B592" s="45"/>
      <c r="C592" s="61"/>
      <c r="D592" s="45"/>
      <c r="E592" s="45"/>
      <c r="F592" s="47"/>
      <c r="G592" s="47"/>
      <c r="H592" s="47"/>
      <c r="I592" s="47"/>
      <c r="J592" s="47"/>
      <c r="K592" s="47"/>
      <c r="L592" s="47"/>
      <c r="M592" s="47"/>
      <c r="N592" s="51">
        <f>SUM(Table1[[#This Row],[250m]:[1000m]])/86400</f>
        <v>0</v>
      </c>
      <c r="O592" s="51">
        <f>SUM(Table1[[#This Row],[250m]:[2000m]])/86400</f>
        <v>0</v>
      </c>
      <c r="P592" s="63">
        <f>SUM(Table1[[#This Row],[250m]:[3000m]])/86400</f>
        <v>0</v>
      </c>
      <c r="Q592" s="29" t="str">
        <f>IF(Table1[[#This Row],[Time(s)]]&gt;1,Table1[[#This Row],[Time(s)]]/86400," ")</f>
        <v xml:space="preserve"> </v>
      </c>
      <c r="R592" s="30">
        <f>SUM(Table1[[#This Row],[250m]:[4000m]])</f>
        <v>0</v>
      </c>
      <c r="S592" s="31" t="str">
        <f t="shared" ref="S592:S655" si="37">IFERROR(4/(R592/3600)," ")</f>
        <v xml:space="preserve"> </v>
      </c>
      <c r="T592" s="43" t="str">
        <f t="shared" si="35"/>
        <v xml:space="preserve"> </v>
      </c>
      <c r="U592" s="43" t="str">
        <f>IFERROR(AVERAGE(Table1[[#This Row],[500m]:[4000m]])," ")</f>
        <v xml:space="preserve"> </v>
      </c>
      <c r="V592" s="43" t="str">
        <f t="shared" si="36"/>
        <v xml:space="preserve"> </v>
      </c>
      <c r="W592" s="47"/>
      <c r="X592" s="47"/>
      <c r="Y592" s="47"/>
      <c r="Z592" s="49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51"/>
      <c r="AR592" s="47"/>
      <c r="AS592" s="47"/>
      <c r="AT592" s="47"/>
      <c r="AU592" s="47"/>
      <c r="AV592" s="47"/>
      <c r="AW592" s="47"/>
      <c r="AX592" s="47"/>
      <c r="AY592" s="47"/>
      <c r="AZ592" s="47"/>
      <c r="BA592" s="47"/>
      <c r="BB592" s="47"/>
      <c r="BC592" s="47"/>
      <c r="BD592" s="47"/>
      <c r="BE592" s="47"/>
      <c r="BF592" s="47"/>
      <c r="BG592" s="47"/>
      <c r="BH592" s="47"/>
      <c r="BI592" s="47"/>
      <c r="BJ592" s="47"/>
      <c r="BK592" s="47"/>
      <c r="BL592" s="47"/>
      <c r="BM592" s="47"/>
      <c r="BN592" s="47"/>
      <c r="BO592" s="47"/>
      <c r="BP592" s="47"/>
      <c r="BQ592" s="47"/>
      <c r="BR592" s="47"/>
      <c r="BS592" s="47"/>
      <c r="BT592" s="47"/>
      <c r="BU592" s="47"/>
      <c r="BV592" s="47"/>
      <c r="BW592" s="47"/>
      <c r="BX592" s="47"/>
    </row>
    <row r="593" spans="1:76" x14ac:dyDescent="0.25">
      <c r="A593" s="47"/>
      <c r="B593" s="45"/>
      <c r="C593" s="61"/>
      <c r="D593" s="45"/>
      <c r="E593" s="45"/>
      <c r="F593" s="47"/>
      <c r="G593" s="47"/>
      <c r="H593" s="47"/>
      <c r="I593" s="47"/>
      <c r="J593" s="47"/>
      <c r="K593" s="47"/>
      <c r="L593" s="47"/>
      <c r="M593" s="47"/>
      <c r="N593" s="51">
        <f>SUM(Table1[[#This Row],[250m]:[1000m]])/86400</f>
        <v>0</v>
      </c>
      <c r="O593" s="51">
        <f>SUM(Table1[[#This Row],[250m]:[2000m]])/86400</f>
        <v>0</v>
      </c>
      <c r="P593" s="63">
        <f>SUM(Table1[[#This Row],[250m]:[3000m]])/86400</f>
        <v>0</v>
      </c>
      <c r="Q593" s="29" t="str">
        <f>IF(Table1[[#This Row],[Time(s)]]&gt;1,Table1[[#This Row],[Time(s)]]/86400," ")</f>
        <v xml:space="preserve"> </v>
      </c>
      <c r="R593" s="30">
        <f>SUM(Table1[[#This Row],[250m]:[4000m]])</f>
        <v>0</v>
      </c>
      <c r="S593" s="31" t="str">
        <f t="shared" si="37"/>
        <v xml:space="preserve"> </v>
      </c>
      <c r="T593" s="43" t="str">
        <f t="shared" si="35"/>
        <v xml:space="preserve"> </v>
      </c>
      <c r="U593" s="43" t="str">
        <f>IFERROR(AVERAGE(Table1[[#This Row],[500m]:[4000m]])," ")</f>
        <v xml:space="preserve"> </v>
      </c>
      <c r="V593" s="43" t="str">
        <f t="shared" si="36"/>
        <v xml:space="preserve"> </v>
      </c>
      <c r="W593" s="47"/>
      <c r="X593" s="47"/>
      <c r="Y593" s="47"/>
      <c r="Z593" s="49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51"/>
      <c r="AR593" s="47"/>
      <c r="AS593" s="47"/>
      <c r="AT593" s="47"/>
      <c r="AU593" s="47"/>
      <c r="AV593" s="47"/>
      <c r="AW593" s="47"/>
      <c r="AX593" s="47"/>
      <c r="AY593" s="47"/>
      <c r="AZ593" s="47"/>
      <c r="BA593" s="47"/>
      <c r="BB593" s="47"/>
      <c r="BC593" s="47"/>
      <c r="BD593" s="47"/>
      <c r="BE593" s="47"/>
      <c r="BF593" s="47"/>
      <c r="BG593" s="47"/>
      <c r="BH593" s="47"/>
      <c r="BI593" s="47"/>
      <c r="BJ593" s="47"/>
      <c r="BK593" s="47"/>
      <c r="BL593" s="47"/>
      <c r="BM593" s="47"/>
      <c r="BN593" s="47"/>
      <c r="BO593" s="47"/>
      <c r="BP593" s="47"/>
      <c r="BQ593" s="47"/>
      <c r="BR593" s="47"/>
      <c r="BS593" s="47"/>
      <c r="BT593" s="47"/>
      <c r="BU593" s="47"/>
      <c r="BV593" s="47"/>
      <c r="BW593" s="47"/>
      <c r="BX593" s="47"/>
    </row>
    <row r="594" spans="1:76" x14ac:dyDescent="0.25">
      <c r="A594" s="47"/>
      <c r="B594" s="45"/>
      <c r="C594" s="61"/>
      <c r="D594" s="45"/>
      <c r="E594" s="45"/>
      <c r="F594" s="47"/>
      <c r="G594" s="47"/>
      <c r="H594" s="47"/>
      <c r="I594" s="47"/>
      <c r="J594" s="47"/>
      <c r="K594" s="47"/>
      <c r="L594" s="47"/>
      <c r="M594" s="47"/>
      <c r="N594" s="51">
        <f>SUM(Table1[[#This Row],[250m]:[1000m]])/86400</f>
        <v>0</v>
      </c>
      <c r="O594" s="51">
        <f>SUM(Table1[[#This Row],[250m]:[2000m]])/86400</f>
        <v>0</v>
      </c>
      <c r="P594" s="63">
        <f>SUM(Table1[[#This Row],[250m]:[3000m]])/86400</f>
        <v>0</v>
      </c>
      <c r="Q594" s="29" t="str">
        <f>IF(Table1[[#This Row],[Time(s)]]&gt;1,Table1[[#This Row],[Time(s)]]/86400," ")</f>
        <v xml:space="preserve"> </v>
      </c>
      <c r="R594" s="30">
        <f>SUM(Table1[[#This Row],[250m]:[4000m]])</f>
        <v>0</v>
      </c>
      <c r="S594" s="31" t="str">
        <f t="shared" si="37"/>
        <v xml:space="preserve"> </v>
      </c>
      <c r="T594" s="43" t="str">
        <f t="shared" si="35"/>
        <v xml:space="preserve"> </v>
      </c>
      <c r="U594" s="43" t="str">
        <f>IFERROR(AVERAGE(Table1[[#This Row],[500m]:[4000m]])," ")</f>
        <v xml:space="preserve"> </v>
      </c>
      <c r="V594" s="43" t="str">
        <f t="shared" si="36"/>
        <v xml:space="preserve"> </v>
      </c>
      <c r="W594" s="47"/>
      <c r="X594" s="47"/>
      <c r="Y594" s="47"/>
      <c r="Z594" s="49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51"/>
      <c r="AR594" s="47"/>
      <c r="AS594" s="47"/>
      <c r="AT594" s="47"/>
      <c r="AU594" s="47"/>
      <c r="AV594" s="47"/>
      <c r="AW594" s="47"/>
      <c r="AX594" s="47"/>
      <c r="AY594" s="47"/>
      <c r="AZ594" s="47"/>
      <c r="BA594" s="47"/>
      <c r="BB594" s="47"/>
      <c r="BC594" s="47"/>
      <c r="BD594" s="47"/>
      <c r="BE594" s="47"/>
      <c r="BF594" s="47"/>
      <c r="BG594" s="47"/>
      <c r="BH594" s="47"/>
      <c r="BI594" s="47"/>
      <c r="BJ594" s="47"/>
      <c r="BK594" s="47"/>
      <c r="BL594" s="47"/>
      <c r="BM594" s="47"/>
      <c r="BN594" s="47"/>
      <c r="BO594" s="47"/>
      <c r="BP594" s="47"/>
      <c r="BQ594" s="47"/>
      <c r="BR594" s="47"/>
      <c r="BS594" s="47"/>
      <c r="BT594" s="47"/>
      <c r="BU594" s="47"/>
      <c r="BV594" s="47"/>
      <c r="BW594" s="47"/>
      <c r="BX594" s="47"/>
    </row>
    <row r="595" spans="1:76" x14ac:dyDescent="0.25">
      <c r="A595" s="26"/>
      <c r="B595" s="27"/>
      <c r="C595" s="27"/>
      <c r="D595" s="27"/>
      <c r="E595" s="27"/>
      <c r="F595" s="26"/>
      <c r="G595" s="26"/>
      <c r="H595" s="26"/>
      <c r="I595" s="26"/>
      <c r="J595" s="26"/>
      <c r="K595" s="26"/>
      <c r="L595" s="26"/>
      <c r="M595" s="26"/>
      <c r="N595" s="32">
        <f>SUM(Table1[[#This Row],[250m]:[1000m]])/86400</f>
        <v>0</v>
      </c>
      <c r="O595" s="32">
        <f>SUM(Table1[[#This Row],[250m]:[2000m]])/86400</f>
        <v>0</v>
      </c>
      <c r="P595" s="29">
        <f>SUM(Table1[[#This Row],[250m]:[3000m]])/86400</f>
        <v>0</v>
      </c>
      <c r="Q595" s="29" t="str">
        <f>IF(Table1[[#This Row],[Time(s)]]&gt;1,Table1[[#This Row],[Time(s)]]/86400," ")</f>
        <v xml:space="preserve"> </v>
      </c>
      <c r="R595" s="30">
        <f>SUM(Table1[[#This Row],[250m]:[4000m]])</f>
        <v>0</v>
      </c>
      <c r="S595" s="31" t="str">
        <f t="shared" si="37"/>
        <v xml:space="preserve"> </v>
      </c>
      <c r="T595" s="33" t="str">
        <f t="shared" si="35"/>
        <v xml:space="preserve"> </v>
      </c>
      <c r="U595" s="43" t="str">
        <f>IFERROR(AVERAGE(Table1[[#This Row],[500m]:[4000m]])," ")</f>
        <v xml:space="preserve"> </v>
      </c>
      <c r="V595" s="43" t="str">
        <f t="shared" si="36"/>
        <v xml:space="preserve"> </v>
      </c>
      <c r="W595" s="26"/>
      <c r="X595" s="26"/>
      <c r="Y595" s="26"/>
      <c r="Z595" s="32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32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  <c r="BM595" s="26"/>
      <c r="BN595" s="26"/>
      <c r="BO595" s="26"/>
      <c r="BP595" s="26"/>
      <c r="BQ595" s="26"/>
      <c r="BR595" s="26"/>
      <c r="BS595" s="26"/>
      <c r="BT595" s="26"/>
      <c r="BU595" s="26"/>
      <c r="BV595" s="26"/>
      <c r="BW595" s="26"/>
      <c r="BX595" s="26"/>
    </row>
    <row r="596" spans="1:76" x14ac:dyDescent="0.25">
      <c r="A596" s="47"/>
      <c r="B596" s="45"/>
      <c r="C596" s="61"/>
      <c r="D596" s="45"/>
      <c r="E596" s="45"/>
      <c r="F596" s="47"/>
      <c r="G596" s="47"/>
      <c r="H596" s="47"/>
      <c r="I596" s="47"/>
      <c r="J596" s="47"/>
      <c r="K596" s="47"/>
      <c r="L596" s="47"/>
      <c r="M596" s="47"/>
      <c r="N596" s="51">
        <f>SUM(Table1[[#This Row],[250m]:[1000m]])/86400</f>
        <v>0</v>
      </c>
      <c r="O596" s="51">
        <f>SUM(Table1[[#This Row],[250m]:[2000m]])/86400</f>
        <v>0</v>
      </c>
      <c r="P596" s="63">
        <f>SUM(Table1[[#This Row],[250m]:[3000m]])/86400</f>
        <v>0</v>
      </c>
      <c r="Q596" s="29" t="str">
        <f>IF(Table1[[#This Row],[Time(s)]]&gt;1,Table1[[#This Row],[Time(s)]]/86400," ")</f>
        <v xml:space="preserve"> </v>
      </c>
      <c r="R596" s="30">
        <f>SUM(Table1[[#This Row],[250m]:[4000m]])</f>
        <v>0</v>
      </c>
      <c r="S596" s="31" t="str">
        <f t="shared" si="37"/>
        <v xml:space="preserve"> </v>
      </c>
      <c r="T596" s="64" t="str">
        <f t="shared" si="35"/>
        <v xml:space="preserve"> </v>
      </c>
      <c r="U596" s="43" t="str">
        <f>IFERROR(AVERAGE(Table1[[#This Row],[500m]:[4000m]])," ")</f>
        <v xml:space="preserve"> </v>
      </c>
      <c r="V596" s="43" t="str">
        <f t="shared" si="36"/>
        <v xml:space="preserve"> </v>
      </c>
      <c r="W596" s="47"/>
      <c r="X596" s="47"/>
      <c r="Y596" s="47"/>
      <c r="Z596" s="49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51"/>
      <c r="AR596" s="47"/>
      <c r="AS596" s="47"/>
      <c r="AT596" s="47"/>
      <c r="AU596" s="47"/>
      <c r="AV596" s="47"/>
      <c r="AW596" s="47"/>
      <c r="AX596" s="47"/>
      <c r="AY596" s="47"/>
      <c r="AZ596" s="47"/>
      <c r="BA596" s="47"/>
      <c r="BB596" s="47"/>
      <c r="BC596" s="47"/>
      <c r="BD596" s="47"/>
      <c r="BE596" s="47"/>
      <c r="BF596" s="47"/>
      <c r="BG596" s="47"/>
      <c r="BH596" s="47"/>
      <c r="BI596" s="47"/>
      <c r="BJ596" s="47"/>
      <c r="BK596" s="47"/>
      <c r="BL596" s="47"/>
      <c r="BM596" s="47"/>
      <c r="BN596" s="47"/>
      <c r="BO596" s="47"/>
      <c r="BP596" s="47"/>
      <c r="BQ596" s="47"/>
      <c r="BR596" s="47"/>
      <c r="BS596" s="47"/>
      <c r="BT596" s="47"/>
      <c r="BU596" s="47"/>
      <c r="BV596" s="47"/>
      <c r="BW596" s="47"/>
      <c r="BX596" s="47"/>
    </row>
    <row r="597" spans="1:76" x14ac:dyDescent="0.25">
      <c r="A597" s="47"/>
      <c r="B597" s="45"/>
      <c r="C597" s="61"/>
      <c r="D597" s="45"/>
      <c r="E597" s="45"/>
      <c r="F597" s="47"/>
      <c r="G597" s="47"/>
      <c r="H597" s="47"/>
      <c r="I597" s="47"/>
      <c r="J597" s="47"/>
      <c r="K597" s="47"/>
      <c r="L597" s="47"/>
      <c r="M597" s="47"/>
      <c r="N597" s="51">
        <f>SUM(Table1[[#This Row],[250m]:[1000m]])/86400</f>
        <v>0</v>
      </c>
      <c r="O597" s="51">
        <f>SUM(Table1[[#This Row],[250m]:[2000m]])/86400</f>
        <v>0</v>
      </c>
      <c r="P597" s="63">
        <f>SUM(Table1[[#This Row],[250m]:[3000m]])/86400</f>
        <v>0</v>
      </c>
      <c r="Q597" s="29" t="str">
        <f>IF(Table1[[#This Row],[Time(s)]]&gt;1,Table1[[#This Row],[Time(s)]]/86400," ")</f>
        <v xml:space="preserve"> </v>
      </c>
      <c r="R597" s="30">
        <f>SUM(Table1[[#This Row],[250m]:[4000m]])</f>
        <v>0</v>
      </c>
      <c r="S597" s="31" t="str">
        <f t="shared" si="37"/>
        <v xml:space="preserve"> </v>
      </c>
      <c r="T597" s="64" t="str">
        <f t="shared" si="35"/>
        <v xml:space="preserve"> </v>
      </c>
      <c r="U597" s="43" t="str">
        <f>IFERROR(AVERAGE(Table1[[#This Row],[500m]:[4000m]])," ")</f>
        <v xml:space="preserve"> </v>
      </c>
      <c r="V597" s="43" t="str">
        <f t="shared" si="36"/>
        <v xml:space="preserve"> </v>
      </c>
      <c r="W597" s="47"/>
      <c r="X597" s="47"/>
      <c r="Y597" s="47"/>
      <c r="Z597" s="49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51"/>
      <c r="AR597" s="47"/>
      <c r="AS597" s="47"/>
      <c r="AT597" s="47"/>
      <c r="AU597" s="47"/>
      <c r="AV597" s="47"/>
      <c r="AW597" s="47"/>
      <c r="AX597" s="47"/>
      <c r="AY597" s="47"/>
      <c r="AZ597" s="47"/>
      <c r="BA597" s="47"/>
      <c r="BB597" s="47"/>
      <c r="BC597" s="47"/>
      <c r="BD597" s="47"/>
      <c r="BE597" s="47"/>
      <c r="BF597" s="47"/>
      <c r="BG597" s="47"/>
      <c r="BH597" s="47"/>
      <c r="BI597" s="47"/>
      <c r="BJ597" s="47"/>
      <c r="BK597" s="47"/>
      <c r="BL597" s="47"/>
      <c r="BM597" s="47"/>
      <c r="BN597" s="47"/>
      <c r="BO597" s="47"/>
      <c r="BP597" s="47"/>
      <c r="BQ597" s="47"/>
      <c r="BR597" s="47"/>
      <c r="BS597" s="47"/>
      <c r="BT597" s="47"/>
      <c r="BU597" s="47"/>
      <c r="BV597" s="47"/>
      <c r="BW597" s="47"/>
      <c r="BX597" s="47"/>
    </row>
    <row r="598" spans="1:76" x14ac:dyDescent="0.25">
      <c r="A598" s="47"/>
      <c r="B598" s="45"/>
      <c r="C598" s="61"/>
      <c r="D598" s="45"/>
      <c r="E598" s="45"/>
      <c r="F598" s="47"/>
      <c r="G598" s="47"/>
      <c r="H598" s="47"/>
      <c r="I598" s="47"/>
      <c r="J598" s="47"/>
      <c r="K598" s="47"/>
      <c r="L598" s="47"/>
      <c r="M598" s="47"/>
      <c r="N598" s="51">
        <f>SUM(Table1[[#This Row],[250m]:[1000m]])/86400</f>
        <v>0</v>
      </c>
      <c r="O598" s="51">
        <f>SUM(Table1[[#This Row],[250m]:[2000m]])/86400</f>
        <v>0</v>
      </c>
      <c r="P598" s="63">
        <f>SUM(Table1[[#This Row],[250m]:[3000m]])/86400</f>
        <v>0</v>
      </c>
      <c r="Q598" s="29" t="str">
        <f>IF(Table1[[#This Row],[Time(s)]]&gt;1,Table1[[#This Row],[Time(s)]]/86400," ")</f>
        <v xml:space="preserve"> </v>
      </c>
      <c r="R598" s="30">
        <f>SUM(Table1[[#This Row],[250m]:[4000m]])</f>
        <v>0</v>
      </c>
      <c r="S598" s="31" t="str">
        <f t="shared" si="37"/>
        <v xml:space="preserve"> </v>
      </c>
      <c r="T598" s="64" t="str">
        <f t="shared" si="35"/>
        <v xml:space="preserve"> </v>
      </c>
      <c r="U598" s="43" t="str">
        <f>IFERROR(AVERAGE(Table1[[#This Row],[500m]:[4000m]])," ")</f>
        <v xml:space="preserve"> </v>
      </c>
      <c r="V598" s="43" t="str">
        <f t="shared" si="36"/>
        <v xml:space="preserve"> </v>
      </c>
      <c r="W598" s="47"/>
      <c r="X598" s="47"/>
      <c r="Y598" s="47"/>
      <c r="Z598" s="49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51"/>
      <c r="AR598" s="47"/>
      <c r="AS598" s="47"/>
      <c r="AT598" s="47"/>
      <c r="AU598" s="47"/>
      <c r="AV598" s="47"/>
      <c r="AW598" s="47"/>
      <c r="AX598" s="47"/>
      <c r="AY598" s="47"/>
      <c r="AZ598" s="47"/>
      <c r="BA598" s="47"/>
      <c r="BB598" s="47"/>
      <c r="BC598" s="47"/>
      <c r="BD598" s="47"/>
      <c r="BE598" s="47"/>
      <c r="BF598" s="47"/>
      <c r="BG598" s="47"/>
      <c r="BH598" s="47"/>
      <c r="BI598" s="47"/>
      <c r="BJ598" s="47"/>
      <c r="BK598" s="47"/>
      <c r="BL598" s="47"/>
      <c r="BM598" s="47"/>
      <c r="BN598" s="47"/>
      <c r="BO598" s="47"/>
      <c r="BP598" s="47"/>
      <c r="BQ598" s="47"/>
      <c r="BR598" s="47"/>
      <c r="BS598" s="47"/>
      <c r="BT598" s="47"/>
      <c r="BU598" s="47"/>
      <c r="BV598" s="47"/>
      <c r="BW598" s="47"/>
      <c r="BX598" s="47"/>
    </row>
    <row r="599" spans="1:76" x14ac:dyDescent="0.25">
      <c r="A599" s="47"/>
      <c r="B599" s="45"/>
      <c r="C599" s="61"/>
      <c r="D599" s="45"/>
      <c r="E599" s="45"/>
      <c r="F599" s="47"/>
      <c r="G599" s="47"/>
      <c r="H599" s="47"/>
      <c r="I599" s="47"/>
      <c r="J599" s="47"/>
      <c r="K599" s="47"/>
      <c r="L599" s="47"/>
      <c r="M599" s="47"/>
      <c r="N599" s="51">
        <f>SUM(Table1[[#This Row],[250m]:[1000m]])/86400</f>
        <v>0</v>
      </c>
      <c r="O599" s="51">
        <f>SUM(Table1[[#This Row],[250m]:[2000m]])/86400</f>
        <v>0</v>
      </c>
      <c r="P599" s="63">
        <f>SUM(Table1[[#This Row],[250m]:[3000m]])/86400</f>
        <v>0</v>
      </c>
      <c r="Q599" s="29" t="str">
        <f>IF(Table1[[#This Row],[Time(s)]]&gt;1,Table1[[#This Row],[Time(s)]]/86400," ")</f>
        <v xml:space="preserve"> </v>
      </c>
      <c r="R599" s="30">
        <f>SUM(Table1[[#This Row],[250m]:[4000m]])</f>
        <v>0</v>
      </c>
      <c r="S599" s="31" t="str">
        <f t="shared" si="37"/>
        <v xml:space="preserve"> </v>
      </c>
      <c r="T599" s="64" t="str">
        <f t="shared" si="35"/>
        <v xml:space="preserve"> </v>
      </c>
      <c r="U599" s="43" t="str">
        <f>IFERROR(AVERAGE(Table1[[#This Row],[500m]:[4000m]])," ")</f>
        <v xml:space="preserve"> </v>
      </c>
      <c r="V599" s="43" t="str">
        <f t="shared" si="36"/>
        <v xml:space="preserve"> </v>
      </c>
      <c r="W599" s="47"/>
      <c r="X599" s="47"/>
      <c r="Y599" s="47"/>
      <c r="Z599" s="49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51"/>
      <c r="AR599" s="47"/>
      <c r="AS599" s="47"/>
      <c r="AT599" s="47"/>
      <c r="AU599" s="47"/>
      <c r="AV599" s="47"/>
      <c r="AW599" s="47"/>
      <c r="AX599" s="47"/>
      <c r="AY599" s="47"/>
      <c r="AZ599" s="47"/>
      <c r="BA599" s="47"/>
      <c r="BB599" s="47"/>
      <c r="BC599" s="47"/>
      <c r="BD599" s="47"/>
      <c r="BE599" s="47"/>
      <c r="BF599" s="47"/>
      <c r="BG599" s="47"/>
      <c r="BH599" s="47"/>
      <c r="BI599" s="47"/>
      <c r="BJ599" s="47"/>
      <c r="BK599" s="47"/>
      <c r="BL599" s="47"/>
      <c r="BM599" s="47"/>
      <c r="BN599" s="47"/>
      <c r="BO599" s="47"/>
      <c r="BP599" s="47"/>
      <c r="BQ599" s="47"/>
      <c r="BR599" s="47"/>
      <c r="BS599" s="47"/>
      <c r="BT599" s="47"/>
      <c r="BU599" s="47"/>
      <c r="BV599" s="47"/>
      <c r="BW599" s="47"/>
      <c r="BX599" s="47"/>
    </row>
    <row r="600" spans="1:76" x14ac:dyDescent="0.25">
      <c r="A600" s="47"/>
      <c r="B600" s="45"/>
      <c r="C600" s="61"/>
      <c r="D600" s="45"/>
      <c r="E600" s="45"/>
      <c r="F600" s="47"/>
      <c r="G600" s="47"/>
      <c r="H600" s="47"/>
      <c r="I600" s="47"/>
      <c r="J600" s="47"/>
      <c r="K600" s="47"/>
      <c r="L600" s="47"/>
      <c r="M600" s="47"/>
      <c r="N600" s="51">
        <f>SUM(Table1[[#This Row],[250m]:[1000m]])/86400</f>
        <v>0</v>
      </c>
      <c r="O600" s="51">
        <f>SUM(Table1[[#This Row],[250m]:[2000m]])/86400</f>
        <v>0</v>
      </c>
      <c r="P600" s="63">
        <f>SUM(Table1[[#This Row],[250m]:[3000m]])/86400</f>
        <v>0</v>
      </c>
      <c r="Q600" s="29" t="str">
        <f>IF(Table1[[#This Row],[Time(s)]]&gt;1,Table1[[#This Row],[Time(s)]]/86400," ")</f>
        <v xml:space="preserve"> </v>
      </c>
      <c r="R600" s="30">
        <f>SUM(Table1[[#This Row],[250m]:[4000m]])</f>
        <v>0</v>
      </c>
      <c r="S600" s="31" t="str">
        <f t="shared" si="37"/>
        <v xml:space="preserve"> </v>
      </c>
      <c r="T600" s="64" t="str">
        <f t="shared" si="35"/>
        <v xml:space="preserve"> </v>
      </c>
      <c r="U600" s="43" t="str">
        <f>IFERROR(AVERAGE(Table1[[#This Row],[500m]:[4000m]])," ")</f>
        <v xml:space="preserve"> </v>
      </c>
      <c r="V600" s="43" t="str">
        <f t="shared" si="36"/>
        <v xml:space="preserve"> </v>
      </c>
      <c r="W600" s="47"/>
      <c r="X600" s="47"/>
      <c r="Y600" s="47"/>
      <c r="Z600" s="49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51"/>
      <c r="AR600" s="47"/>
      <c r="AS600" s="47"/>
      <c r="AT600" s="47"/>
      <c r="AU600" s="47"/>
      <c r="AV600" s="47"/>
      <c r="AW600" s="47"/>
      <c r="AX600" s="47"/>
      <c r="AY600" s="47"/>
      <c r="AZ600" s="47"/>
      <c r="BA600" s="47"/>
      <c r="BB600" s="47"/>
      <c r="BC600" s="47"/>
      <c r="BD600" s="47"/>
      <c r="BE600" s="47"/>
      <c r="BF600" s="47"/>
      <c r="BG600" s="47"/>
      <c r="BH600" s="47"/>
      <c r="BI600" s="47"/>
      <c r="BJ600" s="47"/>
      <c r="BK600" s="47"/>
      <c r="BL600" s="47"/>
      <c r="BM600" s="47"/>
      <c r="BN600" s="47"/>
      <c r="BO600" s="47"/>
      <c r="BP600" s="47"/>
      <c r="BQ600" s="47"/>
      <c r="BR600" s="47"/>
      <c r="BS600" s="47"/>
      <c r="BT600" s="47"/>
      <c r="BU600" s="47"/>
      <c r="BV600" s="47"/>
      <c r="BW600" s="47"/>
      <c r="BX600" s="47"/>
    </row>
    <row r="601" spans="1:76" x14ac:dyDescent="0.25">
      <c r="A601" s="47"/>
      <c r="B601" s="45"/>
      <c r="C601" s="61"/>
      <c r="D601" s="45"/>
      <c r="E601" s="45"/>
      <c r="F601" s="47"/>
      <c r="G601" s="47"/>
      <c r="H601" s="47"/>
      <c r="I601" s="47"/>
      <c r="J601" s="47"/>
      <c r="K601" s="47"/>
      <c r="L601" s="47"/>
      <c r="M601" s="47"/>
      <c r="N601" s="51">
        <f>SUM(Table1[[#This Row],[250m]:[1000m]])/86400</f>
        <v>0</v>
      </c>
      <c r="O601" s="51">
        <f>SUM(Table1[[#This Row],[250m]:[2000m]])/86400</f>
        <v>0</v>
      </c>
      <c r="P601" s="63">
        <f>SUM(Table1[[#This Row],[250m]:[3000m]])/86400</f>
        <v>0</v>
      </c>
      <c r="Q601" s="29" t="str">
        <f>IF(Table1[[#This Row],[Time(s)]]&gt;1,Table1[[#This Row],[Time(s)]]/86400," ")</f>
        <v xml:space="preserve"> </v>
      </c>
      <c r="R601" s="30">
        <f>SUM(Table1[[#This Row],[250m]:[4000m]])</f>
        <v>0</v>
      </c>
      <c r="S601" s="31" t="str">
        <f t="shared" si="37"/>
        <v xml:space="preserve"> </v>
      </c>
      <c r="T601" s="64" t="str">
        <f t="shared" si="35"/>
        <v xml:space="preserve"> </v>
      </c>
      <c r="U601" s="43" t="str">
        <f>IFERROR(AVERAGE(Table1[[#This Row],[500m]:[4000m]])," ")</f>
        <v xml:space="preserve"> </v>
      </c>
      <c r="V601" s="43" t="str">
        <f t="shared" si="36"/>
        <v xml:space="preserve"> </v>
      </c>
      <c r="W601" s="47"/>
      <c r="X601" s="47"/>
      <c r="Y601" s="47"/>
      <c r="Z601" s="49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51"/>
      <c r="AR601" s="47"/>
      <c r="AS601" s="47"/>
      <c r="AT601" s="47"/>
      <c r="AU601" s="47"/>
      <c r="AV601" s="47"/>
      <c r="AW601" s="47"/>
      <c r="AX601" s="47"/>
      <c r="AY601" s="47"/>
      <c r="AZ601" s="47"/>
      <c r="BA601" s="47"/>
      <c r="BB601" s="47"/>
      <c r="BC601" s="47"/>
      <c r="BD601" s="47"/>
      <c r="BE601" s="47"/>
      <c r="BF601" s="47"/>
      <c r="BG601" s="47"/>
      <c r="BH601" s="47"/>
      <c r="BI601" s="47"/>
      <c r="BJ601" s="47"/>
      <c r="BK601" s="47"/>
      <c r="BL601" s="47"/>
      <c r="BM601" s="47"/>
      <c r="BN601" s="47"/>
      <c r="BO601" s="47"/>
      <c r="BP601" s="47"/>
      <c r="BQ601" s="47"/>
      <c r="BR601" s="47"/>
      <c r="BS601" s="47"/>
      <c r="BT601" s="47"/>
      <c r="BU601" s="47"/>
      <c r="BV601" s="47"/>
      <c r="BW601" s="47"/>
      <c r="BX601" s="47"/>
    </row>
    <row r="602" spans="1:76" x14ac:dyDescent="0.25">
      <c r="A602" s="47"/>
      <c r="B602" s="45"/>
      <c r="C602" s="61"/>
      <c r="D602" s="45"/>
      <c r="E602" s="45"/>
      <c r="F602" s="47"/>
      <c r="G602" s="47"/>
      <c r="H602" s="47"/>
      <c r="I602" s="47"/>
      <c r="J602" s="47"/>
      <c r="K602" s="47"/>
      <c r="L602" s="47"/>
      <c r="M602" s="47"/>
      <c r="N602" s="51">
        <f>SUM(Table1[[#This Row],[250m]:[1000m]])/86400</f>
        <v>0</v>
      </c>
      <c r="O602" s="51">
        <f>SUM(Table1[[#This Row],[250m]:[2000m]])/86400</f>
        <v>0</v>
      </c>
      <c r="P602" s="63">
        <f>SUM(Table1[[#This Row],[250m]:[3000m]])/86400</f>
        <v>0</v>
      </c>
      <c r="Q602" s="29" t="str">
        <f>IF(Table1[[#This Row],[Time(s)]]&gt;1,Table1[[#This Row],[Time(s)]]/86400," ")</f>
        <v xml:space="preserve"> </v>
      </c>
      <c r="R602" s="30">
        <f>SUM(Table1[[#This Row],[250m]:[4000m]])</f>
        <v>0</v>
      </c>
      <c r="S602" s="31" t="str">
        <f t="shared" si="37"/>
        <v xml:space="preserve"> </v>
      </c>
      <c r="T602" s="64" t="str">
        <f t="shared" si="35"/>
        <v xml:space="preserve"> </v>
      </c>
      <c r="U602" s="43" t="str">
        <f>IFERROR(AVERAGE(Table1[[#This Row],[500m]:[4000m]])," ")</f>
        <v xml:space="preserve"> </v>
      </c>
      <c r="V602" s="43" t="str">
        <f t="shared" si="36"/>
        <v xml:space="preserve"> </v>
      </c>
      <c r="W602" s="47"/>
      <c r="X602" s="47"/>
      <c r="Y602" s="47"/>
      <c r="Z602" s="49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51"/>
      <c r="AR602" s="47"/>
      <c r="AS602" s="47"/>
      <c r="AT602" s="47"/>
      <c r="AU602" s="47"/>
      <c r="AV602" s="47"/>
      <c r="AW602" s="47"/>
      <c r="AX602" s="47"/>
      <c r="AY602" s="47"/>
      <c r="AZ602" s="47"/>
      <c r="BA602" s="47"/>
      <c r="BB602" s="47"/>
      <c r="BC602" s="47"/>
      <c r="BD602" s="47"/>
      <c r="BE602" s="47"/>
      <c r="BF602" s="47"/>
      <c r="BG602" s="47"/>
      <c r="BH602" s="47"/>
      <c r="BI602" s="47"/>
      <c r="BJ602" s="47"/>
      <c r="BK602" s="47"/>
      <c r="BL602" s="47"/>
      <c r="BM602" s="47"/>
      <c r="BN602" s="47"/>
      <c r="BO602" s="47"/>
      <c r="BP602" s="47"/>
      <c r="BQ602" s="47"/>
      <c r="BR602" s="47"/>
      <c r="BS602" s="47"/>
      <c r="BT602" s="47"/>
      <c r="BU602" s="47"/>
      <c r="BV602" s="47"/>
      <c r="BW602" s="47"/>
      <c r="BX602" s="47"/>
    </row>
    <row r="603" spans="1:76" x14ac:dyDescent="0.25">
      <c r="A603" s="47"/>
      <c r="B603" s="45"/>
      <c r="C603" s="61"/>
      <c r="D603" s="45"/>
      <c r="E603" s="45"/>
      <c r="F603" s="47"/>
      <c r="G603" s="47"/>
      <c r="H603" s="47"/>
      <c r="I603" s="47"/>
      <c r="J603" s="47"/>
      <c r="K603" s="47"/>
      <c r="L603" s="47"/>
      <c r="M603" s="47"/>
      <c r="N603" s="51">
        <f>SUM(Table1[[#This Row],[250m]:[1000m]])/86400</f>
        <v>0</v>
      </c>
      <c r="O603" s="51">
        <f>SUM(Table1[[#This Row],[250m]:[2000m]])/86400</f>
        <v>0</v>
      </c>
      <c r="P603" s="63">
        <f>SUM(Table1[[#This Row],[250m]:[3000m]])/86400</f>
        <v>0</v>
      </c>
      <c r="Q603" s="29" t="str">
        <f>IF(Table1[[#This Row],[Time(s)]]&gt;1,Table1[[#This Row],[Time(s)]]/86400," ")</f>
        <v xml:space="preserve"> </v>
      </c>
      <c r="R603" s="30">
        <f>SUM(Table1[[#This Row],[250m]:[4000m]])</f>
        <v>0</v>
      </c>
      <c r="S603" s="31" t="str">
        <f t="shared" si="37"/>
        <v xml:space="preserve"> </v>
      </c>
      <c r="T603" s="64" t="str">
        <f t="shared" si="35"/>
        <v xml:space="preserve"> </v>
      </c>
      <c r="U603" s="43" t="str">
        <f>IFERROR(AVERAGE(Table1[[#This Row],[500m]:[4000m]])," ")</f>
        <v xml:space="preserve"> </v>
      </c>
      <c r="V603" s="43" t="str">
        <f t="shared" si="36"/>
        <v xml:space="preserve"> </v>
      </c>
      <c r="W603" s="47"/>
      <c r="X603" s="47"/>
      <c r="Y603" s="47"/>
      <c r="Z603" s="49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51"/>
      <c r="AR603" s="47"/>
      <c r="AS603" s="47"/>
      <c r="AT603" s="47"/>
      <c r="AU603" s="47"/>
      <c r="AV603" s="47"/>
      <c r="AW603" s="47"/>
      <c r="AX603" s="47"/>
      <c r="AY603" s="47"/>
      <c r="AZ603" s="47"/>
      <c r="BA603" s="47"/>
      <c r="BB603" s="47"/>
      <c r="BC603" s="47"/>
      <c r="BD603" s="47"/>
      <c r="BE603" s="47"/>
      <c r="BF603" s="47"/>
      <c r="BG603" s="47"/>
      <c r="BH603" s="47"/>
      <c r="BI603" s="47"/>
      <c r="BJ603" s="47"/>
      <c r="BK603" s="47"/>
      <c r="BL603" s="47"/>
      <c r="BM603" s="47"/>
      <c r="BN603" s="47"/>
      <c r="BO603" s="47"/>
      <c r="BP603" s="47"/>
      <c r="BQ603" s="47"/>
      <c r="BR603" s="47"/>
      <c r="BS603" s="47"/>
      <c r="BT603" s="47"/>
      <c r="BU603" s="47"/>
      <c r="BV603" s="47"/>
      <c r="BW603" s="47"/>
      <c r="BX603" s="47"/>
    </row>
    <row r="604" spans="1:76" x14ac:dyDescent="0.25">
      <c r="A604" s="47"/>
      <c r="B604" s="45"/>
      <c r="C604" s="61"/>
      <c r="D604" s="45"/>
      <c r="E604" s="45"/>
      <c r="F604" s="47"/>
      <c r="G604" s="47"/>
      <c r="H604" s="47"/>
      <c r="I604" s="47"/>
      <c r="J604" s="47"/>
      <c r="K604" s="47"/>
      <c r="L604" s="47"/>
      <c r="M604" s="47"/>
      <c r="N604" s="51">
        <f>SUM(Table1[[#This Row],[250m]:[1000m]])/86400</f>
        <v>0</v>
      </c>
      <c r="O604" s="51">
        <f>SUM(Table1[[#This Row],[250m]:[2000m]])/86400</f>
        <v>0</v>
      </c>
      <c r="P604" s="63">
        <f>SUM(Table1[[#This Row],[250m]:[3000m]])/86400</f>
        <v>0</v>
      </c>
      <c r="Q604" s="29" t="str">
        <f>IF(Table1[[#This Row],[Time(s)]]&gt;1,Table1[[#This Row],[Time(s)]]/86400," ")</f>
        <v xml:space="preserve"> </v>
      </c>
      <c r="R604" s="30">
        <f>SUM(Table1[[#This Row],[250m]:[4000m]])</f>
        <v>0</v>
      </c>
      <c r="S604" s="31" t="str">
        <f t="shared" si="37"/>
        <v xml:space="preserve"> </v>
      </c>
      <c r="T604" s="64" t="str">
        <f t="shared" si="35"/>
        <v xml:space="preserve"> </v>
      </c>
      <c r="U604" s="43" t="str">
        <f>IFERROR(AVERAGE(Table1[[#This Row],[500m]:[4000m]])," ")</f>
        <v xml:space="preserve"> </v>
      </c>
      <c r="V604" s="43" t="str">
        <f t="shared" si="36"/>
        <v xml:space="preserve"> </v>
      </c>
      <c r="W604" s="47"/>
      <c r="X604" s="47"/>
      <c r="Y604" s="47"/>
      <c r="Z604" s="49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51"/>
      <c r="AR604" s="47"/>
      <c r="AS604" s="47"/>
      <c r="AT604" s="47"/>
      <c r="AU604" s="47"/>
      <c r="AV604" s="47"/>
      <c r="AW604" s="47"/>
      <c r="AX604" s="47"/>
      <c r="AY604" s="47"/>
      <c r="AZ604" s="47"/>
      <c r="BA604" s="47"/>
      <c r="BB604" s="47"/>
      <c r="BC604" s="47"/>
      <c r="BD604" s="47"/>
      <c r="BE604" s="47"/>
      <c r="BF604" s="47"/>
      <c r="BG604" s="47"/>
      <c r="BH604" s="47"/>
      <c r="BI604" s="47"/>
      <c r="BJ604" s="47"/>
      <c r="BK604" s="47"/>
      <c r="BL604" s="47"/>
      <c r="BM604" s="47"/>
      <c r="BN604" s="47"/>
      <c r="BO604" s="47"/>
      <c r="BP604" s="47"/>
      <c r="BQ604" s="47"/>
      <c r="BR604" s="47"/>
      <c r="BS604" s="47"/>
      <c r="BT604" s="47"/>
      <c r="BU604" s="47"/>
      <c r="BV604" s="47"/>
      <c r="BW604" s="47"/>
      <c r="BX604" s="47"/>
    </row>
    <row r="605" spans="1:76" x14ac:dyDescent="0.25">
      <c r="A605" s="47"/>
      <c r="B605" s="45"/>
      <c r="C605" s="61"/>
      <c r="D605" s="45"/>
      <c r="E605" s="45"/>
      <c r="F605" s="47"/>
      <c r="G605" s="47"/>
      <c r="H605" s="47"/>
      <c r="I605" s="47"/>
      <c r="J605" s="47"/>
      <c r="K605" s="47"/>
      <c r="L605" s="47"/>
      <c r="M605" s="47"/>
      <c r="N605" s="51">
        <f>SUM(Table1[[#This Row],[250m]:[1000m]])/86400</f>
        <v>0</v>
      </c>
      <c r="O605" s="51">
        <f>SUM(Table1[[#This Row],[250m]:[2000m]])/86400</f>
        <v>0</v>
      </c>
      <c r="P605" s="63">
        <f>SUM(Table1[[#This Row],[250m]:[3000m]])/86400</f>
        <v>0</v>
      </c>
      <c r="Q605" s="29" t="str">
        <f>IF(Table1[[#This Row],[Time(s)]]&gt;1,Table1[[#This Row],[Time(s)]]/86400," ")</f>
        <v xml:space="preserve"> </v>
      </c>
      <c r="R605" s="30">
        <f>SUM(Table1[[#This Row],[250m]:[4000m]])</f>
        <v>0</v>
      </c>
      <c r="S605" s="31" t="str">
        <f t="shared" si="37"/>
        <v xml:space="preserve"> </v>
      </c>
      <c r="T605" s="64" t="str">
        <f t="shared" si="35"/>
        <v xml:space="preserve"> </v>
      </c>
      <c r="U605" s="43" t="str">
        <f>IFERROR(AVERAGE(Table1[[#This Row],[500m]:[4000m]])," ")</f>
        <v xml:space="preserve"> </v>
      </c>
      <c r="V605" s="43" t="str">
        <f t="shared" si="36"/>
        <v xml:space="preserve"> </v>
      </c>
      <c r="W605" s="47"/>
      <c r="X605" s="47"/>
      <c r="Y605" s="47"/>
      <c r="Z605" s="49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51"/>
      <c r="AR605" s="47"/>
      <c r="AS605" s="47"/>
      <c r="AT605" s="47"/>
      <c r="AU605" s="47"/>
      <c r="AV605" s="47"/>
      <c r="AW605" s="47"/>
      <c r="AX605" s="47"/>
      <c r="AY605" s="47"/>
      <c r="AZ605" s="47"/>
      <c r="BA605" s="47"/>
      <c r="BB605" s="47"/>
      <c r="BC605" s="47"/>
      <c r="BD605" s="47"/>
      <c r="BE605" s="47"/>
      <c r="BF605" s="47"/>
      <c r="BG605" s="47"/>
      <c r="BH605" s="47"/>
      <c r="BI605" s="47"/>
      <c r="BJ605" s="47"/>
      <c r="BK605" s="47"/>
      <c r="BL605" s="47"/>
      <c r="BM605" s="47"/>
      <c r="BN605" s="47"/>
      <c r="BO605" s="47"/>
      <c r="BP605" s="47"/>
      <c r="BQ605" s="47"/>
      <c r="BR605" s="47"/>
      <c r="BS605" s="47"/>
      <c r="BT605" s="47"/>
      <c r="BU605" s="47"/>
      <c r="BV605" s="47"/>
      <c r="BW605" s="47"/>
      <c r="BX605" s="47"/>
    </row>
    <row r="606" spans="1:76" x14ac:dyDescent="0.25">
      <c r="A606" s="47"/>
      <c r="B606" s="45"/>
      <c r="C606" s="61"/>
      <c r="D606" s="45"/>
      <c r="E606" s="45"/>
      <c r="F606" s="47"/>
      <c r="G606" s="47"/>
      <c r="H606" s="47"/>
      <c r="I606" s="47"/>
      <c r="J606" s="47"/>
      <c r="K606" s="47"/>
      <c r="L606" s="47"/>
      <c r="M606" s="47"/>
      <c r="N606" s="51">
        <f>SUM(Table1[[#This Row],[250m]:[1000m]])/86400</f>
        <v>0</v>
      </c>
      <c r="O606" s="51">
        <f>SUM(Table1[[#This Row],[250m]:[2000m]])/86400</f>
        <v>0</v>
      </c>
      <c r="P606" s="63">
        <f>SUM(Table1[[#This Row],[250m]:[3000m]])/86400</f>
        <v>0</v>
      </c>
      <c r="Q606" s="29" t="str">
        <f>IF(Table1[[#This Row],[Time(s)]]&gt;1,Table1[[#This Row],[Time(s)]]/86400," ")</f>
        <v xml:space="preserve"> </v>
      </c>
      <c r="R606" s="30">
        <f>SUM(Table1[[#This Row],[250m]:[4000m]])</f>
        <v>0</v>
      </c>
      <c r="S606" s="31" t="str">
        <f t="shared" si="37"/>
        <v xml:space="preserve"> </v>
      </c>
      <c r="T606" s="64" t="str">
        <f t="shared" si="35"/>
        <v xml:space="preserve"> </v>
      </c>
      <c r="U606" s="43" t="str">
        <f>IFERROR(AVERAGE(Table1[[#This Row],[500m]:[4000m]])," ")</f>
        <v xml:space="preserve"> </v>
      </c>
      <c r="V606" s="43" t="str">
        <f t="shared" si="36"/>
        <v xml:space="preserve"> </v>
      </c>
      <c r="W606" s="47"/>
      <c r="X606" s="47"/>
      <c r="Y606" s="47"/>
      <c r="Z606" s="49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51"/>
      <c r="AR606" s="47"/>
      <c r="AS606" s="47"/>
      <c r="AT606" s="47"/>
      <c r="AU606" s="47"/>
      <c r="AV606" s="47"/>
      <c r="AW606" s="47"/>
      <c r="AX606" s="47"/>
      <c r="AY606" s="47"/>
      <c r="AZ606" s="47"/>
      <c r="BA606" s="47"/>
      <c r="BB606" s="47"/>
      <c r="BC606" s="47"/>
      <c r="BD606" s="47"/>
      <c r="BE606" s="47"/>
      <c r="BF606" s="47"/>
      <c r="BG606" s="47"/>
      <c r="BH606" s="47"/>
      <c r="BI606" s="47"/>
      <c r="BJ606" s="47"/>
      <c r="BK606" s="47"/>
      <c r="BL606" s="47"/>
      <c r="BM606" s="47"/>
      <c r="BN606" s="47"/>
      <c r="BO606" s="47"/>
      <c r="BP606" s="47"/>
      <c r="BQ606" s="47"/>
      <c r="BR606" s="47"/>
      <c r="BS606" s="47"/>
      <c r="BT606" s="47"/>
      <c r="BU606" s="47"/>
      <c r="BV606" s="47"/>
      <c r="BW606" s="47"/>
      <c r="BX606" s="47"/>
    </row>
    <row r="607" spans="1:76" x14ac:dyDescent="0.25">
      <c r="A607" s="47"/>
      <c r="B607" s="45"/>
      <c r="C607" s="61"/>
      <c r="D607" s="45"/>
      <c r="E607" s="45"/>
      <c r="F607" s="47"/>
      <c r="G607" s="47"/>
      <c r="H607" s="47"/>
      <c r="I607" s="47"/>
      <c r="J607" s="47"/>
      <c r="K607" s="47"/>
      <c r="L607" s="47"/>
      <c r="M607" s="47"/>
      <c r="N607" s="51">
        <f>SUM(Table1[[#This Row],[250m]:[1000m]])/86400</f>
        <v>0</v>
      </c>
      <c r="O607" s="51">
        <f>SUM(Table1[[#This Row],[250m]:[2000m]])/86400</f>
        <v>0</v>
      </c>
      <c r="P607" s="63">
        <f>SUM(Table1[[#This Row],[250m]:[3000m]])/86400</f>
        <v>0</v>
      </c>
      <c r="Q607" s="29" t="str">
        <f>IF(Table1[[#This Row],[Time(s)]]&gt;1,Table1[[#This Row],[Time(s)]]/86400," ")</f>
        <v xml:space="preserve"> </v>
      </c>
      <c r="R607" s="30">
        <f>SUM(Table1[[#This Row],[250m]:[4000m]])</f>
        <v>0</v>
      </c>
      <c r="S607" s="31" t="str">
        <f t="shared" si="37"/>
        <v xml:space="preserve"> </v>
      </c>
      <c r="T607" s="64" t="str">
        <f t="shared" si="35"/>
        <v xml:space="preserve"> </v>
      </c>
      <c r="U607" s="43" t="str">
        <f>IFERROR(AVERAGE(Table1[[#This Row],[500m]:[4000m]])," ")</f>
        <v xml:space="preserve"> </v>
      </c>
      <c r="V607" s="43" t="str">
        <f t="shared" si="36"/>
        <v xml:space="preserve"> </v>
      </c>
      <c r="W607" s="47"/>
      <c r="X607" s="47"/>
      <c r="Y607" s="47"/>
      <c r="Z607" s="49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51"/>
      <c r="AR607" s="47"/>
      <c r="AS607" s="47"/>
      <c r="AT607" s="47"/>
      <c r="AU607" s="47"/>
      <c r="AV607" s="47"/>
      <c r="AW607" s="47"/>
      <c r="AX607" s="47"/>
      <c r="AY607" s="47"/>
      <c r="AZ607" s="47"/>
      <c r="BA607" s="47"/>
      <c r="BB607" s="47"/>
      <c r="BC607" s="47"/>
      <c r="BD607" s="47"/>
      <c r="BE607" s="47"/>
      <c r="BF607" s="47"/>
      <c r="BG607" s="47"/>
      <c r="BH607" s="47"/>
      <c r="BI607" s="47"/>
      <c r="BJ607" s="47"/>
      <c r="BK607" s="47"/>
      <c r="BL607" s="47"/>
      <c r="BM607" s="47"/>
      <c r="BN607" s="47"/>
      <c r="BO607" s="47"/>
      <c r="BP607" s="47"/>
      <c r="BQ607" s="47"/>
      <c r="BR607" s="47"/>
      <c r="BS607" s="47"/>
      <c r="BT607" s="47"/>
      <c r="BU607" s="47"/>
      <c r="BV607" s="47"/>
      <c r="BW607" s="47"/>
      <c r="BX607" s="47"/>
    </row>
    <row r="608" spans="1:76" x14ac:dyDescent="0.25">
      <c r="A608" s="47"/>
      <c r="B608" s="45"/>
      <c r="C608" s="61"/>
      <c r="D608" s="45"/>
      <c r="E608" s="45"/>
      <c r="F608" s="47"/>
      <c r="G608" s="47"/>
      <c r="H608" s="47"/>
      <c r="I608" s="47"/>
      <c r="J608" s="47"/>
      <c r="K608" s="47"/>
      <c r="L608" s="47"/>
      <c r="M608" s="47"/>
      <c r="N608" s="51">
        <f>SUM(Table1[[#This Row],[250m]:[1000m]])/86400</f>
        <v>0</v>
      </c>
      <c r="O608" s="51">
        <f>SUM(Table1[[#This Row],[250m]:[2000m]])/86400</f>
        <v>0</v>
      </c>
      <c r="P608" s="63">
        <f>SUM(Table1[[#This Row],[250m]:[3000m]])/86400</f>
        <v>0</v>
      </c>
      <c r="Q608" s="29" t="str">
        <f>IF(Table1[[#This Row],[Time(s)]]&gt;1,Table1[[#This Row],[Time(s)]]/86400," ")</f>
        <v xml:space="preserve"> </v>
      </c>
      <c r="R608" s="30">
        <f>SUM(Table1[[#This Row],[250m]:[4000m]])</f>
        <v>0</v>
      </c>
      <c r="S608" s="31" t="str">
        <f t="shared" si="37"/>
        <v xml:space="preserve"> </v>
      </c>
      <c r="T608" s="64" t="str">
        <f t="shared" ref="T608:T671" si="38">IFERROR(AVERAGE(AA608:AP608)," ")</f>
        <v xml:space="preserve"> </v>
      </c>
      <c r="U608" s="43" t="str">
        <f>IFERROR(AVERAGE(Table1[[#This Row],[500m]:[4000m]])," ")</f>
        <v xml:space="preserve"> </v>
      </c>
      <c r="V608" s="43" t="str">
        <f t="shared" ref="V608:V671" si="39">IFERROR(STDEV(AB608:AP608)," ")</f>
        <v xml:space="preserve"> </v>
      </c>
      <c r="W608" s="47"/>
      <c r="X608" s="47"/>
      <c r="Y608" s="47"/>
      <c r="Z608" s="49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51"/>
      <c r="AR608" s="47"/>
      <c r="AS608" s="47"/>
      <c r="AT608" s="47"/>
      <c r="AU608" s="47"/>
      <c r="AV608" s="47"/>
      <c r="AW608" s="47"/>
      <c r="AX608" s="47"/>
      <c r="AY608" s="47"/>
      <c r="AZ608" s="47"/>
      <c r="BA608" s="47"/>
      <c r="BB608" s="47"/>
      <c r="BC608" s="47"/>
      <c r="BD608" s="47"/>
      <c r="BE608" s="47"/>
      <c r="BF608" s="47"/>
      <c r="BG608" s="47"/>
      <c r="BH608" s="47"/>
      <c r="BI608" s="47"/>
      <c r="BJ608" s="47"/>
      <c r="BK608" s="47"/>
      <c r="BL608" s="47"/>
      <c r="BM608" s="47"/>
      <c r="BN608" s="47"/>
      <c r="BO608" s="47"/>
      <c r="BP608" s="47"/>
      <c r="BQ608" s="47"/>
      <c r="BR608" s="47"/>
      <c r="BS608" s="47"/>
      <c r="BT608" s="47"/>
      <c r="BU608" s="47"/>
      <c r="BV608" s="47"/>
      <c r="BW608" s="47"/>
      <c r="BX608" s="47"/>
    </row>
    <row r="609" spans="1:76" x14ac:dyDescent="0.25">
      <c r="A609" s="47"/>
      <c r="B609" s="45"/>
      <c r="C609" s="61"/>
      <c r="D609" s="45"/>
      <c r="E609" s="45"/>
      <c r="F609" s="47"/>
      <c r="G609" s="47"/>
      <c r="H609" s="47"/>
      <c r="I609" s="47"/>
      <c r="J609" s="47"/>
      <c r="K609" s="47"/>
      <c r="L609" s="47"/>
      <c r="M609" s="47"/>
      <c r="N609" s="51">
        <f>SUM(Table1[[#This Row],[250m]:[1000m]])/86400</f>
        <v>0</v>
      </c>
      <c r="O609" s="51">
        <f>SUM(Table1[[#This Row],[250m]:[2000m]])/86400</f>
        <v>0</v>
      </c>
      <c r="P609" s="63">
        <f>SUM(Table1[[#This Row],[250m]:[3000m]])/86400</f>
        <v>0</v>
      </c>
      <c r="Q609" s="29" t="str">
        <f>IF(Table1[[#This Row],[Time(s)]]&gt;1,Table1[[#This Row],[Time(s)]]/86400," ")</f>
        <v xml:space="preserve"> </v>
      </c>
      <c r="R609" s="30">
        <f>SUM(Table1[[#This Row],[250m]:[4000m]])</f>
        <v>0</v>
      </c>
      <c r="S609" s="31" t="str">
        <f t="shared" si="37"/>
        <v xml:space="preserve"> </v>
      </c>
      <c r="T609" s="64" t="str">
        <f t="shared" si="38"/>
        <v xml:space="preserve"> </v>
      </c>
      <c r="U609" s="43" t="str">
        <f>IFERROR(AVERAGE(Table1[[#This Row],[500m]:[4000m]])," ")</f>
        <v xml:space="preserve"> </v>
      </c>
      <c r="V609" s="43" t="str">
        <f t="shared" si="39"/>
        <v xml:space="preserve"> </v>
      </c>
      <c r="W609" s="47"/>
      <c r="X609" s="47"/>
      <c r="Y609" s="47"/>
      <c r="Z609" s="49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51"/>
      <c r="AR609" s="47"/>
      <c r="AS609" s="47"/>
      <c r="AT609" s="47"/>
      <c r="AU609" s="47"/>
      <c r="AV609" s="47"/>
      <c r="AW609" s="47"/>
      <c r="AX609" s="47"/>
      <c r="AY609" s="47"/>
      <c r="AZ609" s="47"/>
      <c r="BA609" s="47"/>
      <c r="BB609" s="47"/>
      <c r="BC609" s="47"/>
      <c r="BD609" s="47"/>
      <c r="BE609" s="47"/>
      <c r="BF609" s="47"/>
      <c r="BG609" s="47"/>
      <c r="BH609" s="47"/>
      <c r="BI609" s="47"/>
      <c r="BJ609" s="47"/>
      <c r="BK609" s="47"/>
      <c r="BL609" s="47"/>
      <c r="BM609" s="47"/>
      <c r="BN609" s="47"/>
      <c r="BO609" s="47"/>
      <c r="BP609" s="47"/>
      <c r="BQ609" s="47"/>
      <c r="BR609" s="47"/>
      <c r="BS609" s="47"/>
      <c r="BT609" s="47"/>
      <c r="BU609" s="47"/>
      <c r="BV609" s="47"/>
      <c r="BW609" s="47"/>
      <c r="BX609" s="47"/>
    </row>
    <row r="610" spans="1:76" x14ac:dyDescent="0.25">
      <c r="A610" s="47"/>
      <c r="B610" s="45"/>
      <c r="C610" s="61"/>
      <c r="D610" s="45"/>
      <c r="E610" s="45"/>
      <c r="F610" s="47"/>
      <c r="G610" s="47"/>
      <c r="H610" s="47"/>
      <c r="I610" s="47"/>
      <c r="J610" s="47"/>
      <c r="K610" s="47"/>
      <c r="L610" s="47"/>
      <c r="M610" s="47"/>
      <c r="N610" s="51">
        <f>SUM(Table1[[#This Row],[250m]:[1000m]])/86400</f>
        <v>0</v>
      </c>
      <c r="O610" s="51">
        <f>SUM(Table1[[#This Row],[250m]:[2000m]])/86400</f>
        <v>0</v>
      </c>
      <c r="P610" s="63">
        <f>SUM(Table1[[#This Row],[250m]:[3000m]])/86400</f>
        <v>0</v>
      </c>
      <c r="Q610" s="29" t="str">
        <f>IF(Table1[[#This Row],[Time(s)]]&gt;1,Table1[[#This Row],[Time(s)]]/86400," ")</f>
        <v xml:space="preserve"> </v>
      </c>
      <c r="R610" s="30">
        <f>SUM(Table1[[#This Row],[250m]:[4000m]])</f>
        <v>0</v>
      </c>
      <c r="S610" s="31" t="str">
        <f t="shared" si="37"/>
        <v xml:space="preserve"> </v>
      </c>
      <c r="T610" s="64" t="str">
        <f t="shared" si="38"/>
        <v xml:space="preserve"> </v>
      </c>
      <c r="U610" s="43" t="str">
        <f>IFERROR(AVERAGE(Table1[[#This Row],[500m]:[4000m]])," ")</f>
        <v xml:space="preserve"> </v>
      </c>
      <c r="V610" s="43" t="str">
        <f t="shared" si="39"/>
        <v xml:space="preserve"> </v>
      </c>
      <c r="W610" s="47"/>
      <c r="X610" s="47"/>
      <c r="Y610" s="47"/>
      <c r="Z610" s="49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51"/>
      <c r="AR610" s="47"/>
      <c r="AS610" s="47"/>
      <c r="AT610" s="47"/>
      <c r="AU610" s="47"/>
      <c r="AV610" s="47"/>
      <c r="AW610" s="47"/>
      <c r="AX610" s="47"/>
      <c r="AY610" s="47"/>
      <c r="AZ610" s="47"/>
      <c r="BA610" s="47"/>
      <c r="BB610" s="47"/>
      <c r="BC610" s="47"/>
      <c r="BD610" s="47"/>
      <c r="BE610" s="47"/>
      <c r="BF610" s="47"/>
      <c r="BG610" s="47"/>
      <c r="BH610" s="47"/>
      <c r="BI610" s="47"/>
      <c r="BJ610" s="47"/>
      <c r="BK610" s="47"/>
      <c r="BL610" s="47"/>
      <c r="BM610" s="47"/>
      <c r="BN610" s="47"/>
      <c r="BO610" s="47"/>
      <c r="BP610" s="47"/>
      <c r="BQ610" s="47"/>
      <c r="BR610" s="47"/>
      <c r="BS610" s="47"/>
      <c r="BT610" s="47"/>
      <c r="BU610" s="47"/>
      <c r="BV610" s="47"/>
      <c r="BW610" s="47"/>
      <c r="BX610" s="47"/>
    </row>
    <row r="611" spans="1:76" x14ac:dyDescent="0.25">
      <c r="A611" s="47"/>
      <c r="B611" s="45"/>
      <c r="C611" s="61"/>
      <c r="D611" s="45"/>
      <c r="E611" s="45"/>
      <c r="F611" s="47"/>
      <c r="G611" s="47"/>
      <c r="H611" s="47"/>
      <c r="I611" s="47"/>
      <c r="J611" s="47"/>
      <c r="K611" s="47"/>
      <c r="L611" s="47"/>
      <c r="M611" s="47"/>
      <c r="N611" s="51">
        <f>SUM(Table1[[#This Row],[250m]:[1000m]])/86400</f>
        <v>0</v>
      </c>
      <c r="O611" s="51">
        <f>SUM(Table1[[#This Row],[250m]:[2000m]])/86400</f>
        <v>0</v>
      </c>
      <c r="P611" s="63">
        <f>SUM(Table1[[#This Row],[250m]:[3000m]])/86400</f>
        <v>0</v>
      </c>
      <c r="Q611" s="29" t="str">
        <f>IF(Table1[[#This Row],[Time(s)]]&gt;1,Table1[[#This Row],[Time(s)]]/86400," ")</f>
        <v xml:space="preserve"> </v>
      </c>
      <c r="R611" s="30">
        <f>SUM(Table1[[#This Row],[250m]:[4000m]])</f>
        <v>0</v>
      </c>
      <c r="S611" s="31" t="str">
        <f t="shared" si="37"/>
        <v xml:space="preserve"> </v>
      </c>
      <c r="T611" s="64" t="str">
        <f t="shared" si="38"/>
        <v xml:space="preserve"> </v>
      </c>
      <c r="U611" s="43" t="str">
        <f>IFERROR(AVERAGE(Table1[[#This Row],[500m]:[4000m]])," ")</f>
        <v xml:space="preserve"> </v>
      </c>
      <c r="V611" s="43" t="str">
        <f t="shared" si="39"/>
        <v xml:space="preserve"> </v>
      </c>
      <c r="W611" s="47"/>
      <c r="X611" s="47"/>
      <c r="Y611" s="47"/>
      <c r="Z611" s="49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51"/>
      <c r="AR611" s="47"/>
      <c r="AS611" s="47"/>
      <c r="AT611" s="47"/>
      <c r="AU611" s="47"/>
      <c r="AV611" s="47"/>
      <c r="AW611" s="47"/>
      <c r="AX611" s="47"/>
      <c r="AY611" s="47"/>
      <c r="AZ611" s="47"/>
      <c r="BA611" s="47"/>
      <c r="BB611" s="47"/>
      <c r="BC611" s="47"/>
      <c r="BD611" s="47"/>
      <c r="BE611" s="47"/>
      <c r="BF611" s="47"/>
      <c r="BG611" s="47"/>
      <c r="BH611" s="47"/>
      <c r="BI611" s="47"/>
      <c r="BJ611" s="47"/>
      <c r="BK611" s="47"/>
      <c r="BL611" s="47"/>
      <c r="BM611" s="47"/>
      <c r="BN611" s="47"/>
      <c r="BO611" s="47"/>
      <c r="BP611" s="47"/>
      <c r="BQ611" s="47"/>
      <c r="BR611" s="47"/>
      <c r="BS611" s="47"/>
      <c r="BT611" s="47"/>
      <c r="BU611" s="47"/>
      <c r="BV611" s="47"/>
      <c r="BW611" s="47"/>
      <c r="BX611" s="47"/>
    </row>
    <row r="612" spans="1:76" x14ac:dyDescent="0.25">
      <c r="A612" s="47"/>
      <c r="B612" s="45"/>
      <c r="C612" s="61"/>
      <c r="D612" s="45"/>
      <c r="E612" s="45"/>
      <c r="F612" s="47"/>
      <c r="G612" s="47"/>
      <c r="H612" s="47"/>
      <c r="I612" s="47"/>
      <c r="J612" s="47"/>
      <c r="K612" s="47"/>
      <c r="L612" s="47"/>
      <c r="M612" s="47"/>
      <c r="N612" s="51">
        <f>SUM(Table1[[#This Row],[250m]:[1000m]])/86400</f>
        <v>0</v>
      </c>
      <c r="O612" s="51">
        <f>SUM(Table1[[#This Row],[250m]:[2000m]])/86400</f>
        <v>0</v>
      </c>
      <c r="P612" s="63">
        <f>SUM(Table1[[#This Row],[250m]:[3000m]])/86400</f>
        <v>0</v>
      </c>
      <c r="Q612" s="29" t="str">
        <f>IF(Table1[[#This Row],[Time(s)]]&gt;1,Table1[[#This Row],[Time(s)]]/86400," ")</f>
        <v xml:space="preserve"> </v>
      </c>
      <c r="R612" s="30">
        <f>SUM(Table1[[#This Row],[250m]:[4000m]])</f>
        <v>0</v>
      </c>
      <c r="S612" s="31" t="str">
        <f t="shared" si="37"/>
        <v xml:space="preserve"> </v>
      </c>
      <c r="T612" s="64" t="str">
        <f t="shared" si="38"/>
        <v xml:space="preserve"> </v>
      </c>
      <c r="U612" s="43" t="str">
        <f>IFERROR(AVERAGE(Table1[[#This Row],[500m]:[4000m]])," ")</f>
        <v xml:space="preserve"> </v>
      </c>
      <c r="V612" s="43" t="str">
        <f t="shared" si="39"/>
        <v xml:space="preserve"> </v>
      </c>
      <c r="W612" s="47"/>
      <c r="X612" s="47"/>
      <c r="Y612" s="47"/>
      <c r="Z612" s="49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51"/>
      <c r="AR612" s="47"/>
      <c r="AS612" s="47"/>
      <c r="AT612" s="47"/>
      <c r="AU612" s="47"/>
      <c r="AV612" s="47"/>
      <c r="AW612" s="47"/>
      <c r="AX612" s="47"/>
      <c r="AY612" s="47"/>
      <c r="AZ612" s="47"/>
      <c r="BA612" s="47"/>
      <c r="BB612" s="47"/>
      <c r="BC612" s="47"/>
      <c r="BD612" s="47"/>
      <c r="BE612" s="47"/>
      <c r="BF612" s="47"/>
      <c r="BG612" s="47"/>
      <c r="BH612" s="47"/>
      <c r="BI612" s="47"/>
      <c r="BJ612" s="47"/>
      <c r="BK612" s="47"/>
      <c r="BL612" s="47"/>
      <c r="BM612" s="47"/>
      <c r="BN612" s="47"/>
      <c r="BO612" s="47"/>
      <c r="BP612" s="47"/>
      <c r="BQ612" s="47"/>
      <c r="BR612" s="47"/>
      <c r="BS612" s="47"/>
      <c r="BT612" s="47"/>
      <c r="BU612" s="47"/>
      <c r="BV612" s="47"/>
      <c r="BW612" s="47"/>
      <c r="BX612" s="47"/>
    </row>
    <row r="613" spans="1:76" x14ac:dyDescent="0.25">
      <c r="A613" s="47"/>
      <c r="B613" s="45"/>
      <c r="C613" s="61"/>
      <c r="D613" s="45"/>
      <c r="E613" s="45"/>
      <c r="F613" s="47"/>
      <c r="G613" s="47"/>
      <c r="H613" s="47"/>
      <c r="I613" s="47"/>
      <c r="J613" s="47"/>
      <c r="K613" s="47"/>
      <c r="L613" s="47"/>
      <c r="M613" s="47"/>
      <c r="N613" s="51">
        <f>SUM(Table1[[#This Row],[250m]:[1000m]])/86400</f>
        <v>0</v>
      </c>
      <c r="O613" s="51">
        <f>SUM(Table1[[#This Row],[250m]:[2000m]])/86400</f>
        <v>0</v>
      </c>
      <c r="P613" s="63">
        <f>SUM(Table1[[#This Row],[250m]:[3000m]])/86400</f>
        <v>0</v>
      </c>
      <c r="Q613" s="29" t="str">
        <f>IF(Table1[[#This Row],[Time(s)]]&gt;1,Table1[[#This Row],[Time(s)]]/86400," ")</f>
        <v xml:space="preserve"> </v>
      </c>
      <c r="R613" s="30">
        <f>SUM(Table1[[#This Row],[250m]:[4000m]])</f>
        <v>0</v>
      </c>
      <c r="S613" s="31" t="str">
        <f t="shared" si="37"/>
        <v xml:space="preserve"> </v>
      </c>
      <c r="T613" s="64" t="str">
        <f t="shared" si="38"/>
        <v xml:space="preserve"> </v>
      </c>
      <c r="U613" s="43" t="str">
        <f>IFERROR(AVERAGE(Table1[[#This Row],[500m]:[4000m]])," ")</f>
        <v xml:space="preserve"> </v>
      </c>
      <c r="V613" s="43" t="str">
        <f t="shared" si="39"/>
        <v xml:space="preserve"> </v>
      </c>
      <c r="W613" s="47"/>
      <c r="X613" s="47"/>
      <c r="Y613" s="47"/>
      <c r="Z613" s="49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51"/>
      <c r="AR613" s="47"/>
      <c r="AS613" s="47"/>
      <c r="AT613" s="47"/>
      <c r="AU613" s="47"/>
      <c r="AV613" s="47"/>
      <c r="AW613" s="47"/>
      <c r="AX613" s="47"/>
      <c r="AY613" s="47"/>
      <c r="AZ613" s="47"/>
      <c r="BA613" s="47"/>
      <c r="BB613" s="47"/>
      <c r="BC613" s="47"/>
      <c r="BD613" s="47"/>
      <c r="BE613" s="47"/>
      <c r="BF613" s="47"/>
      <c r="BG613" s="47"/>
      <c r="BH613" s="47"/>
      <c r="BI613" s="47"/>
      <c r="BJ613" s="47"/>
      <c r="BK613" s="47"/>
      <c r="BL613" s="47"/>
      <c r="BM613" s="47"/>
      <c r="BN613" s="47"/>
      <c r="BO613" s="47"/>
      <c r="BP613" s="47"/>
      <c r="BQ613" s="47"/>
      <c r="BR613" s="47"/>
      <c r="BS613" s="47"/>
      <c r="BT613" s="47"/>
      <c r="BU613" s="47"/>
      <c r="BV613" s="47"/>
      <c r="BW613" s="47"/>
      <c r="BX613" s="47"/>
    </row>
    <row r="614" spans="1:76" x14ac:dyDescent="0.25">
      <c r="A614" s="47"/>
      <c r="B614" s="45"/>
      <c r="C614" s="61"/>
      <c r="D614" s="45"/>
      <c r="E614" s="45"/>
      <c r="F614" s="47"/>
      <c r="G614" s="47"/>
      <c r="H614" s="47"/>
      <c r="I614" s="47"/>
      <c r="J614" s="47"/>
      <c r="K614" s="47"/>
      <c r="L614" s="47"/>
      <c r="M614" s="47"/>
      <c r="N614" s="51">
        <f>SUM(Table1[[#This Row],[250m]:[1000m]])/86400</f>
        <v>0</v>
      </c>
      <c r="O614" s="51">
        <f>SUM(Table1[[#This Row],[250m]:[2000m]])/86400</f>
        <v>0</v>
      </c>
      <c r="P614" s="63">
        <f>SUM(Table1[[#This Row],[250m]:[3000m]])/86400</f>
        <v>0</v>
      </c>
      <c r="Q614" s="29" t="str">
        <f>IF(Table1[[#This Row],[Time(s)]]&gt;1,Table1[[#This Row],[Time(s)]]/86400," ")</f>
        <v xml:space="preserve"> </v>
      </c>
      <c r="R614" s="30">
        <f>SUM(Table1[[#This Row],[250m]:[4000m]])</f>
        <v>0</v>
      </c>
      <c r="S614" s="31" t="str">
        <f t="shared" si="37"/>
        <v xml:space="preserve"> </v>
      </c>
      <c r="T614" s="64" t="str">
        <f t="shared" si="38"/>
        <v xml:space="preserve"> </v>
      </c>
      <c r="U614" s="43" t="str">
        <f>IFERROR(AVERAGE(Table1[[#This Row],[500m]:[4000m]])," ")</f>
        <v xml:space="preserve"> </v>
      </c>
      <c r="V614" s="43" t="str">
        <f t="shared" si="39"/>
        <v xml:space="preserve"> </v>
      </c>
      <c r="W614" s="47"/>
      <c r="X614" s="47"/>
      <c r="Y614" s="47"/>
      <c r="Z614" s="49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51"/>
      <c r="AR614" s="47"/>
      <c r="AS614" s="47"/>
      <c r="AT614" s="47"/>
      <c r="AU614" s="47"/>
      <c r="AV614" s="47"/>
      <c r="AW614" s="47"/>
      <c r="AX614" s="47"/>
      <c r="AY614" s="47"/>
      <c r="AZ614" s="47"/>
      <c r="BA614" s="47"/>
      <c r="BB614" s="47"/>
      <c r="BC614" s="47"/>
      <c r="BD614" s="47"/>
      <c r="BE614" s="47"/>
      <c r="BF614" s="47"/>
      <c r="BG614" s="47"/>
      <c r="BH614" s="47"/>
      <c r="BI614" s="47"/>
      <c r="BJ614" s="47"/>
      <c r="BK614" s="47"/>
      <c r="BL614" s="47"/>
      <c r="BM614" s="47"/>
      <c r="BN614" s="47"/>
      <c r="BO614" s="47"/>
      <c r="BP614" s="47"/>
      <c r="BQ614" s="47"/>
      <c r="BR614" s="47"/>
      <c r="BS614" s="47"/>
      <c r="BT614" s="47"/>
      <c r="BU614" s="47"/>
      <c r="BV614" s="47"/>
      <c r="BW614" s="47"/>
      <c r="BX614" s="47"/>
    </row>
    <row r="615" spans="1:76" x14ac:dyDescent="0.25">
      <c r="A615" s="47"/>
      <c r="B615" s="45"/>
      <c r="C615" s="61"/>
      <c r="D615" s="45"/>
      <c r="E615" s="45"/>
      <c r="F615" s="47"/>
      <c r="G615" s="47"/>
      <c r="H615" s="47"/>
      <c r="I615" s="47"/>
      <c r="J615" s="47"/>
      <c r="K615" s="47"/>
      <c r="L615" s="47"/>
      <c r="M615" s="47"/>
      <c r="N615" s="51">
        <f>SUM(Table1[[#This Row],[250m]:[1000m]])/86400</f>
        <v>0</v>
      </c>
      <c r="O615" s="51">
        <f>SUM(Table1[[#This Row],[250m]:[2000m]])/86400</f>
        <v>0</v>
      </c>
      <c r="P615" s="63">
        <f>SUM(Table1[[#This Row],[250m]:[3000m]])/86400</f>
        <v>0</v>
      </c>
      <c r="Q615" s="29" t="str">
        <f>IF(Table1[[#This Row],[Time(s)]]&gt;1,Table1[[#This Row],[Time(s)]]/86400," ")</f>
        <v xml:space="preserve"> </v>
      </c>
      <c r="R615" s="30">
        <f>SUM(Table1[[#This Row],[250m]:[4000m]])</f>
        <v>0</v>
      </c>
      <c r="S615" s="31" t="str">
        <f t="shared" si="37"/>
        <v xml:space="preserve"> </v>
      </c>
      <c r="T615" s="64" t="str">
        <f t="shared" si="38"/>
        <v xml:space="preserve"> </v>
      </c>
      <c r="U615" s="43" t="str">
        <f>IFERROR(AVERAGE(Table1[[#This Row],[500m]:[4000m]])," ")</f>
        <v xml:space="preserve"> </v>
      </c>
      <c r="V615" s="43" t="str">
        <f t="shared" si="39"/>
        <v xml:space="preserve"> </v>
      </c>
      <c r="W615" s="47"/>
      <c r="X615" s="47"/>
      <c r="Y615" s="47"/>
      <c r="Z615" s="49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51"/>
      <c r="AR615" s="47"/>
      <c r="AS615" s="47"/>
      <c r="AT615" s="47"/>
      <c r="AU615" s="47"/>
      <c r="AV615" s="47"/>
      <c r="AW615" s="47"/>
      <c r="AX615" s="47"/>
      <c r="AY615" s="47"/>
      <c r="AZ615" s="47"/>
      <c r="BA615" s="47"/>
      <c r="BB615" s="47"/>
      <c r="BC615" s="47"/>
      <c r="BD615" s="47"/>
      <c r="BE615" s="47"/>
      <c r="BF615" s="47"/>
      <c r="BG615" s="47"/>
      <c r="BH615" s="47"/>
      <c r="BI615" s="47"/>
      <c r="BJ615" s="47"/>
      <c r="BK615" s="47"/>
      <c r="BL615" s="47"/>
      <c r="BM615" s="47"/>
      <c r="BN615" s="47"/>
      <c r="BO615" s="47"/>
      <c r="BP615" s="47"/>
      <c r="BQ615" s="47"/>
      <c r="BR615" s="47"/>
      <c r="BS615" s="47"/>
      <c r="BT615" s="47"/>
      <c r="BU615" s="47"/>
      <c r="BV615" s="47"/>
      <c r="BW615" s="47"/>
      <c r="BX615" s="47"/>
    </row>
    <row r="616" spans="1:76" x14ac:dyDescent="0.25">
      <c r="A616" s="47"/>
      <c r="B616" s="45"/>
      <c r="C616" s="61"/>
      <c r="D616" s="45"/>
      <c r="E616" s="45"/>
      <c r="F616" s="47"/>
      <c r="G616" s="47"/>
      <c r="H616" s="47"/>
      <c r="I616" s="47"/>
      <c r="J616" s="47"/>
      <c r="K616" s="47"/>
      <c r="L616" s="47"/>
      <c r="M616" s="47"/>
      <c r="N616" s="51">
        <f>SUM(Table1[[#This Row],[250m]:[1000m]])/86400</f>
        <v>0</v>
      </c>
      <c r="O616" s="51">
        <f>SUM(Table1[[#This Row],[250m]:[2000m]])/86400</f>
        <v>0</v>
      </c>
      <c r="P616" s="63">
        <f>SUM(Table1[[#This Row],[250m]:[3000m]])/86400</f>
        <v>0</v>
      </c>
      <c r="Q616" s="29" t="str">
        <f>IF(Table1[[#This Row],[Time(s)]]&gt;1,Table1[[#This Row],[Time(s)]]/86400," ")</f>
        <v xml:space="preserve"> </v>
      </c>
      <c r="R616" s="30">
        <f>SUM(Table1[[#This Row],[250m]:[4000m]])</f>
        <v>0</v>
      </c>
      <c r="S616" s="31" t="str">
        <f t="shared" si="37"/>
        <v xml:space="preserve"> </v>
      </c>
      <c r="T616" s="64" t="str">
        <f t="shared" si="38"/>
        <v xml:space="preserve"> </v>
      </c>
      <c r="U616" s="43" t="str">
        <f>IFERROR(AVERAGE(Table1[[#This Row],[500m]:[4000m]])," ")</f>
        <v xml:space="preserve"> </v>
      </c>
      <c r="V616" s="43" t="str">
        <f t="shared" si="39"/>
        <v xml:space="preserve"> </v>
      </c>
      <c r="W616" s="47"/>
      <c r="X616" s="47"/>
      <c r="Y616" s="47"/>
      <c r="Z616" s="49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51"/>
      <c r="AR616" s="47"/>
      <c r="AS616" s="47"/>
      <c r="AT616" s="47"/>
      <c r="AU616" s="47"/>
      <c r="AV616" s="47"/>
      <c r="AW616" s="47"/>
      <c r="AX616" s="47"/>
      <c r="AY616" s="47"/>
      <c r="AZ616" s="47"/>
      <c r="BA616" s="47"/>
      <c r="BB616" s="47"/>
      <c r="BC616" s="47"/>
      <c r="BD616" s="47"/>
      <c r="BE616" s="47"/>
      <c r="BF616" s="47"/>
      <c r="BG616" s="47"/>
      <c r="BH616" s="47"/>
      <c r="BI616" s="47"/>
      <c r="BJ616" s="47"/>
      <c r="BK616" s="47"/>
      <c r="BL616" s="47"/>
      <c r="BM616" s="47"/>
      <c r="BN616" s="47"/>
      <c r="BO616" s="47"/>
      <c r="BP616" s="47"/>
      <c r="BQ616" s="47"/>
      <c r="BR616" s="47"/>
      <c r="BS616" s="47"/>
      <c r="BT616" s="47"/>
      <c r="BU616" s="47"/>
      <c r="BV616" s="47"/>
      <c r="BW616" s="47"/>
      <c r="BX616" s="47"/>
    </row>
    <row r="617" spans="1:76" x14ac:dyDescent="0.25">
      <c r="A617" s="47"/>
      <c r="B617" s="45"/>
      <c r="C617" s="61"/>
      <c r="D617" s="45"/>
      <c r="E617" s="45"/>
      <c r="F617" s="47"/>
      <c r="G617" s="47"/>
      <c r="H617" s="47"/>
      <c r="I617" s="47"/>
      <c r="J617" s="47"/>
      <c r="K617" s="47"/>
      <c r="L617" s="47"/>
      <c r="M617" s="47"/>
      <c r="N617" s="51">
        <f>SUM(Table1[[#This Row],[250m]:[1000m]])/86400</f>
        <v>0</v>
      </c>
      <c r="O617" s="51">
        <f>SUM(Table1[[#This Row],[250m]:[2000m]])/86400</f>
        <v>0</v>
      </c>
      <c r="P617" s="63">
        <f>SUM(Table1[[#This Row],[250m]:[3000m]])/86400</f>
        <v>0</v>
      </c>
      <c r="Q617" s="29" t="str">
        <f>IF(Table1[[#This Row],[Time(s)]]&gt;1,Table1[[#This Row],[Time(s)]]/86400," ")</f>
        <v xml:space="preserve"> </v>
      </c>
      <c r="R617" s="30">
        <f>SUM(Table1[[#This Row],[250m]:[4000m]])</f>
        <v>0</v>
      </c>
      <c r="S617" s="31" t="str">
        <f t="shared" si="37"/>
        <v xml:space="preserve"> </v>
      </c>
      <c r="T617" s="64" t="str">
        <f t="shared" si="38"/>
        <v xml:space="preserve"> </v>
      </c>
      <c r="U617" s="43" t="str">
        <f>IFERROR(AVERAGE(Table1[[#This Row],[500m]:[4000m]])," ")</f>
        <v xml:space="preserve"> </v>
      </c>
      <c r="V617" s="43" t="str">
        <f t="shared" si="39"/>
        <v xml:space="preserve"> </v>
      </c>
      <c r="W617" s="47"/>
      <c r="X617" s="47"/>
      <c r="Y617" s="47"/>
      <c r="Z617" s="49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51"/>
      <c r="AR617" s="47"/>
      <c r="AS617" s="47"/>
      <c r="AT617" s="47"/>
      <c r="AU617" s="47"/>
      <c r="AV617" s="47"/>
      <c r="AW617" s="47"/>
      <c r="AX617" s="47"/>
      <c r="AY617" s="47"/>
      <c r="AZ617" s="47"/>
      <c r="BA617" s="47"/>
      <c r="BB617" s="47"/>
      <c r="BC617" s="47"/>
      <c r="BD617" s="47"/>
      <c r="BE617" s="47"/>
      <c r="BF617" s="47"/>
      <c r="BG617" s="47"/>
      <c r="BH617" s="47"/>
      <c r="BI617" s="47"/>
      <c r="BJ617" s="47"/>
      <c r="BK617" s="47"/>
      <c r="BL617" s="47"/>
      <c r="BM617" s="47"/>
      <c r="BN617" s="47"/>
      <c r="BO617" s="47"/>
      <c r="BP617" s="47"/>
      <c r="BQ617" s="47"/>
      <c r="BR617" s="47"/>
      <c r="BS617" s="47"/>
      <c r="BT617" s="47"/>
      <c r="BU617" s="47"/>
      <c r="BV617" s="47"/>
      <c r="BW617" s="47"/>
      <c r="BX617" s="47"/>
    </row>
    <row r="618" spans="1:76" x14ac:dyDescent="0.25">
      <c r="A618" s="47"/>
      <c r="B618" s="45"/>
      <c r="C618" s="61"/>
      <c r="D618" s="45"/>
      <c r="E618" s="45"/>
      <c r="F618" s="47"/>
      <c r="G618" s="47"/>
      <c r="H618" s="47"/>
      <c r="I618" s="47"/>
      <c r="J618" s="47"/>
      <c r="K618" s="47"/>
      <c r="L618" s="47"/>
      <c r="M618" s="47"/>
      <c r="N618" s="51">
        <f>SUM(Table1[[#This Row],[250m]:[1000m]])/86400</f>
        <v>0</v>
      </c>
      <c r="O618" s="51">
        <f>SUM(Table1[[#This Row],[250m]:[2000m]])/86400</f>
        <v>0</v>
      </c>
      <c r="P618" s="63">
        <f>SUM(Table1[[#This Row],[250m]:[3000m]])/86400</f>
        <v>0</v>
      </c>
      <c r="Q618" s="29" t="str">
        <f>IF(Table1[[#This Row],[Time(s)]]&gt;1,Table1[[#This Row],[Time(s)]]/86400," ")</f>
        <v xml:space="preserve"> </v>
      </c>
      <c r="R618" s="30">
        <f>SUM(Table1[[#This Row],[250m]:[4000m]])</f>
        <v>0</v>
      </c>
      <c r="S618" s="31" t="str">
        <f t="shared" si="37"/>
        <v xml:space="preserve"> </v>
      </c>
      <c r="T618" s="64" t="str">
        <f t="shared" si="38"/>
        <v xml:space="preserve"> </v>
      </c>
      <c r="U618" s="43" t="str">
        <f>IFERROR(AVERAGE(Table1[[#This Row],[500m]:[4000m]])," ")</f>
        <v xml:space="preserve"> </v>
      </c>
      <c r="V618" s="43" t="str">
        <f t="shared" si="39"/>
        <v xml:space="preserve"> </v>
      </c>
      <c r="W618" s="47"/>
      <c r="X618" s="47"/>
      <c r="Y618" s="47"/>
      <c r="Z618" s="49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51"/>
      <c r="AR618" s="47"/>
      <c r="AS618" s="47"/>
      <c r="AT618" s="47"/>
      <c r="AU618" s="47"/>
      <c r="AV618" s="47"/>
      <c r="AW618" s="47"/>
      <c r="AX618" s="47"/>
      <c r="AY618" s="47"/>
      <c r="AZ618" s="47"/>
      <c r="BA618" s="47"/>
      <c r="BB618" s="47"/>
      <c r="BC618" s="47"/>
      <c r="BD618" s="47"/>
      <c r="BE618" s="47"/>
      <c r="BF618" s="47"/>
      <c r="BG618" s="47"/>
      <c r="BH618" s="47"/>
      <c r="BI618" s="47"/>
      <c r="BJ618" s="47"/>
      <c r="BK618" s="47"/>
      <c r="BL618" s="47"/>
      <c r="BM618" s="47"/>
      <c r="BN618" s="47"/>
      <c r="BO618" s="47"/>
      <c r="BP618" s="47"/>
      <c r="BQ618" s="47"/>
      <c r="BR618" s="47"/>
      <c r="BS618" s="47"/>
      <c r="BT618" s="47"/>
      <c r="BU618" s="47"/>
      <c r="BV618" s="47"/>
      <c r="BW618" s="47"/>
      <c r="BX618" s="47"/>
    </row>
    <row r="619" spans="1:76" x14ac:dyDescent="0.25">
      <c r="A619" s="47"/>
      <c r="B619" s="45"/>
      <c r="C619" s="61"/>
      <c r="D619" s="45"/>
      <c r="E619" s="45"/>
      <c r="F619" s="47"/>
      <c r="G619" s="47"/>
      <c r="H619" s="47"/>
      <c r="I619" s="47"/>
      <c r="J619" s="47"/>
      <c r="K619" s="47"/>
      <c r="L619" s="47"/>
      <c r="M619" s="47"/>
      <c r="N619" s="51">
        <f>SUM(Table1[[#This Row],[250m]:[1000m]])/86400</f>
        <v>0</v>
      </c>
      <c r="O619" s="51">
        <f>SUM(Table1[[#This Row],[250m]:[2000m]])/86400</f>
        <v>0</v>
      </c>
      <c r="P619" s="63">
        <f>SUM(Table1[[#This Row],[250m]:[3000m]])/86400</f>
        <v>0</v>
      </c>
      <c r="Q619" s="29" t="str">
        <f>IF(Table1[[#This Row],[Time(s)]]&gt;1,Table1[[#This Row],[Time(s)]]/86400," ")</f>
        <v xml:space="preserve"> </v>
      </c>
      <c r="R619" s="30">
        <f>SUM(Table1[[#This Row],[250m]:[4000m]])</f>
        <v>0</v>
      </c>
      <c r="S619" s="31" t="str">
        <f t="shared" si="37"/>
        <v xml:space="preserve"> </v>
      </c>
      <c r="T619" s="64" t="str">
        <f t="shared" si="38"/>
        <v xml:space="preserve"> </v>
      </c>
      <c r="U619" s="43" t="str">
        <f>IFERROR(AVERAGE(Table1[[#This Row],[500m]:[4000m]])," ")</f>
        <v xml:space="preserve"> </v>
      </c>
      <c r="V619" s="43" t="str">
        <f t="shared" si="39"/>
        <v xml:space="preserve"> </v>
      </c>
      <c r="W619" s="47"/>
      <c r="X619" s="47"/>
      <c r="Y619" s="47"/>
      <c r="Z619" s="49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51"/>
      <c r="AR619" s="47"/>
      <c r="AS619" s="47"/>
      <c r="AT619" s="47"/>
      <c r="AU619" s="47"/>
      <c r="AV619" s="47"/>
      <c r="AW619" s="47"/>
      <c r="AX619" s="47"/>
      <c r="AY619" s="47"/>
      <c r="AZ619" s="47"/>
      <c r="BA619" s="47"/>
      <c r="BB619" s="47"/>
      <c r="BC619" s="47"/>
      <c r="BD619" s="47"/>
      <c r="BE619" s="47"/>
      <c r="BF619" s="47"/>
      <c r="BG619" s="47"/>
      <c r="BH619" s="47"/>
      <c r="BI619" s="47"/>
      <c r="BJ619" s="47"/>
      <c r="BK619" s="47"/>
      <c r="BL619" s="47"/>
      <c r="BM619" s="47"/>
      <c r="BN619" s="47"/>
      <c r="BO619" s="47"/>
      <c r="BP619" s="47"/>
      <c r="BQ619" s="47"/>
      <c r="BR619" s="47"/>
      <c r="BS619" s="47"/>
      <c r="BT619" s="47"/>
      <c r="BU619" s="47"/>
      <c r="BV619" s="47"/>
      <c r="BW619" s="47"/>
      <c r="BX619" s="47"/>
    </row>
    <row r="620" spans="1:76" x14ac:dyDescent="0.25">
      <c r="A620" s="47"/>
      <c r="B620" s="45"/>
      <c r="C620" s="61"/>
      <c r="D620" s="45"/>
      <c r="E620" s="45"/>
      <c r="F620" s="47"/>
      <c r="G620" s="47"/>
      <c r="H620" s="47"/>
      <c r="I620" s="47"/>
      <c r="J620" s="47"/>
      <c r="K620" s="47"/>
      <c r="L620" s="47"/>
      <c r="M620" s="47"/>
      <c r="N620" s="51">
        <f>SUM(Table1[[#This Row],[250m]:[1000m]])/86400</f>
        <v>0</v>
      </c>
      <c r="O620" s="51">
        <f>SUM(Table1[[#This Row],[250m]:[2000m]])/86400</f>
        <v>0</v>
      </c>
      <c r="P620" s="63">
        <f>SUM(Table1[[#This Row],[250m]:[3000m]])/86400</f>
        <v>0</v>
      </c>
      <c r="Q620" s="29" t="str">
        <f>IF(Table1[[#This Row],[Time(s)]]&gt;1,Table1[[#This Row],[Time(s)]]/86400," ")</f>
        <v xml:space="preserve"> </v>
      </c>
      <c r="R620" s="30">
        <f>SUM(Table1[[#This Row],[250m]:[4000m]])</f>
        <v>0</v>
      </c>
      <c r="S620" s="31" t="str">
        <f t="shared" si="37"/>
        <v xml:space="preserve"> </v>
      </c>
      <c r="T620" s="64" t="str">
        <f t="shared" si="38"/>
        <v xml:space="preserve"> </v>
      </c>
      <c r="U620" s="43" t="str">
        <f>IFERROR(AVERAGE(Table1[[#This Row],[500m]:[4000m]])," ")</f>
        <v xml:space="preserve"> </v>
      </c>
      <c r="V620" s="43" t="str">
        <f t="shared" si="39"/>
        <v xml:space="preserve"> </v>
      </c>
      <c r="W620" s="47"/>
      <c r="X620" s="47"/>
      <c r="Y620" s="47"/>
      <c r="Z620" s="49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51"/>
      <c r="AR620" s="47"/>
      <c r="AS620" s="47"/>
      <c r="AT620" s="47"/>
      <c r="AU620" s="47"/>
      <c r="AV620" s="47"/>
      <c r="AW620" s="47"/>
      <c r="AX620" s="47"/>
      <c r="AY620" s="47"/>
      <c r="AZ620" s="47"/>
      <c r="BA620" s="47"/>
      <c r="BB620" s="47"/>
      <c r="BC620" s="47"/>
      <c r="BD620" s="47"/>
      <c r="BE620" s="47"/>
      <c r="BF620" s="47"/>
      <c r="BG620" s="47"/>
      <c r="BH620" s="47"/>
      <c r="BI620" s="47"/>
      <c r="BJ620" s="47"/>
      <c r="BK620" s="47"/>
      <c r="BL620" s="47"/>
      <c r="BM620" s="47"/>
      <c r="BN620" s="47"/>
      <c r="BO620" s="47"/>
      <c r="BP620" s="47"/>
      <c r="BQ620" s="47"/>
      <c r="BR620" s="47"/>
      <c r="BS620" s="47"/>
      <c r="BT620" s="47"/>
      <c r="BU620" s="47"/>
      <c r="BV620" s="47"/>
      <c r="BW620" s="47"/>
      <c r="BX620" s="47"/>
    </row>
    <row r="621" spans="1:76" x14ac:dyDescent="0.25">
      <c r="A621" s="47"/>
      <c r="B621" s="45"/>
      <c r="C621" s="61"/>
      <c r="D621" s="45"/>
      <c r="E621" s="45"/>
      <c r="F621" s="47"/>
      <c r="G621" s="47"/>
      <c r="H621" s="47"/>
      <c r="I621" s="47"/>
      <c r="J621" s="47"/>
      <c r="K621" s="47"/>
      <c r="L621" s="47"/>
      <c r="M621" s="47"/>
      <c r="N621" s="51">
        <f>SUM(Table1[[#This Row],[250m]:[1000m]])/86400</f>
        <v>0</v>
      </c>
      <c r="O621" s="51">
        <f>SUM(Table1[[#This Row],[250m]:[2000m]])/86400</f>
        <v>0</v>
      </c>
      <c r="P621" s="63">
        <f>SUM(Table1[[#This Row],[250m]:[3000m]])/86400</f>
        <v>0</v>
      </c>
      <c r="Q621" s="29" t="str">
        <f>IF(Table1[[#This Row],[Time(s)]]&gt;1,Table1[[#This Row],[Time(s)]]/86400," ")</f>
        <v xml:space="preserve"> </v>
      </c>
      <c r="R621" s="30">
        <f>SUM(Table1[[#This Row],[250m]:[4000m]])</f>
        <v>0</v>
      </c>
      <c r="S621" s="31" t="str">
        <f t="shared" si="37"/>
        <v xml:space="preserve"> </v>
      </c>
      <c r="T621" s="64" t="str">
        <f t="shared" si="38"/>
        <v xml:space="preserve"> </v>
      </c>
      <c r="U621" s="43" t="str">
        <f>IFERROR(AVERAGE(Table1[[#This Row],[500m]:[4000m]])," ")</f>
        <v xml:space="preserve"> </v>
      </c>
      <c r="V621" s="43" t="str">
        <f t="shared" si="39"/>
        <v xml:space="preserve"> </v>
      </c>
      <c r="W621" s="47"/>
      <c r="X621" s="47"/>
      <c r="Y621" s="47"/>
      <c r="Z621" s="49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51"/>
      <c r="AR621" s="47"/>
      <c r="AS621" s="47"/>
      <c r="AT621" s="47"/>
      <c r="AU621" s="47"/>
      <c r="AV621" s="47"/>
      <c r="AW621" s="47"/>
      <c r="AX621" s="47"/>
      <c r="AY621" s="47"/>
      <c r="AZ621" s="47"/>
      <c r="BA621" s="47"/>
      <c r="BB621" s="47"/>
      <c r="BC621" s="47"/>
      <c r="BD621" s="47"/>
      <c r="BE621" s="47"/>
      <c r="BF621" s="47"/>
      <c r="BG621" s="47"/>
      <c r="BH621" s="47"/>
      <c r="BI621" s="47"/>
      <c r="BJ621" s="47"/>
      <c r="BK621" s="47"/>
      <c r="BL621" s="47"/>
      <c r="BM621" s="47"/>
      <c r="BN621" s="47"/>
      <c r="BO621" s="47"/>
      <c r="BP621" s="47"/>
      <c r="BQ621" s="47"/>
      <c r="BR621" s="47"/>
      <c r="BS621" s="47"/>
      <c r="BT621" s="47"/>
      <c r="BU621" s="47"/>
      <c r="BV621" s="47"/>
      <c r="BW621" s="47"/>
      <c r="BX621" s="47"/>
    </row>
    <row r="622" spans="1:76" x14ac:dyDescent="0.25">
      <c r="A622" s="47"/>
      <c r="B622" s="45"/>
      <c r="C622" s="61"/>
      <c r="D622" s="45"/>
      <c r="E622" s="45"/>
      <c r="F622" s="47"/>
      <c r="G622" s="47"/>
      <c r="H622" s="47"/>
      <c r="I622" s="47"/>
      <c r="J622" s="47"/>
      <c r="K622" s="47"/>
      <c r="L622" s="47"/>
      <c r="M622" s="47"/>
      <c r="N622" s="51">
        <f>SUM(Table1[[#This Row],[250m]:[1000m]])/86400</f>
        <v>0</v>
      </c>
      <c r="O622" s="51">
        <f>SUM(Table1[[#This Row],[250m]:[2000m]])/86400</f>
        <v>0</v>
      </c>
      <c r="P622" s="63">
        <f>SUM(Table1[[#This Row],[250m]:[3000m]])/86400</f>
        <v>0</v>
      </c>
      <c r="Q622" s="29" t="str">
        <f>IF(Table1[[#This Row],[Time(s)]]&gt;1,Table1[[#This Row],[Time(s)]]/86400," ")</f>
        <v xml:space="preserve"> </v>
      </c>
      <c r="R622" s="30">
        <f>SUM(Table1[[#This Row],[250m]:[4000m]])</f>
        <v>0</v>
      </c>
      <c r="S622" s="31" t="str">
        <f t="shared" si="37"/>
        <v xml:space="preserve"> </v>
      </c>
      <c r="T622" s="64" t="str">
        <f t="shared" si="38"/>
        <v xml:space="preserve"> </v>
      </c>
      <c r="U622" s="43" t="str">
        <f>IFERROR(AVERAGE(Table1[[#This Row],[500m]:[4000m]])," ")</f>
        <v xml:space="preserve"> </v>
      </c>
      <c r="V622" s="43" t="str">
        <f t="shared" si="39"/>
        <v xml:space="preserve"> </v>
      </c>
      <c r="W622" s="47"/>
      <c r="X622" s="47"/>
      <c r="Y622" s="47"/>
      <c r="Z622" s="49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51"/>
      <c r="AR622" s="47"/>
      <c r="AS622" s="47"/>
      <c r="AT622" s="47"/>
      <c r="AU622" s="47"/>
      <c r="AV622" s="47"/>
      <c r="AW622" s="47"/>
      <c r="AX622" s="47"/>
      <c r="AY622" s="47"/>
      <c r="AZ622" s="47"/>
      <c r="BA622" s="47"/>
      <c r="BB622" s="47"/>
      <c r="BC622" s="47"/>
      <c r="BD622" s="47"/>
      <c r="BE622" s="47"/>
      <c r="BF622" s="47"/>
      <c r="BG622" s="47"/>
      <c r="BH622" s="47"/>
      <c r="BI622" s="47"/>
      <c r="BJ622" s="47"/>
      <c r="BK622" s="47"/>
      <c r="BL622" s="47"/>
      <c r="BM622" s="47"/>
      <c r="BN622" s="47"/>
      <c r="BO622" s="47"/>
      <c r="BP622" s="47"/>
      <c r="BQ622" s="47"/>
      <c r="BR622" s="47"/>
      <c r="BS622" s="47"/>
      <c r="BT622" s="47"/>
      <c r="BU622" s="47"/>
      <c r="BV622" s="47"/>
      <c r="BW622" s="47"/>
      <c r="BX622" s="47"/>
    </row>
    <row r="623" spans="1:76" x14ac:dyDescent="0.25">
      <c r="A623" s="47"/>
      <c r="B623" s="45"/>
      <c r="C623" s="61"/>
      <c r="D623" s="45"/>
      <c r="E623" s="45"/>
      <c r="F623" s="47"/>
      <c r="G623" s="47"/>
      <c r="H623" s="47"/>
      <c r="I623" s="47"/>
      <c r="J623" s="47"/>
      <c r="K623" s="47"/>
      <c r="L623" s="47"/>
      <c r="M623" s="47"/>
      <c r="N623" s="51">
        <f>SUM(Table1[[#This Row],[250m]:[1000m]])/86400</f>
        <v>0</v>
      </c>
      <c r="O623" s="51">
        <f>SUM(Table1[[#This Row],[250m]:[2000m]])/86400</f>
        <v>0</v>
      </c>
      <c r="P623" s="63">
        <f>SUM(Table1[[#This Row],[250m]:[3000m]])/86400</f>
        <v>0</v>
      </c>
      <c r="Q623" s="29" t="str">
        <f>IF(Table1[[#This Row],[Time(s)]]&gt;1,Table1[[#This Row],[Time(s)]]/86400," ")</f>
        <v xml:space="preserve"> </v>
      </c>
      <c r="R623" s="30">
        <f>SUM(Table1[[#This Row],[250m]:[4000m]])</f>
        <v>0</v>
      </c>
      <c r="S623" s="31" t="str">
        <f t="shared" si="37"/>
        <v xml:space="preserve"> </v>
      </c>
      <c r="T623" s="64" t="str">
        <f t="shared" si="38"/>
        <v xml:space="preserve"> </v>
      </c>
      <c r="U623" s="43" t="str">
        <f>IFERROR(AVERAGE(Table1[[#This Row],[500m]:[4000m]])," ")</f>
        <v xml:space="preserve"> </v>
      </c>
      <c r="V623" s="43" t="str">
        <f t="shared" si="39"/>
        <v xml:space="preserve"> </v>
      </c>
      <c r="W623" s="47"/>
      <c r="X623" s="47"/>
      <c r="Y623" s="47"/>
      <c r="Z623" s="49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51"/>
      <c r="AR623" s="47"/>
      <c r="AS623" s="47"/>
      <c r="AT623" s="47"/>
      <c r="AU623" s="47"/>
      <c r="AV623" s="47"/>
      <c r="AW623" s="47"/>
      <c r="AX623" s="47"/>
      <c r="AY623" s="47"/>
      <c r="AZ623" s="47"/>
      <c r="BA623" s="47"/>
      <c r="BB623" s="47"/>
      <c r="BC623" s="47"/>
      <c r="BD623" s="47"/>
      <c r="BE623" s="47"/>
      <c r="BF623" s="47"/>
      <c r="BG623" s="47"/>
      <c r="BH623" s="47"/>
      <c r="BI623" s="47"/>
      <c r="BJ623" s="47"/>
      <c r="BK623" s="47"/>
      <c r="BL623" s="47"/>
      <c r="BM623" s="47"/>
      <c r="BN623" s="47"/>
      <c r="BO623" s="47"/>
      <c r="BP623" s="47"/>
      <c r="BQ623" s="47"/>
      <c r="BR623" s="47"/>
      <c r="BS623" s="47"/>
      <c r="BT623" s="47"/>
      <c r="BU623" s="47"/>
      <c r="BV623" s="47"/>
      <c r="BW623" s="47"/>
      <c r="BX623" s="47"/>
    </row>
    <row r="624" spans="1:76" x14ac:dyDescent="0.25">
      <c r="A624" s="26"/>
      <c r="B624" s="27"/>
      <c r="C624" s="27"/>
      <c r="D624" s="27"/>
      <c r="E624" s="27"/>
      <c r="F624" s="26"/>
      <c r="G624" s="26"/>
      <c r="H624" s="26"/>
      <c r="I624" s="26"/>
      <c r="J624" s="26"/>
      <c r="K624" s="26"/>
      <c r="L624" s="26"/>
      <c r="M624" s="26"/>
      <c r="N624" s="32">
        <f>SUM(Table1[[#This Row],[250m]:[1000m]])/86400</f>
        <v>0</v>
      </c>
      <c r="O624" s="32">
        <f>SUM(Table1[[#This Row],[250m]:[2000m]])/86400</f>
        <v>0</v>
      </c>
      <c r="P624" s="29">
        <f>SUM(Table1[[#This Row],[250m]:[3000m]])/86400</f>
        <v>0</v>
      </c>
      <c r="Q624" s="29" t="str">
        <f>IF(Table1[[#This Row],[Time(s)]]&gt;1,Table1[[#This Row],[Time(s)]]/86400," ")</f>
        <v xml:space="preserve"> </v>
      </c>
      <c r="R624" s="30">
        <f>SUM(Table1[[#This Row],[250m]:[4000m]])</f>
        <v>0</v>
      </c>
      <c r="S624" s="31" t="str">
        <f t="shared" si="37"/>
        <v xml:space="preserve"> </v>
      </c>
      <c r="T624" s="33" t="str">
        <f t="shared" si="38"/>
        <v xml:space="preserve"> </v>
      </c>
      <c r="U624" s="33" t="str">
        <f>IFERROR(AVERAGE(Table1[[#This Row],[500m]:[4000m]])," ")</f>
        <v xml:space="preserve"> </v>
      </c>
      <c r="V624" s="43" t="str">
        <f t="shared" si="39"/>
        <v xml:space="preserve"> </v>
      </c>
      <c r="W624" s="26"/>
      <c r="X624" s="26"/>
      <c r="Y624" s="26"/>
      <c r="Z624" s="32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32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/>
      <c r="BM624" s="26"/>
      <c r="BN624" s="26"/>
      <c r="BO624" s="26"/>
      <c r="BP624" s="26"/>
      <c r="BQ624" s="26"/>
      <c r="BR624" s="26"/>
      <c r="BS624" s="26"/>
      <c r="BT624" s="26"/>
      <c r="BU624" s="26"/>
      <c r="BV624" s="26"/>
      <c r="BW624" s="26"/>
      <c r="BX624" s="26"/>
    </row>
    <row r="625" spans="1:76" x14ac:dyDescent="0.25">
      <c r="A625" s="47"/>
      <c r="B625" s="45"/>
      <c r="C625" s="61"/>
      <c r="D625" s="45"/>
      <c r="E625" s="45"/>
      <c r="F625" s="47"/>
      <c r="G625" s="47"/>
      <c r="H625" s="47"/>
      <c r="I625" s="47"/>
      <c r="J625" s="47"/>
      <c r="K625" s="47"/>
      <c r="L625" s="47"/>
      <c r="M625" s="47"/>
      <c r="N625" s="51">
        <f>SUM(Table1[[#This Row],[250m]:[1000m]])/86400</f>
        <v>0</v>
      </c>
      <c r="O625" s="51">
        <f>SUM(Table1[[#This Row],[250m]:[2000m]])/86400</f>
        <v>0</v>
      </c>
      <c r="P625" s="63">
        <f>SUM(Table1[[#This Row],[250m]:[3000m]])/86400</f>
        <v>0</v>
      </c>
      <c r="Q625" s="29" t="str">
        <f>IF(Table1[[#This Row],[Time(s)]]&gt;1,Table1[[#This Row],[Time(s)]]/86400," ")</f>
        <v xml:space="preserve"> </v>
      </c>
      <c r="R625" s="30">
        <f>SUM(Table1[[#This Row],[250m]:[4000m]])</f>
        <v>0</v>
      </c>
      <c r="S625" s="31" t="str">
        <f t="shared" si="37"/>
        <v xml:space="preserve"> </v>
      </c>
      <c r="T625" s="64" t="str">
        <f t="shared" si="38"/>
        <v xml:space="preserve"> </v>
      </c>
      <c r="U625" s="64" t="str">
        <f>IFERROR(AVERAGE(Table1[[#This Row],[500m]:[4000m]])," ")</f>
        <v xml:space="preserve"> </v>
      </c>
      <c r="V625" s="43" t="str">
        <f t="shared" si="39"/>
        <v xml:space="preserve"> </v>
      </c>
      <c r="W625" s="47"/>
      <c r="X625" s="47"/>
      <c r="Y625" s="47"/>
      <c r="Z625" s="49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51"/>
      <c r="AR625" s="47"/>
      <c r="AS625" s="47"/>
      <c r="AT625" s="47"/>
      <c r="AU625" s="47"/>
      <c r="AV625" s="47"/>
      <c r="AW625" s="47"/>
      <c r="AX625" s="47"/>
      <c r="AY625" s="47"/>
      <c r="AZ625" s="47"/>
      <c r="BA625" s="47"/>
      <c r="BB625" s="47"/>
      <c r="BC625" s="47"/>
      <c r="BD625" s="47"/>
      <c r="BE625" s="47"/>
      <c r="BF625" s="47"/>
      <c r="BG625" s="47"/>
      <c r="BH625" s="47"/>
      <c r="BI625" s="47"/>
      <c r="BJ625" s="47"/>
      <c r="BK625" s="47"/>
      <c r="BL625" s="47"/>
      <c r="BM625" s="47"/>
      <c r="BN625" s="47"/>
      <c r="BO625" s="47"/>
      <c r="BP625" s="47"/>
      <c r="BQ625" s="47"/>
      <c r="BR625" s="47"/>
      <c r="BS625" s="47"/>
      <c r="BT625" s="47"/>
      <c r="BU625" s="47"/>
      <c r="BV625" s="47"/>
      <c r="BW625" s="47"/>
      <c r="BX625" s="47"/>
    </row>
    <row r="626" spans="1:76" x14ac:dyDescent="0.25">
      <c r="A626" s="47"/>
      <c r="B626" s="45"/>
      <c r="C626" s="61"/>
      <c r="D626" s="45"/>
      <c r="E626" s="45"/>
      <c r="F626" s="47"/>
      <c r="G626" s="47"/>
      <c r="H626" s="47"/>
      <c r="I626" s="47"/>
      <c r="J626" s="47"/>
      <c r="K626" s="47"/>
      <c r="L626" s="47"/>
      <c r="M626" s="47"/>
      <c r="N626" s="51">
        <f>SUM(Table1[[#This Row],[250m]:[1000m]])/86400</f>
        <v>0</v>
      </c>
      <c r="O626" s="51">
        <f>SUM(Table1[[#This Row],[250m]:[2000m]])/86400</f>
        <v>0</v>
      </c>
      <c r="P626" s="63">
        <f>SUM(Table1[[#This Row],[250m]:[3000m]])/86400</f>
        <v>0</v>
      </c>
      <c r="Q626" s="29" t="str">
        <f>IF(Table1[[#This Row],[Time(s)]]&gt;1,Table1[[#This Row],[Time(s)]]/86400," ")</f>
        <v xml:space="preserve"> </v>
      </c>
      <c r="R626" s="30">
        <f>SUM(Table1[[#This Row],[250m]:[4000m]])</f>
        <v>0</v>
      </c>
      <c r="S626" s="31" t="str">
        <f t="shared" si="37"/>
        <v xml:space="preserve"> </v>
      </c>
      <c r="T626" s="64" t="str">
        <f t="shared" si="38"/>
        <v xml:space="preserve"> </v>
      </c>
      <c r="U626" s="64" t="str">
        <f>IFERROR(AVERAGE(Table1[[#This Row],[500m]:[4000m]])," ")</f>
        <v xml:space="preserve"> </v>
      </c>
      <c r="V626" s="43" t="str">
        <f t="shared" si="39"/>
        <v xml:space="preserve"> </v>
      </c>
      <c r="W626" s="47"/>
      <c r="X626" s="47"/>
      <c r="Y626" s="47"/>
      <c r="Z626" s="49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51"/>
      <c r="AR626" s="47"/>
      <c r="AS626" s="47"/>
      <c r="AT626" s="47"/>
      <c r="AU626" s="47"/>
      <c r="AV626" s="47"/>
      <c r="AW626" s="47"/>
      <c r="AX626" s="47"/>
      <c r="AY626" s="47"/>
      <c r="AZ626" s="47"/>
      <c r="BA626" s="47"/>
      <c r="BB626" s="47"/>
      <c r="BC626" s="47"/>
      <c r="BD626" s="47"/>
      <c r="BE626" s="47"/>
      <c r="BF626" s="47"/>
      <c r="BG626" s="47"/>
      <c r="BH626" s="47"/>
      <c r="BI626" s="47"/>
      <c r="BJ626" s="47"/>
      <c r="BK626" s="47"/>
      <c r="BL626" s="47"/>
      <c r="BM626" s="47"/>
      <c r="BN626" s="47"/>
      <c r="BO626" s="47"/>
      <c r="BP626" s="47"/>
      <c r="BQ626" s="47"/>
      <c r="BR626" s="47"/>
      <c r="BS626" s="47"/>
      <c r="BT626" s="47"/>
      <c r="BU626" s="47"/>
      <c r="BV626" s="47"/>
      <c r="BW626" s="47"/>
      <c r="BX626" s="47"/>
    </row>
    <row r="627" spans="1:76" x14ac:dyDescent="0.25">
      <c r="A627" s="47"/>
      <c r="B627" s="45"/>
      <c r="C627" s="61"/>
      <c r="D627" s="45"/>
      <c r="E627" s="45"/>
      <c r="F627" s="47"/>
      <c r="G627" s="47"/>
      <c r="H627" s="47"/>
      <c r="I627" s="47"/>
      <c r="J627" s="47"/>
      <c r="K627" s="47"/>
      <c r="L627" s="47"/>
      <c r="M627" s="47"/>
      <c r="N627" s="51">
        <f>SUM(Table1[[#This Row],[250m]:[1000m]])/86400</f>
        <v>0</v>
      </c>
      <c r="O627" s="51">
        <f>SUM(Table1[[#This Row],[250m]:[2000m]])/86400</f>
        <v>0</v>
      </c>
      <c r="P627" s="63">
        <f>SUM(Table1[[#This Row],[250m]:[3000m]])/86400</f>
        <v>0</v>
      </c>
      <c r="Q627" s="29" t="str">
        <f>IF(Table1[[#This Row],[Time(s)]]&gt;1,Table1[[#This Row],[Time(s)]]/86400," ")</f>
        <v xml:space="preserve"> </v>
      </c>
      <c r="R627" s="30">
        <f>SUM(Table1[[#This Row],[250m]:[4000m]])</f>
        <v>0</v>
      </c>
      <c r="S627" s="31" t="str">
        <f t="shared" si="37"/>
        <v xml:space="preserve"> </v>
      </c>
      <c r="T627" s="64" t="str">
        <f t="shared" si="38"/>
        <v xml:space="preserve"> </v>
      </c>
      <c r="U627" s="64" t="str">
        <f>IFERROR(AVERAGE(Table1[[#This Row],[500m]:[4000m]])," ")</f>
        <v xml:space="preserve"> </v>
      </c>
      <c r="V627" s="43" t="str">
        <f t="shared" si="39"/>
        <v xml:space="preserve"> </v>
      </c>
      <c r="W627" s="47"/>
      <c r="X627" s="47"/>
      <c r="Y627" s="47"/>
      <c r="Z627" s="49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51"/>
      <c r="AR627" s="47"/>
      <c r="AS627" s="47"/>
      <c r="AT627" s="47"/>
      <c r="AU627" s="47"/>
      <c r="AV627" s="47"/>
      <c r="AW627" s="47"/>
      <c r="AX627" s="47"/>
      <c r="AY627" s="47"/>
      <c r="AZ627" s="47"/>
      <c r="BA627" s="47"/>
      <c r="BB627" s="47"/>
      <c r="BC627" s="47"/>
      <c r="BD627" s="47"/>
      <c r="BE627" s="47"/>
      <c r="BF627" s="47"/>
      <c r="BG627" s="47"/>
      <c r="BH627" s="47"/>
      <c r="BI627" s="47"/>
      <c r="BJ627" s="47"/>
      <c r="BK627" s="47"/>
      <c r="BL627" s="47"/>
      <c r="BM627" s="47"/>
      <c r="BN627" s="47"/>
      <c r="BO627" s="47"/>
      <c r="BP627" s="47"/>
      <c r="BQ627" s="47"/>
      <c r="BR627" s="47"/>
      <c r="BS627" s="47"/>
      <c r="BT627" s="47"/>
      <c r="BU627" s="47"/>
      <c r="BV627" s="47"/>
      <c r="BW627" s="47"/>
      <c r="BX627" s="47"/>
    </row>
    <row r="628" spans="1:76" x14ac:dyDescent="0.25">
      <c r="A628" s="47"/>
      <c r="B628" s="45"/>
      <c r="C628" s="61"/>
      <c r="D628" s="45"/>
      <c r="E628" s="45"/>
      <c r="F628" s="47"/>
      <c r="G628" s="47"/>
      <c r="H628" s="47"/>
      <c r="I628" s="47"/>
      <c r="J628" s="47"/>
      <c r="K628" s="47"/>
      <c r="L628" s="47"/>
      <c r="M628" s="47"/>
      <c r="N628" s="51">
        <f>SUM(Table1[[#This Row],[250m]:[1000m]])/86400</f>
        <v>0</v>
      </c>
      <c r="O628" s="51">
        <f>SUM(Table1[[#This Row],[250m]:[2000m]])/86400</f>
        <v>0</v>
      </c>
      <c r="P628" s="63">
        <f>SUM(Table1[[#This Row],[250m]:[3000m]])/86400</f>
        <v>0</v>
      </c>
      <c r="Q628" s="29" t="str">
        <f>IF(Table1[[#This Row],[Time(s)]]&gt;1,Table1[[#This Row],[Time(s)]]/86400," ")</f>
        <v xml:space="preserve"> </v>
      </c>
      <c r="R628" s="30">
        <f>SUM(Table1[[#This Row],[250m]:[4000m]])</f>
        <v>0</v>
      </c>
      <c r="S628" s="31" t="str">
        <f t="shared" si="37"/>
        <v xml:space="preserve"> </v>
      </c>
      <c r="T628" s="64" t="str">
        <f t="shared" si="38"/>
        <v xml:space="preserve"> </v>
      </c>
      <c r="U628" s="64" t="str">
        <f>IFERROR(AVERAGE(Table1[[#This Row],[500m]:[4000m]])," ")</f>
        <v xml:space="preserve"> </v>
      </c>
      <c r="V628" s="43" t="str">
        <f t="shared" si="39"/>
        <v xml:space="preserve"> </v>
      </c>
      <c r="W628" s="47"/>
      <c r="X628" s="47"/>
      <c r="Y628" s="47"/>
      <c r="Z628" s="49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51"/>
      <c r="AR628" s="47"/>
      <c r="AS628" s="47"/>
      <c r="AT628" s="47"/>
      <c r="AU628" s="47"/>
      <c r="AV628" s="47"/>
      <c r="AW628" s="47"/>
      <c r="AX628" s="47"/>
      <c r="AY628" s="47"/>
      <c r="AZ628" s="47"/>
      <c r="BA628" s="47"/>
      <c r="BB628" s="47"/>
      <c r="BC628" s="47"/>
      <c r="BD628" s="47"/>
      <c r="BE628" s="47"/>
      <c r="BF628" s="47"/>
      <c r="BG628" s="47"/>
      <c r="BH628" s="47"/>
      <c r="BI628" s="47"/>
      <c r="BJ628" s="47"/>
      <c r="BK628" s="47"/>
      <c r="BL628" s="47"/>
      <c r="BM628" s="47"/>
      <c r="BN628" s="47"/>
      <c r="BO628" s="47"/>
      <c r="BP628" s="47"/>
      <c r="BQ628" s="47"/>
      <c r="BR628" s="47"/>
      <c r="BS628" s="47"/>
      <c r="BT628" s="47"/>
      <c r="BU628" s="47"/>
      <c r="BV628" s="47"/>
      <c r="BW628" s="47"/>
      <c r="BX628" s="47"/>
    </row>
    <row r="629" spans="1:76" x14ac:dyDescent="0.25">
      <c r="A629" s="47"/>
      <c r="B629" s="45"/>
      <c r="C629" s="61"/>
      <c r="D629" s="45"/>
      <c r="E629" s="45"/>
      <c r="F629" s="47"/>
      <c r="G629" s="47"/>
      <c r="H629" s="47"/>
      <c r="I629" s="47"/>
      <c r="J629" s="47"/>
      <c r="K629" s="47"/>
      <c r="L629" s="47"/>
      <c r="M629" s="47"/>
      <c r="N629" s="51">
        <f>SUM(Table1[[#This Row],[250m]:[1000m]])/86400</f>
        <v>0</v>
      </c>
      <c r="O629" s="51">
        <f>SUM(Table1[[#This Row],[250m]:[2000m]])/86400</f>
        <v>0</v>
      </c>
      <c r="P629" s="63">
        <f>SUM(Table1[[#This Row],[250m]:[3000m]])/86400</f>
        <v>0</v>
      </c>
      <c r="Q629" s="29" t="str">
        <f>IF(Table1[[#This Row],[Time(s)]]&gt;1,Table1[[#This Row],[Time(s)]]/86400," ")</f>
        <v xml:space="preserve"> </v>
      </c>
      <c r="R629" s="30">
        <f>SUM(Table1[[#This Row],[250m]:[4000m]])</f>
        <v>0</v>
      </c>
      <c r="S629" s="31" t="str">
        <f t="shared" si="37"/>
        <v xml:space="preserve"> </v>
      </c>
      <c r="T629" s="64" t="str">
        <f t="shared" si="38"/>
        <v xml:space="preserve"> </v>
      </c>
      <c r="U629" s="64" t="str">
        <f>IFERROR(AVERAGE(Table1[[#This Row],[500m]:[4000m]])," ")</f>
        <v xml:space="preserve"> </v>
      </c>
      <c r="V629" s="43" t="str">
        <f t="shared" si="39"/>
        <v xml:space="preserve"> </v>
      </c>
      <c r="W629" s="47"/>
      <c r="X629" s="47"/>
      <c r="Y629" s="47"/>
      <c r="Z629" s="49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51"/>
      <c r="AR629" s="47"/>
      <c r="AS629" s="47"/>
      <c r="AT629" s="47"/>
      <c r="AU629" s="47"/>
      <c r="AV629" s="47"/>
      <c r="AW629" s="47"/>
      <c r="AX629" s="47"/>
      <c r="AY629" s="47"/>
      <c r="AZ629" s="47"/>
      <c r="BA629" s="47"/>
      <c r="BB629" s="47"/>
      <c r="BC629" s="47"/>
      <c r="BD629" s="47"/>
      <c r="BE629" s="47"/>
      <c r="BF629" s="47"/>
      <c r="BG629" s="47"/>
      <c r="BH629" s="47"/>
      <c r="BI629" s="47"/>
      <c r="BJ629" s="47"/>
      <c r="BK629" s="47"/>
      <c r="BL629" s="47"/>
      <c r="BM629" s="47"/>
      <c r="BN629" s="47"/>
      <c r="BO629" s="47"/>
      <c r="BP629" s="47"/>
      <c r="BQ629" s="47"/>
      <c r="BR629" s="47"/>
      <c r="BS629" s="47"/>
      <c r="BT629" s="47"/>
      <c r="BU629" s="47"/>
      <c r="BV629" s="47"/>
      <c r="BW629" s="47"/>
      <c r="BX629" s="47"/>
    </row>
    <row r="630" spans="1:76" x14ac:dyDescent="0.25">
      <c r="A630" s="47"/>
      <c r="B630" s="45"/>
      <c r="C630" s="61"/>
      <c r="D630" s="45"/>
      <c r="E630" s="45"/>
      <c r="F630" s="47"/>
      <c r="G630" s="47"/>
      <c r="H630" s="47"/>
      <c r="I630" s="47"/>
      <c r="J630" s="47"/>
      <c r="K630" s="47"/>
      <c r="L630" s="47"/>
      <c r="M630" s="47"/>
      <c r="N630" s="51">
        <f>SUM(Table1[[#This Row],[250m]:[1000m]])/86400</f>
        <v>0</v>
      </c>
      <c r="O630" s="51">
        <f>SUM(Table1[[#This Row],[250m]:[2000m]])/86400</f>
        <v>0</v>
      </c>
      <c r="P630" s="63">
        <f>SUM(Table1[[#This Row],[250m]:[3000m]])/86400</f>
        <v>0</v>
      </c>
      <c r="Q630" s="29" t="str">
        <f>IF(Table1[[#This Row],[Time(s)]]&gt;1,Table1[[#This Row],[Time(s)]]/86400," ")</f>
        <v xml:space="preserve"> </v>
      </c>
      <c r="R630" s="30">
        <f>SUM(Table1[[#This Row],[250m]:[4000m]])</f>
        <v>0</v>
      </c>
      <c r="S630" s="31" t="str">
        <f t="shared" si="37"/>
        <v xml:space="preserve"> </v>
      </c>
      <c r="T630" s="64" t="str">
        <f t="shared" si="38"/>
        <v xml:space="preserve"> </v>
      </c>
      <c r="U630" s="64" t="str">
        <f>IFERROR(AVERAGE(Table1[[#This Row],[500m]:[4000m]])," ")</f>
        <v xml:space="preserve"> </v>
      </c>
      <c r="V630" s="43" t="str">
        <f t="shared" si="39"/>
        <v xml:space="preserve"> </v>
      </c>
      <c r="W630" s="47"/>
      <c r="X630" s="47"/>
      <c r="Y630" s="47"/>
      <c r="Z630" s="49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51"/>
      <c r="AR630" s="47"/>
      <c r="AS630" s="47"/>
      <c r="AT630" s="47"/>
      <c r="AU630" s="47"/>
      <c r="AV630" s="47"/>
      <c r="AW630" s="47"/>
      <c r="AX630" s="47"/>
      <c r="AY630" s="47"/>
      <c r="AZ630" s="47"/>
      <c r="BA630" s="47"/>
      <c r="BB630" s="47"/>
      <c r="BC630" s="47"/>
      <c r="BD630" s="47"/>
      <c r="BE630" s="47"/>
      <c r="BF630" s="47"/>
      <c r="BG630" s="47"/>
      <c r="BH630" s="47"/>
      <c r="BI630" s="47"/>
      <c r="BJ630" s="47"/>
      <c r="BK630" s="47"/>
      <c r="BL630" s="47"/>
      <c r="BM630" s="47"/>
      <c r="BN630" s="47"/>
      <c r="BO630" s="47"/>
      <c r="BP630" s="47"/>
      <c r="BQ630" s="47"/>
      <c r="BR630" s="47"/>
      <c r="BS630" s="47"/>
      <c r="BT630" s="47"/>
      <c r="BU630" s="47"/>
      <c r="BV630" s="47"/>
      <c r="BW630" s="47"/>
      <c r="BX630" s="47"/>
    </row>
    <row r="631" spans="1:76" x14ac:dyDescent="0.25">
      <c r="A631" s="47"/>
      <c r="B631" s="45"/>
      <c r="C631" s="61"/>
      <c r="D631" s="45"/>
      <c r="E631" s="45"/>
      <c r="F631" s="47"/>
      <c r="G631" s="47"/>
      <c r="H631" s="47"/>
      <c r="I631" s="47"/>
      <c r="J631" s="47"/>
      <c r="K631" s="47"/>
      <c r="L631" s="47"/>
      <c r="M631" s="47"/>
      <c r="N631" s="51">
        <f>SUM(Table1[[#This Row],[250m]:[1000m]])/86400</f>
        <v>0</v>
      </c>
      <c r="O631" s="51">
        <f>SUM(Table1[[#This Row],[250m]:[2000m]])/86400</f>
        <v>0</v>
      </c>
      <c r="P631" s="63">
        <f>SUM(Table1[[#This Row],[250m]:[3000m]])/86400</f>
        <v>0</v>
      </c>
      <c r="Q631" s="29" t="str">
        <f>IF(Table1[[#This Row],[Time(s)]]&gt;1,Table1[[#This Row],[Time(s)]]/86400," ")</f>
        <v xml:space="preserve"> </v>
      </c>
      <c r="R631" s="30">
        <f>SUM(Table1[[#This Row],[250m]:[4000m]])</f>
        <v>0</v>
      </c>
      <c r="S631" s="31" t="str">
        <f t="shared" si="37"/>
        <v xml:space="preserve"> </v>
      </c>
      <c r="T631" s="64" t="str">
        <f t="shared" si="38"/>
        <v xml:space="preserve"> </v>
      </c>
      <c r="U631" s="64" t="str">
        <f>IFERROR(AVERAGE(Table1[[#This Row],[500m]:[4000m]])," ")</f>
        <v xml:space="preserve"> </v>
      </c>
      <c r="V631" s="43" t="str">
        <f t="shared" si="39"/>
        <v xml:space="preserve"> </v>
      </c>
      <c r="W631" s="47"/>
      <c r="X631" s="47"/>
      <c r="Y631" s="47"/>
      <c r="Z631" s="49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51"/>
      <c r="AR631" s="47"/>
      <c r="AS631" s="47"/>
      <c r="AT631" s="47"/>
      <c r="AU631" s="47"/>
      <c r="AV631" s="47"/>
      <c r="AW631" s="47"/>
      <c r="AX631" s="47"/>
      <c r="AY631" s="47"/>
      <c r="AZ631" s="47"/>
      <c r="BA631" s="47"/>
      <c r="BB631" s="47"/>
      <c r="BC631" s="47"/>
      <c r="BD631" s="47"/>
      <c r="BE631" s="47"/>
      <c r="BF631" s="47"/>
      <c r="BG631" s="47"/>
      <c r="BH631" s="47"/>
      <c r="BI631" s="47"/>
      <c r="BJ631" s="47"/>
      <c r="BK631" s="47"/>
      <c r="BL631" s="47"/>
      <c r="BM631" s="47"/>
      <c r="BN631" s="47"/>
      <c r="BO631" s="47"/>
      <c r="BP631" s="47"/>
      <c r="BQ631" s="47"/>
      <c r="BR631" s="47"/>
      <c r="BS631" s="47"/>
      <c r="BT631" s="47"/>
      <c r="BU631" s="47"/>
      <c r="BV631" s="47"/>
      <c r="BW631" s="47"/>
      <c r="BX631" s="47"/>
    </row>
    <row r="632" spans="1:76" x14ac:dyDescent="0.25">
      <c r="A632" s="47"/>
      <c r="B632" s="45"/>
      <c r="C632" s="61"/>
      <c r="D632" s="45"/>
      <c r="E632" s="45"/>
      <c r="F632" s="47"/>
      <c r="G632" s="47"/>
      <c r="H632" s="47"/>
      <c r="I632" s="47"/>
      <c r="J632" s="47"/>
      <c r="K632" s="47"/>
      <c r="L632" s="47"/>
      <c r="M632" s="47"/>
      <c r="N632" s="51">
        <f>SUM(Table1[[#This Row],[250m]:[1000m]])/86400</f>
        <v>0</v>
      </c>
      <c r="O632" s="51">
        <f>SUM(Table1[[#This Row],[250m]:[2000m]])/86400</f>
        <v>0</v>
      </c>
      <c r="P632" s="63">
        <f>SUM(Table1[[#This Row],[250m]:[3000m]])/86400</f>
        <v>0</v>
      </c>
      <c r="Q632" s="29" t="str">
        <f>IF(Table1[[#This Row],[Time(s)]]&gt;1,Table1[[#This Row],[Time(s)]]/86400," ")</f>
        <v xml:space="preserve"> </v>
      </c>
      <c r="R632" s="30">
        <f>SUM(Table1[[#This Row],[250m]:[4000m]])</f>
        <v>0</v>
      </c>
      <c r="S632" s="31" t="str">
        <f t="shared" si="37"/>
        <v xml:space="preserve"> </v>
      </c>
      <c r="T632" s="64" t="str">
        <f t="shared" si="38"/>
        <v xml:space="preserve"> </v>
      </c>
      <c r="U632" s="64" t="str">
        <f>IFERROR(AVERAGE(Table1[[#This Row],[500m]:[4000m]])," ")</f>
        <v xml:space="preserve"> </v>
      </c>
      <c r="V632" s="43" t="str">
        <f t="shared" si="39"/>
        <v xml:space="preserve"> </v>
      </c>
      <c r="W632" s="47"/>
      <c r="X632" s="47"/>
      <c r="Y632" s="47"/>
      <c r="Z632" s="49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51"/>
      <c r="AR632" s="47"/>
      <c r="AS632" s="47"/>
      <c r="AT632" s="47"/>
      <c r="AU632" s="47"/>
      <c r="AV632" s="47"/>
      <c r="AW632" s="47"/>
      <c r="AX632" s="47"/>
      <c r="AY632" s="47"/>
      <c r="AZ632" s="47"/>
      <c r="BA632" s="47"/>
      <c r="BB632" s="47"/>
      <c r="BC632" s="47"/>
      <c r="BD632" s="47"/>
      <c r="BE632" s="47"/>
      <c r="BF632" s="47"/>
      <c r="BG632" s="47"/>
      <c r="BH632" s="47"/>
      <c r="BI632" s="47"/>
      <c r="BJ632" s="47"/>
      <c r="BK632" s="47"/>
      <c r="BL632" s="47"/>
      <c r="BM632" s="47"/>
      <c r="BN632" s="47"/>
      <c r="BO632" s="47"/>
      <c r="BP632" s="47"/>
      <c r="BQ632" s="47"/>
      <c r="BR632" s="47"/>
      <c r="BS632" s="47"/>
      <c r="BT632" s="47"/>
      <c r="BU632" s="47"/>
      <c r="BV632" s="47"/>
      <c r="BW632" s="47"/>
      <c r="BX632" s="47"/>
    </row>
    <row r="633" spans="1:76" x14ac:dyDescent="0.25">
      <c r="A633" s="47"/>
      <c r="B633" s="45"/>
      <c r="C633" s="61"/>
      <c r="D633" s="45"/>
      <c r="E633" s="45"/>
      <c r="F633" s="47"/>
      <c r="G633" s="47"/>
      <c r="H633" s="47"/>
      <c r="I633" s="47"/>
      <c r="J633" s="47"/>
      <c r="K633" s="47"/>
      <c r="L633" s="47"/>
      <c r="M633" s="47"/>
      <c r="N633" s="51">
        <f>SUM(Table1[[#This Row],[250m]:[1000m]])/86400</f>
        <v>0</v>
      </c>
      <c r="O633" s="51">
        <f>SUM(Table1[[#This Row],[250m]:[2000m]])/86400</f>
        <v>0</v>
      </c>
      <c r="P633" s="63">
        <f>SUM(Table1[[#This Row],[250m]:[3000m]])/86400</f>
        <v>0</v>
      </c>
      <c r="Q633" s="29" t="str">
        <f>IF(Table1[[#This Row],[Time(s)]]&gt;1,Table1[[#This Row],[Time(s)]]/86400," ")</f>
        <v xml:space="preserve"> </v>
      </c>
      <c r="R633" s="30">
        <f>SUM(Table1[[#This Row],[250m]:[4000m]])</f>
        <v>0</v>
      </c>
      <c r="S633" s="31" t="str">
        <f t="shared" si="37"/>
        <v xml:space="preserve"> </v>
      </c>
      <c r="T633" s="64" t="str">
        <f t="shared" si="38"/>
        <v xml:space="preserve"> </v>
      </c>
      <c r="U633" s="64" t="str">
        <f>IFERROR(AVERAGE(Table1[[#This Row],[500m]:[4000m]])," ")</f>
        <v xml:space="preserve"> </v>
      </c>
      <c r="V633" s="43" t="str">
        <f t="shared" si="39"/>
        <v xml:space="preserve"> </v>
      </c>
      <c r="W633" s="47"/>
      <c r="X633" s="47"/>
      <c r="Y633" s="47"/>
      <c r="Z633" s="49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51"/>
      <c r="AR633" s="47"/>
      <c r="AS633" s="47"/>
      <c r="AT633" s="47"/>
      <c r="AU633" s="47"/>
      <c r="AV633" s="47"/>
      <c r="AW633" s="47"/>
      <c r="AX633" s="47"/>
      <c r="AY633" s="47"/>
      <c r="AZ633" s="47"/>
      <c r="BA633" s="47"/>
      <c r="BB633" s="47"/>
      <c r="BC633" s="47"/>
      <c r="BD633" s="47"/>
      <c r="BE633" s="47"/>
      <c r="BF633" s="47"/>
      <c r="BG633" s="47"/>
      <c r="BH633" s="47"/>
      <c r="BI633" s="47"/>
      <c r="BJ633" s="47"/>
      <c r="BK633" s="47"/>
      <c r="BL633" s="47"/>
      <c r="BM633" s="47"/>
      <c r="BN633" s="47"/>
      <c r="BO633" s="47"/>
      <c r="BP633" s="47"/>
      <c r="BQ633" s="47"/>
      <c r="BR633" s="47"/>
      <c r="BS633" s="47"/>
      <c r="BT633" s="47"/>
      <c r="BU633" s="47"/>
      <c r="BV633" s="47"/>
      <c r="BW633" s="47"/>
      <c r="BX633" s="47"/>
    </row>
    <row r="634" spans="1:76" x14ac:dyDescent="0.25">
      <c r="A634" s="47"/>
      <c r="B634" s="45"/>
      <c r="C634" s="61"/>
      <c r="D634" s="45"/>
      <c r="E634" s="45"/>
      <c r="F634" s="47"/>
      <c r="G634" s="47"/>
      <c r="H634" s="47"/>
      <c r="I634" s="47"/>
      <c r="J634" s="47"/>
      <c r="K634" s="47"/>
      <c r="L634" s="47"/>
      <c r="M634" s="47"/>
      <c r="N634" s="51">
        <f>SUM(Table1[[#This Row],[250m]:[1000m]])/86400</f>
        <v>0</v>
      </c>
      <c r="O634" s="51">
        <f>SUM(Table1[[#This Row],[250m]:[2000m]])/86400</f>
        <v>0</v>
      </c>
      <c r="P634" s="63">
        <f>SUM(Table1[[#This Row],[250m]:[3000m]])/86400</f>
        <v>0</v>
      </c>
      <c r="Q634" s="29" t="str">
        <f>IF(Table1[[#This Row],[Time(s)]]&gt;1,Table1[[#This Row],[Time(s)]]/86400," ")</f>
        <v xml:space="preserve"> </v>
      </c>
      <c r="R634" s="30">
        <f>SUM(Table1[[#This Row],[250m]:[4000m]])</f>
        <v>0</v>
      </c>
      <c r="S634" s="31" t="str">
        <f t="shared" si="37"/>
        <v xml:space="preserve"> </v>
      </c>
      <c r="T634" s="64" t="str">
        <f t="shared" si="38"/>
        <v xml:space="preserve"> </v>
      </c>
      <c r="U634" s="64" t="str">
        <f>IFERROR(AVERAGE(Table1[[#This Row],[500m]:[4000m]])," ")</f>
        <v xml:space="preserve"> </v>
      </c>
      <c r="V634" s="43" t="str">
        <f t="shared" si="39"/>
        <v xml:space="preserve"> </v>
      </c>
      <c r="W634" s="47"/>
      <c r="X634" s="47"/>
      <c r="Y634" s="47"/>
      <c r="Z634" s="49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51"/>
      <c r="AR634" s="47"/>
      <c r="AS634" s="47"/>
      <c r="AT634" s="47"/>
      <c r="AU634" s="47"/>
      <c r="AV634" s="47"/>
      <c r="AW634" s="47"/>
      <c r="AX634" s="47"/>
      <c r="AY634" s="47"/>
      <c r="AZ634" s="47"/>
      <c r="BA634" s="47"/>
      <c r="BB634" s="47"/>
      <c r="BC634" s="47"/>
      <c r="BD634" s="47"/>
      <c r="BE634" s="47"/>
      <c r="BF634" s="47"/>
      <c r="BG634" s="47"/>
      <c r="BH634" s="47"/>
      <c r="BI634" s="47"/>
      <c r="BJ634" s="47"/>
      <c r="BK634" s="47"/>
      <c r="BL634" s="47"/>
      <c r="BM634" s="47"/>
      <c r="BN634" s="47"/>
      <c r="BO634" s="47"/>
      <c r="BP634" s="47"/>
      <c r="BQ634" s="47"/>
      <c r="BR634" s="47"/>
      <c r="BS634" s="47"/>
      <c r="BT634" s="47"/>
      <c r="BU634" s="47"/>
      <c r="BV634" s="47"/>
      <c r="BW634" s="47"/>
      <c r="BX634" s="47"/>
    </row>
    <row r="635" spans="1:76" x14ac:dyDescent="0.25">
      <c r="A635" s="47"/>
      <c r="B635" s="45"/>
      <c r="C635" s="61"/>
      <c r="D635" s="45"/>
      <c r="E635" s="45"/>
      <c r="F635" s="47"/>
      <c r="G635" s="47"/>
      <c r="H635" s="47"/>
      <c r="I635" s="47"/>
      <c r="J635" s="47"/>
      <c r="K635" s="47"/>
      <c r="L635" s="47"/>
      <c r="M635" s="47"/>
      <c r="N635" s="51">
        <f>SUM(Table1[[#This Row],[250m]:[1000m]])/86400</f>
        <v>0</v>
      </c>
      <c r="O635" s="51">
        <f>SUM(Table1[[#This Row],[250m]:[2000m]])/86400</f>
        <v>0</v>
      </c>
      <c r="P635" s="63">
        <f>SUM(Table1[[#This Row],[250m]:[3000m]])/86400</f>
        <v>0</v>
      </c>
      <c r="Q635" s="29" t="str">
        <f>IF(Table1[[#This Row],[Time(s)]]&gt;1,Table1[[#This Row],[Time(s)]]/86400," ")</f>
        <v xml:space="preserve"> </v>
      </c>
      <c r="R635" s="30">
        <f>SUM(Table1[[#This Row],[250m]:[4000m]])</f>
        <v>0</v>
      </c>
      <c r="S635" s="31" t="str">
        <f t="shared" si="37"/>
        <v xml:space="preserve"> </v>
      </c>
      <c r="T635" s="64" t="str">
        <f t="shared" si="38"/>
        <v xml:space="preserve"> </v>
      </c>
      <c r="U635" s="64" t="str">
        <f>IFERROR(AVERAGE(Table1[[#This Row],[500m]:[4000m]])," ")</f>
        <v xml:space="preserve"> </v>
      </c>
      <c r="V635" s="43" t="str">
        <f t="shared" si="39"/>
        <v xml:space="preserve"> </v>
      </c>
      <c r="W635" s="47"/>
      <c r="X635" s="47"/>
      <c r="Y635" s="47"/>
      <c r="Z635" s="49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51"/>
      <c r="AR635" s="47"/>
      <c r="AS635" s="47"/>
      <c r="AT635" s="47"/>
      <c r="AU635" s="47"/>
      <c r="AV635" s="47"/>
      <c r="AW635" s="47"/>
      <c r="AX635" s="47"/>
      <c r="AY635" s="47"/>
      <c r="AZ635" s="47"/>
      <c r="BA635" s="47"/>
      <c r="BB635" s="47"/>
      <c r="BC635" s="47"/>
      <c r="BD635" s="47"/>
      <c r="BE635" s="47"/>
      <c r="BF635" s="47"/>
      <c r="BG635" s="47"/>
      <c r="BH635" s="47"/>
      <c r="BI635" s="47"/>
      <c r="BJ635" s="47"/>
      <c r="BK635" s="47"/>
      <c r="BL635" s="47"/>
      <c r="BM635" s="47"/>
      <c r="BN635" s="47"/>
      <c r="BO635" s="47"/>
      <c r="BP635" s="47"/>
      <c r="BQ635" s="47"/>
      <c r="BR635" s="47"/>
      <c r="BS635" s="47"/>
      <c r="BT635" s="47"/>
      <c r="BU635" s="47"/>
      <c r="BV635" s="47"/>
      <c r="BW635" s="47"/>
      <c r="BX635" s="47"/>
    </row>
    <row r="636" spans="1:76" x14ac:dyDescent="0.25">
      <c r="A636" s="47"/>
      <c r="B636" s="45"/>
      <c r="C636" s="61"/>
      <c r="D636" s="45"/>
      <c r="E636" s="45"/>
      <c r="F636" s="47"/>
      <c r="G636" s="47"/>
      <c r="H636" s="47"/>
      <c r="I636" s="47"/>
      <c r="J636" s="47"/>
      <c r="K636" s="47"/>
      <c r="L636" s="47"/>
      <c r="M636" s="47"/>
      <c r="N636" s="51">
        <f>SUM(Table1[[#This Row],[250m]:[1000m]])/86400</f>
        <v>0</v>
      </c>
      <c r="O636" s="51">
        <f>SUM(Table1[[#This Row],[250m]:[2000m]])/86400</f>
        <v>0</v>
      </c>
      <c r="P636" s="63">
        <f>SUM(Table1[[#This Row],[250m]:[3000m]])/86400</f>
        <v>0</v>
      </c>
      <c r="Q636" s="29" t="str">
        <f>IF(Table1[[#This Row],[Time(s)]]&gt;1,Table1[[#This Row],[Time(s)]]/86400," ")</f>
        <v xml:space="preserve"> </v>
      </c>
      <c r="R636" s="30">
        <f>SUM(Table1[[#This Row],[250m]:[4000m]])</f>
        <v>0</v>
      </c>
      <c r="S636" s="31" t="str">
        <f t="shared" si="37"/>
        <v xml:space="preserve"> </v>
      </c>
      <c r="T636" s="64" t="str">
        <f t="shared" si="38"/>
        <v xml:space="preserve"> </v>
      </c>
      <c r="U636" s="64" t="str">
        <f>IFERROR(AVERAGE(Table1[[#This Row],[500m]:[4000m]])," ")</f>
        <v xml:space="preserve"> </v>
      </c>
      <c r="V636" s="43" t="str">
        <f t="shared" si="39"/>
        <v xml:space="preserve"> </v>
      </c>
      <c r="W636" s="47"/>
      <c r="X636" s="47"/>
      <c r="Y636" s="47"/>
      <c r="Z636" s="49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51"/>
      <c r="AR636" s="47"/>
      <c r="AS636" s="47"/>
      <c r="AT636" s="47"/>
      <c r="AU636" s="47"/>
      <c r="AV636" s="47"/>
      <c r="AW636" s="47"/>
      <c r="AX636" s="47"/>
      <c r="AY636" s="47"/>
      <c r="AZ636" s="47"/>
      <c r="BA636" s="47"/>
      <c r="BB636" s="47"/>
      <c r="BC636" s="47"/>
      <c r="BD636" s="47"/>
      <c r="BE636" s="47"/>
      <c r="BF636" s="47"/>
      <c r="BG636" s="47"/>
      <c r="BH636" s="47"/>
      <c r="BI636" s="47"/>
      <c r="BJ636" s="47"/>
      <c r="BK636" s="47"/>
      <c r="BL636" s="47"/>
      <c r="BM636" s="47"/>
      <c r="BN636" s="47"/>
      <c r="BO636" s="47"/>
      <c r="BP636" s="47"/>
      <c r="BQ636" s="47"/>
      <c r="BR636" s="47"/>
      <c r="BS636" s="47"/>
      <c r="BT636" s="47"/>
      <c r="BU636" s="47"/>
      <c r="BV636" s="47"/>
      <c r="BW636" s="47"/>
      <c r="BX636" s="47"/>
    </row>
    <row r="637" spans="1:76" x14ac:dyDescent="0.25">
      <c r="A637" s="47"/>
      <c r="B637" s="45"/>
      <c r="C637" s="61"/>
      <c r="D637" s="45"/>
      <c r="E637" s="45"/>
      <c r="F637" s="47"/>
      <c r="G637" s="47"/>
      <c r="H637" s="47"/>
      <c r="I637" s="47"/>
      <c r="J637" s="47"/>
      <c r="K637" s="47"/>
      <c r="L637" s="47"/>
      <c r="M637" s="47"/>
      <c r="N637" s="51">
        <f>SUM(Table1[[#This Row],[250m]:[1000m]])/86400</f>
        <v>0</v>
      </c>
      <c r="O637" s="51">
        <f>SUM(Table1[[#This Row],[250m]:[2000m]])/86400</f>
        <v>0</v>
      </c>
      <c r="P637" s="63">
        <f>SUM(Table1[[#This Row],[250m]:[3000m]])/86400</f>
        <v>0</v>
      </c>
      <c r="Q637" s="29" t="str">
        <f>IF(Table1[[#This Row],[Time(s)]]&gt;1,Table1[[#This Row],[Time(s)]]/86400," ")</f>
        <v xml:space="preserve"> </v>
      </c>
      <c r="R637" s="30">
        <f>SUM(Table1[[#This Row],[250m]:[4000m]])</f>
        <v>0</v>
      </c>
      <c r="S637" s="31" t="str">
        <f t="shared" si="37"/>
        <v xml:space="preserve"> </v>
      </c>
      <c r="T637" s="64" t="str">
        <f t="shared" si="38"/>
        <v xml:space="preserve"> </v>
      </c>
      <c r="U637" s="64" t="str">
        <f>IFERROR(AVERAGE(Table1[[#This Row],[500m]:[4000m]])," ")</f>
        <v xml:space="preserve"> </v>
      </c>
      <c r="V637" s="43" t="str">
        <f t="shared" si="39"/>
        <v xml:space="preserve"> </v>
      </c>
      <c r="W637" s="47"/>
      <c r="X637" s="47"/>
      <c r="Y637" s="47"/>
      <c r="Z637" s="49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51"/>
      <c r="AR637" s="47"/>
      <c r="AS637" s="47"/>
      <c r="AT637" s="47"/>
      <c r="AU637" s="47"/>
      <c r="AV637" s="47"/>
      <c r="AW637" s="47"/>
      <c r="AX637" s="47"/>
      <c r="AY637" s="47"/>
      <c r="AZ637" s="47"/>
      <c r="BA637" s="47"/>
      <c r="BB637" s="47"/>
      <c r="BC637" s="47"/>
      <c r="BD637" s="47"/>
      <c r="BE637" s="47"/>
      <c r="BF637" s="47"/>
      <c r="BG637" s="47"/>
      <c r="BH637" s="47"/>
      <c r="BI637" s="47"/>
      <c r="BJ637" s="47"/>
      <c r="BK637" s="47"/>
      <c r="BL637" s="47"/>
      <c r="BM637" s="47"/>
      <c r="BN637" s="47"/>
      <c r="BO637" s="47"/>
      <c r="BP637" s="47"/>
      <c r="BQ637" s="47"/>
      <c r="BR637" s="47"/>
      <c r="BS637" s="47"/>
      <c r="BT637" s="47"/>
      <c r="BU637" s="47"/>
      <c r="BV637" s="47"/>
      <c r="BW637" s="47"/>
      <c r="BX637" s="47"/>
    </row>
    <row r="638" spans="1:76" x14ac:dyDescent="0.25">
      <c r="A638" s="47"/>
      <c r="B638" s="45"/>
      <c r="C638" s="61"/>
      <c r="D638" s="45"/>
      <c r="E638" s="45"/>
      <c r="F638" s="47"/>
      <c r="G638" s="47"/>
      <c r="H638" s="47"/>
      <c r="I638" s="47"/>
      <c r="J638" s="47"/>
      <c r="K638" s="47"/>
      <c r="L638" s="47"/>
      <c r="M638" s="47"/>
      <c r="N638" s="51">
        <f>SUM(Table1[[#This Row],[250m]:[1000m]])/86400</f>
        <v>0</v>
      </c>
      <c r="O638" s="51">
        <f>SUM(Table1[[#This Row],[250m]:[2000m]])/86400</f>
        <v>0</v>
      </c>
      <c r="P638" s="63">
        <f>SUM(Table1[[#This Row],[250m]:[3000m]])/86400</f>
        <v>0</v>
      </c>
      <c r="Q638" s="29" t="str">
        <f>IF(Table1[[#This Row],[Time(s)]]&gt;1,Table1[[#This Row],[Time(s)]]/86400," ")</f>
        <v xml:space="preserve"> </v>
      </c>
      <c r="R638" s="30">
        <f>SUM(Table1[[#This Row],[250m]:[4000m]])</f>
        <v>0</v>
      </c>
      <c r="S638" s="31" t="str">
        <f t="shared" si="37"/>
        <v xml:space="preserve"> </v>
      </c>
      <c r="T638" s="64" t="str">
        <f t="shared" si="38"/>
        <v xml:space="preserve"> </v>
      </c>
      <c r="U638" s="64" t="str">
        <f>IFERROR(AVERAGE(Table1[[#This Row],[500m]:[4000m]])," ")</f>
        <v xml:space="preserve"> </v>
      </c>
      <c r="V638" s="43" t="str">
        <f t="shared" si="39"/>
        <v xml:space="preserve"> </v>
      </c>
      <c r="W638" s="47"/>
      <c r="X638" s="47"/>
      <c r="Y638" s="47"/>
      <c r="Z638" s="49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51"/>
      <c r="AR638" s="47"/>
      <c r="AS638" s="47"/>
      <c r="AT638" s="47"/>
      <c r="AU638" s="47"/>
      <c r="AV638" s="47"/>
      <c r="AW638" s="47"/>
      <c r="AX638" s="47"/>
      <c r="AY638" s="47"/>
      <c r="AZ638" s="47"/>
      <c r="BA638" s="47"/>
      <c r="BB638" s="47"/>
      <c r="BC638" s="47"/>
      <c r="BD638" s="47"/>
      <c r="BE638" s="47"/>
      <c r="BF638" s="47"/>
      <c r="BG638" s="47"/>
      <c r="BH638" s="47"/>
      <c r="BI638" s="47"/>
      <c r="BJ638" s="47"/>
      <c r="BK638" s="47"/>
      <c r="BL638" s="47"/>
      <c r="BM638" s="47"/>
      <c r="BN638" s="47"/>
      <c r="BO638" s="47"/>
      <c r="BP638" s="47"/>
      <c r="BQ638" s="47"/>
      <c r="BR638" s="47"/>
      <c r="BS638" s="47"/>
      <c r="BT638" s="47"/>
      <c r="BU638" s="47"/>
      <c r="BV638" s="47"/>
      <c r="BW638" s="47"/>
      <c r="BX638" s="47"/>
    </row>
    <row r="639" spans="1:76" x14ac:dyDescent="0.25">
      <c r="A639" s="47"/>
      <c r="B639" s="45"/>
      <c r="C639" s="61"/>
      <c r="D639" s="45"/>
      <c r="E639" s="45"/>
      <c r="F639" s="47"/>
      <c r="G639" s="47"/>
      <c r="H639" s="47"/>
      <c r="I639" s="47"/>
      <c r="J639" s="47"/>
      <c r="K639" s="47"/>
      <c r="L639" s="47"/>
      <c r="M639" s="47"/>
      <c r="N639" s="51">
        <f>SUM(Table1[[#This Row],[250m]:[1000m]])/86400</f>
        <v>0</v>
      </c>
      <c r="O639" s="51">
        <f>SUM(Table1[[#This Row],[250m]:[2000m]])/86400</f>
        <v>0</v>
      </c>
      <c r="P639" s="63">
        <f>SUM(Table1[[#This Row],[250m]:[3000m]])/86400</f>
        <v>0</v>
      </c>
      <c r="Q639" s="29" t="str">
        <f>IF(Table1[[#This Row],[Time(s)]]&gt;1,Table1[[#This Row],[Time(s)]]/86400," ")</f>
        <v xml:space="preserve"> </v>
      </c>
      <c r="R639" s="30">
        <f>SUM(Table1[[#This Row],[250m]:[4000m]])</f>
        <v>0</v>
      </c>
      <c r="S639" s="31" t="str">
        <f t="shared" si="37"/>
        <v xml:space="preserve"> </v>
      </c>
      <c r="T639" s="64" t="str">
        <f t="shared" si="38"/>
        <v xml:space="preserve"> </v>
      </c>
      <c r="U639" s="64" t="str">
        <f>IFERROR(AVERAGE(Table1[[#This Row],[500m]:[4000m]])," ")</f>
        <v xml:space="preserve"> </v>
      </c>
      <c r="V639" s="43" t="str">
        <f t="shared" si="39"/>
        <v xml:space="preserve"> </v>
      </c>
      <c r="W639" s="47"/>
      <c r="X639" s="47"/>
      <c r="Y639" s="47"/>
      <c r="Z639" s="49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51"/>
      <c r="AR639" s="47"/>
      <c r="AS639" s="47"/>
      <c r="AT639" s="47"/>
      <c r="AU639" s="47"/>
      <c r="AV639" s="47"/>
      <c r="AW639" s="47"/>
      <c r="AX639" s="47"/>
      <c r="AY639" s="47"/>
      <c r="AZ639" s="47"/>
      <c r="BA639" s="47"/>
      <c r="BB639" s="47"/>
      <c r="BC639" s="47"/>
      <c r="BD639" s="47"/>
      <c r="BE639" s="47"/>
      <c r="BF639" s="47"/>
      <c r="BG639" s="47"/>
      <c r="BH639" s="47"/>
      <c r="BI639" s="47"/>
      <c r="BJ639" s="47"/>
      <c r="BK639" s="47"/>
      <c r="BL639" s="47"/>
      <c r="BM639" s="47"/>
      <c r="BN639" s="47"/>
      <c r="BO639" s="47"/>
      <c r="BP639" s="47"/>
      <c r="BQ639" s="47"/>
      <c r="BR639" s="47"/>
      <c r="BS639" s="47"/>
      <c r="BT639" s="47"/>
      <c r="BU639" s="47"/>
      <c r="BV639" s="47"/>
      <c r="BW639" s="47"/>
      <c r="BX639" s="47"/>
    </row>
    <row r="640" spans="1:76" x14ac:dyDescent="0.25">
      <c r="A640" s="47"/>
      <c r="B640" s="45"/>
      <c r="C640" s="61"/>
      <c r="D640" s="45"/>
      <c r="E640" s="45"/>
      <c r="F640" s="47"/>
      <c r="G640" s="47"/>
      <c r="H640" s="47"/>
      <c r="I640" s="47"/>
      <c r="J640" s="47"/>
      <c r="K640" s="47"/>
      <c r="L640" s="47"/>
      <c r="M640" s="47"/>
      <c r="N640" s="51">
        <f>SUM(Table1[[#This Row],[250m]:[1000m]])/86400</f>
        <v>0</v>
      </c>
      <c r="O640" s="51">
        <f>SUM(Table1[[#This Row],[250m]:[2000m]])/86400</f>
        <v>0</v>
      </c>
      <c r="P640" s="63">
        <f>SUM(Table1[[#This Row],[250m]:[3000m]])/86400</f>
        <v>0</v>
      </c>
      <c r="Q640" s="29" t="str">
        <f>IF(Table1[[#This Row],[Time(s)]]&gt;1,Table1[[#This Row],[Time(s)]]/86400," ")</f>
        <v xml:space="preserve"> </v>
      </c>
      <c r="R640" s="30">
        <f>SUM(Table1[[#This Row],[250m]:[4000m]])</f>
        <v>0</v>
      </c>
      <c r="S640" s="31" t="str">
        <f t="shared" si="37"/>
        <v xml:space="preserve"> </v>
      </c>
      <c r="T640" s="64" t="str">
        <f t="shared" si="38"/>
        <v xml:space="preserve"> </v>
      </c>
      <c r="U640" s="64" t="str">
        <f>IFERROR(AVERAGE(Table1[[#This Row],[500m]:[4000m]])," ")</f>
        <v xml:space="preserve"> </v>
      </c>
      <c r="V640" s="43" t="str">
        <f t="shared" si="39"/>
        <v xml:space="preserve"> </v>
      </c>
      <c r="W640" s="47"/>
      <c r="X640" s="47"/>
      <c r="Y640" s="47"/>
      <c r="Z640" s="49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51"/>
      <c r="AR640" s="47"/>
      <c r="AS640" s="47"/>
      <c r="AT640" s="47"/>
      <c r="AU640" s="47"/>
      <c r="AV640" s="47"/>
      <c r="AW640" s="47"/>
      <c r="AX640" s="47"/>
      <c r="AY640" s="47"/>
      <c r="AZ640" s="47"/>
      <c r="BA640" s="47"/>
      <c r="BB640" s="47"/>
      <c r="BC640" s="47"/>
      <c r="BD640" s="47"/>
      <c r="BE640" s="47"/>
      <c r="BF640" s="47"/>
      <c r="BG640" s="47"/>
      <c r="BH640" s="47"/>
      <c r="BI640" s="47"/>
      <c r="BJ640" s="47"/>
      <c r="BK640" s="47"/>
      <c r="BL640" s="47"/>
      <c r="BM640" s="47"/>
      <c r="BN640" s="47"/>
      <c r="BO640" s="47"/>
      <c r="BP640" s="47"/>
      <c r="BQ640" s="47"/>
      <c r="BR640" s="47"/>
      <c r="BS640" s="47"/>
      <c r="BT640" s="47"/>
      <c r="BU640" s="47"/>
      <c r="BV640" s="47"/>
      <c r="BW640" s="47"/>
      <c r="BX640" s="47"/>
    </row>
    <row r="641" spans="1:76" x14ac:dyDescent="0.25">
      <c r="A641" s="47"/>
      <c r="B641" s="45"/>
      <c r="C641" s="61"/>
      <c r="D641" s="45"/>
      <c r="E641" s="45"/>
      <c r="F641" s="47"/>
      <c r="G641" s="47"/>
      <c r="H641" s="47"/>
      <c r="I641" s="47"/>
      <c r="J641" s="47"/>
      <c r="K641" s="47"/>
      <c r="L641" s="47"/>
      <c r="M641" s="47"/>
      <c r="N641" s="51">
        <f>SUM(Table1[[#This Row],[250m]:[1000m]])/86400</f>
        <v>0</v>
      </c>
      <c r="O641" s="51">
        <f>SUM(Table1[[#This Row],[250m]:[2000m]])/86400</f>
        <v>0</v>
      </c>
      <c r="P641" s="63">
        <f>SUM(Table1[[#This Row],[250m]:[3000m]])/86400</f>
        <v>0</v>
      </c>
      <c r="Q641" s="29" t="str">
        <f>IF(Table1[[#This Row],[Time(s)]]&gt;1,Table1[[#This Row],[Time(s)]]/86400," ")</f>
        <v xml:space="preserve"> </v>
      </c>
      <c r="R641" s="30">
        <f>SUM(Table1[[#This Row],[250m]:[4000m]])</f>
        <v>0</v>
      </c>
      <c r="S641" s="31" t="str">
        <f t="shared" si="37"/>
        <v xml:space="preserve"> </v>
      </c>
      <c r="T641" s="64" t="str">
        <f t="shared" si="38"/>
        <v xml:space="preserve"> </v>
      </c>
      <c r="U641" s="64" t="str">
        <f>IFERROR(AVERAGE(Table1[[#This Row],[500m]:[4000m]])," ")</f>
        <v xml:space="preserve"> </v>
      </c>
      <c r="V641" s="43" t="str">
        <f t="shared" si="39"/>
        <v xml:space="preserve"> </v>
      </c>
      <c r="W641" s="47"/>
      <c r="X641" s="47"/>
      <c r="Y641" s="47"/>
      <c r="Z641" s="49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51"/>
      <c r="AR641" s="47"/>
      <c r="AS641" s="47"/>
      <c r="AT641" s="47"/>
      <c r="AU641" s="47"/>
      <c r="AV641" s="47"/>
      <c r="AW641" s="47"/>
      <c r="AX641" s="47"/>
      <c r="AY641" s="47"/>
      <c r="AZ641" s="47"/>
      <c r="BA641" s="47"/>
      <c r="BB641" s="47"/>
      <c r="BC641" s="47"/>
      <c r="BD641" s="47"/>
      <c r="BE641" s="47"/>
      <c r="BF641" s="47"/>
      <c r="BG641" s="47"/>
      <c r="BH641" s="47"/>
      <c r="BI641" s="47"/>
      <c r="BJ641" s="47"/>
      <c r="BK641" s="47"/>
      <c r="BL641" s="47"/>
      <c r="BM641" s="47"/>
      <c r="BN641" s="47"/>
      <c r="BO641" s="47"/>
      <c r="BP641" s="47"/>
      <c r="BQ641" s="47"/>
      <c r="BR641" s="47"/>
      <c r="BS641" s="47"/>
      <c r="BT641" s="47"/>
      <c r="BU641" s="47"/>
      <c r="BV641" s="47"/>
      <c r="BW641" s="47"/>
      <c r="BX641" s="47"/>
    </row>
    <row r="642" spans="1:76" x14ac:dyDescent="0.25">
      <c r="A642" s="47"/>
      <c r="B642" s="45"/>
      <c r="C642" s="61"/>
      <c r="D642" s="45"/>
      <c r="E642" s="45"/>
      <c r="F642" s="47"/>
      <c r="G642" s="47"/>
      <c r="H642" s="47"/>
      <c r="I642" s="47"/>
      <c r="J642" s="47"/>
      <c r="K642" s="47"/>
      <c r="L642" s="47"/>
      <c r="M642" s="47"/>
      <c r="N642" s="51">
        <f>SUM(Table1[[#This Row],[250m]:[1000m]])/86400</f>
        <v>0</v>
      </c>
      <c r="O642" s="51">
        <f>SUM(Table1[[#This Row],[250m]:[2000m]])/86400</f>
        <v>0</v>
      </c>
      <c r="P642" s="63">
        <f>SUM(Table1[[#This Row],[250m]:[3000m]])/86400</f>
        <v>0</v>
      </c>
      <c r="Q642" s="29" t="str">
        <f>IF(Table1[[#This Row],[Time(s)]]&gt;1,Table1[[#This Row],[Time(s)]]/86400," ")</f>
        <v xml:space="preserve"> </v>
      </c>
      <c r="R642" s="30">
        <f>SUM(Table1[[#This Row],[250m]:[4000m]])</f>
        <v>0</v>
      </c>
      <c r="S642" s="31" t="str">
        <f t="shared" si="37"/>
        <v xml:space="preserve"> </v>
      </c>
      <c r="T642" s="64" t="str">
        <f t="shared" si="38"/>
        <v xml:space="preserve"> </v>
      </c>
      <c r="U642" s="64" t="str">
        <f>IFERROR(AVERAGE(Table1[[#This Row],[500m]:[4000m]])," ")</f>
        <v xml:space="preserve"> </v>
      </c>
      <c r="V642" s="43" t="str">
        <f t="shared" si="39"/>
        <v xml:space="preserve"> </v>
      </c>
      <c r="W642" s="47"/>
      <c r="X642" s="47"/>
      <c r="Y642" s="47"/>
      <c r="Z642" s="49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51"/>
      <c r="AR642" s="47"/>
      <c r="AS642" s="47"/>
      <c r="AT642" s="47"/>
      <c r="AU642" s="47"/>
      <c r="AV642" s="47"/>
      <c r="AW642" s="47"/>
      <c r="AX642" s="47"/>
      <c r="AY642" s="47"/>
      <c r="AZ642" s="47"/>
      <c r="BA642" s="47"/>
      <c r="BB642" s="47"/>
      <c r="BC642" s="47"/>
      <c r="BD642" s="47"/>
      <c r="BE642" s="47"/>
      <c r="BF642" s="47"/>
      <c r="BG642" s="47"/>
      <c r="BH642" s="47"/>
      <c r="BI642" s="47"/>
      <c r="BJ642" s="47"/>
      <c r="BK642" s="47"/>
      <c r="BL642" s="47"/>
      <c r="BM642" s="47"/>
      <c r="BN642" s="47"/>
      <c r="BO642" s="47"/>
      <c r="BP642" s="47"/>
      <c r="BQ642" s="47"/>
      <c r="BR642" s="47"/>
      <c r="BS642" s="47"/>
      <c r="BT642" s="47"/>
      <c r="BU642" s="47"/>
      <c r="BV642" s="47"/>
      <c r="BW642" s="47"/>
      <c r="BX642" s="47"/>
    </row>
    <row r="643" spans="1:76" x14ac:dyDescent="0.25">
      <c r="A643" s="47"/>
      <c r="B643" s="45"/>
      <c r="C643" s="61"/>
      <c r="D643" s="45"/>
      <c r="E643" s="45"/>
      <c r="F643" s="47"/>
      <c r="G643" s="47"/>
      <c r="H643" s="47"/>
      <c r="I643" s="47"/>
      <c r="J643" s="47"/>
      <c r="K643" s="47"/>
      <c r="L643" s="47"/>
      <c r="M643" s="47"/>
      <c r="N643" s="51">
        <f>SUM(Table1[[#This Row],[250m]:[1000m]])/86400</f>
        <v>0</v>
      </c>
      <c r="O643" s="51">
        <f>SUM(Table1[[#This Row],[250m]:[2000m]])/86400</f>
        <v>0</v>
      </c>
      <c r="P643" s="63">
        <f>SUM(Table1[[#This Row],[250m]:[3000m]])/86400</f>
        <v>0</v>
      </c>
      <c r="Q643" s="29" t="str">
        <f>IF(Table1[[#This Row],[Time(s)]]&gt;1,Table1[[#This Row],[Time(s)]]/86400," ")</f>
        <v xml:space="preserve"> </v>
      </c>
      <c r="R643" s="30">
        <f>SUM(Table1[[#This Row],[250m]:[4000m]])</f>
        <v>0</v>
      </c>
      <c r="S643" s="31" t="str">
        <f t="shared" si="37"/>
        <v xml:space="preserve"> </v>
      </c>
      <c r="T643" s="64" t="str">
        <f t="shared" si="38"/>
        <v xml:space="preserve"> </v>
      </c>
      <c r="U643" s="64" t="str">
        <f>IFERROR(AVERAGE(Table1[[#This Row],[500m]:[4000m]])," ")</f>
        <v xml:space="preserve"> </v>
      </c>
      <c r="V643" s="43" t="str">
        <f t="shared" si="39"/>
        <v xml:space="preserve"> </v>
      </c>
      <c r="W643" s="47"/>
      <c r="X643" s="47"/>
      <c r="Y643" s="47"/>
      <c r="Z643" s="49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51"/>
      <c r="AR643" s="47"/>
      <c r="AS643" s="47"/>
      <c r="AT643" s="47"/>
      <c r="AU643" s="47"/>
      <c r="AV643" s="47"/>
      <c r="AW643" s="47"/>
      <c r="AX643" s="47"/>
      <c r="AY643" s="47"/>
      <c r="AZ643" s="47"/>
      <c r="BA643" s="47"/>
      <c r="BB643" s="47"/>
      <c r="BC643" s="47"/>
      <c r="BD643" s="47"/>
      <c r="BE643" s="47"/>
      <c r="BF643" s="47"/>
      <c r="BG643" s="47"/>
      <c r="BH643" s="47"/>
      <c r="BI643" s="47"/>
      <c r="BJ643" s="47"/>
      <c r="BK643" s="47"/>
      <c r="BL643" s="47"/>
      <c r="BM643" s="47"/>
      <c r="BN643" s="47"/>
      <c r="BO643" s="47"/>
      <c r="BP643" s="47"/>
      <c r="BQ643" s="47"/>
      <c r="BR643" s="47"/>
      <c r="BS643" s="47"/>
      <c r="BT643" s="47"/>
      <c r="BU643" s="47"/>
      <c r="BV643" s="47"/>
      <c r="BW643" s="47"/>
      <c r="BX643" s="47"/>
    </row>
    <row r="644" spans="1:76" x14ac:dyDescent="0.25">
      <c r="A644" s="47"/>
      <c r="B644" s="45"/>
      <c r="C644" s="61"/>
      <c r="D644" s="45"/>
      <c r="E644" s="45"/>
      <c r="F644" s="47"/>
      <c r="G644" s="47"/>
      <c r="H644" s="47"/>
      <c r="I644" s="47"/>
      <c r="J644" s="47"/>
      <c r="K644" s="47"/>
      <c r="L644" s="47"/>
      <c r="M644" s="47"/>
      <c r="N644" s="51">
        <f>SUM(Table1[[#This Row],[250m]:[1000m]])/86400</f>
        <v>0</v>
      </c>
      <c r="O644" s="51">
        <f>SUM(Table1[[#This Row],[250m]:[2000m]])/86400</f>
        <v>0</v>
      </c>
      <c r="P644" s="63">
        <f>SUM(Table1[[#This Row],[250m]:[3000m]])/86400</f>
        <v>0</v>
      </c>
      <c r="Q644" s="29" t="str">
        <f>IF(Table1[[#This Row],[Time(s)]]&gt;1,Table1[[#This Row],[Time(s)]]/86400," ")</f>
        <v xml:space="preserve"> </v>
      </c>
      <c r="R644" s="30">
        <f>SUM(Table1[[#This Row],[250m]:[4000m]])</f>
        <v>0</v>
      </c>
      <c r="S644" s="31" t="str">
        <f t="shared" si="37"/>
        <v xml:space="preserve"> </v>
      </c>
      <c r="T644" s="64" t="str">
        <f t="shared" si="38"/>
        <v xml:space="preserve"> </v>
      </c>
      <c r="U644" s="64" t="str">
        <f>IFERROR(AVERAGE(Table1[[#This Row],[500m]:[4000m]])," ")</f>
        <v xml:space="preserve"> </v>
      </c>
      <c r="V644" s="43" t="str">
        <f t="shared" si="39"/>
        <v xml:space="preserve"> </v>
      </c>
      <c r="W644" s="47"/>
      <c r="X644" s="47"/>
      <c r="Y644" s="47"/>
      <c r="Z644" s="49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51"/>
      <c r="AR644" s="47"/>
      <c r="AS644" s="47"/>
      <c r="AT644" s="47"/>
      <c r="AU644" s="47"/>
      <c r="AV644" s="47"/>
      <c r="AW644" s="47"/>
      <c r="AX644" s="47"/>
      <c r="AY644" s="47"/>
      <c r="AZ644" s="47"/>
      <c r="BA644" s="47"/>
      <c r="BB644" s="47"/>
      <c r="BC644" s="47"/>
      <c r="BD644" s="47"/>
      <c r="BE644" s="47"/>
      <c r="BF644" s="47"/>
      <c r="BG644" s="47"/>
      <c r="BH644" s="47"/>
      <c r="BI644" s="47"/>
      <c r="BJ644" s="47"/>
      <c r="BK644" s="47"/>
      <c r="BL644" s="47"/>
      <c r="BM644" s="47"/>
      <c r="BN644" s="47"/>
      <c r="BO644" s="47"/>
      <c r="BP644" s="47"/>
      <c r="BQ644" s="47"/>
      <c r="BR644" s="47"/>
      <c r="BS644" s="47"/>
      <c r="BT644" s="47"/>
      <c r="BU644" s="47"/>
      <c r="BV644" s="47"/>
      <c r="BW644" s="47"/>
      <c r="BX644" s="47"/>
    </row>
    <row r="645" spans="1:76" x14ac:dyDescent="0.25">
      <c r="A645" s="47"/>
      <c r="B645" s="45"/>
      <c r="C645" s="61"/>
      <c r="D645" s="45"/>
      <c r="E645" s="45"/>
      <c r="F645" s="47"/>
      <c r="G645" s="47"/>
      <c r="H645" s="47"/>
      <c r="I645" s="47"/>
      <c r="J645" s="47"/>
      <c r="K645" s="47"/>
      <c r="L645" s="47"/>
      <c r="M645" s="47"/>
      <c r="N645" s="51">
        <f>SUM(Table1[[#This Row],[250m]:[1000m]])/86400</f>
        <v>0</v>
      </c>
      <c r="O645" s="51">
        <f>SUM(Table1[[#This Row],[250m]:[2000m]])/86400</f>
        <v>0</v>
      </c>
      <c r="P645" s="63">
        <f>SUM(Table1[[#This Row],[250m]:[3000m]])/86400</f>
        <v>0</v>
      </c>
      <c r="Q645" s="29" t="str">
        <f>IF(Table1[[#This Row],[Time(s)]]&gt;1,Table1[[#This Row],[Time(s)]]/86400," ")</f>
        <v xml:space="preserve"> </v>
      </c>
      <c r="R645" s="30">
        <f>SUM(Table1[[#This Row],[250m]:[4000m]])</f>
        <v>0</v>
      </c>
      <c r="S645" s="31" t="str">
        <f t="shared" si="37"/>
        <v xml:space="preserve"> </v>
      </c>
      <c r="T645" s="64" t="str">
        <f t="shared" si="38"/>
        <v xml:space="preserve"> </v>
      </c>
      <c r="U645" s="64" t="str">
        <f>IFERROR(AVERAGE(Table1[[#This Row],[500m]:[4000m]])," ")</f>
        <v xml:space="preserve"> </v>
      </c>
      <c r="V645" s="43" t="str">
        <f t="shared" si="39"/>
        <v xml:space="preserve"> </v>
      </c>
      <c r="W645" s="47"/>
      <c r="X645" s="47"/>
      <c r="Y645" s="47"/>
      <c r="Z645" s="49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51"/>
      <c r="AR645" s="47"/>
      <c r="AS645" s="47"/>
      <c r="AT645" s="47"/>
      <c r="AU645" s="47"/>
      <c r="AV645" s="47"/>
      <c r="AW645" s="47"/>
      <c r="AX645" s="47"/>
      <c r="AY645" s="47"/>
      <c r="AZ645" s="47"/>
      <c r="BA645" s="47"/>
      <c r="BB645" s="47"/>
      <c r="BC645" s="47"/>
      <c r="BD645" s="47"/>
      <c r="BE645" s="47"/>
      <c r="BF645" s="47"/>
      <c r="BG645" s="47"/>
      <c r="BH645" s="47"/>
      <c r="BI645" s="47"/>
      <c r="BJ645" s="47"/>
      <c r="BK645" s="47"/>
      <c r="BL645" s="47"/>
      <c r="BM645" s="47"/>
      <c r="BN645" s="47"/>
      <c r="BO645" s="47"/>
      <c r="BP645" s="47"/>
      <c r="BQ645" s="47"/>
      <c r="BR645" s="47"/>
      <c r="BS645" s="47"/>
      <c r="BT645" s="47"/>
      <c r="BU645" s="47"/>
      <c r="BV645" s="47"/>
      <c r="BW645" s="47"/>
      <c r="BX645" s="47"/>
    </row>
    <row r="646" spans="1:76" x14ac:dyDescent="0.25">
      <c r="A646" s="47"/>
      <c r="B646" s="45"/>
      <c r="C646" s="61"/>
      <c r="D646" s="45"/>
      <c r="E646" s="45"/>
      <c r="F646" s="47"/>
      <c r="G646" s="47"/>
      <c r="H646" s="47"/>
      <c r="I646" s="47"/>
      <c r="J646" s="47"/>
      <c r="K646" s="47"/>
      <c r="L646" s="47"/>
      <c r="M646" s="47"/>
      <c r="N646" s="51">
        <f>SUM(Table1[[#This Row],[250m]:[1000m]])/86400</f>
        <v>0</v>
      </c>
      <c r="O646" s="51">
        <f>SUM(Table1[[#This Row],[250m]:[2000m]])/86400</f>
        <v>0</v>
      </c>
      <c r="P646" s="63">
        <f>SUM(Table1[[#This Row],[250m]:[3000m]])/86400</f>
        <v>0</v>
      </c>
      <c r="Q646" s="29" t="str">
        <f>IF(Table1[[#This Row],[Time(s)]]&gt;1,Table1[[#This Row],[Time(s)]]/86400," ")</f>
        <v xml:space="preserve"> </v>
      </c>
      <c r="R646" s="30">
        <f>SUM(Table1[[#This Row],[250m]:[4000m]])</f>
        <v>0</v>
      </c>
      <c r="S646" s="31" t="str">
        <f t="shared" si="37"/>
        <v xml:space="preserve"> </v>
      </c>
      <c r="T646" s="64" t="str">
        <f t="shared" si="38"/>
        <v xml:space="preserve"> </v>
      </c>
      <c r="U646" s="64" t="str">
        <f>IFERROR(AVERAGE(Table1[[#This Row],[500m]:[4000m]])," ")</f>
        <v xml:space="preserve"> </v>
      </c>
      <c r="V646" s="43" t="str">
        <f t="shared" si="39"/>
        <v xml:space="preserve"> </v>
      </c>
      <c r="W646" s="47"/>
      <c r="X646" s="47"/>
      <c r="Y646" s="47"/>
      <c r="Z646" s="49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51"/>
      <c r="AR646" s="47"/>
      <c r="AS646" s="47"/>
      <c r="AT646" s="47"/>
      <c r="AU646" s="47"/>
      <c r="AV646" s="47"/>
      <c r="AW646" s="47"/>
      <c r="AX646" s="47"/>
      <c r="AY646" s="47"/>
      <c r="AZ646" s="47"/>
      <c r="BA646" s="47"/>
      <c r="BB646" s="47"/>
      <c r="BC646" s="47"/>
      <c r="BD646" s="47"/>
      <c r="BE646" s="47"/>
      <c r="BF646" s="47"/>
      <c r="BG646" s="47"/>
      <c r="BH646" s="47"/>
      <c r="BI646" s="47"/>
      <c r="BJ646" s="47"/>
      <c r="BK646" s="47"/>
      <c r="BL646" s="47"/>
      <c r="BM646" s="47"/>
      <c r="BN646" s="47"/>
      <c r="BO646" s="47"/>
      <c r="BP646" s="47"/>
      <c r="BQ646" s="47"/>
      <c r="BR646" s="47"/>
      <c r="BS646" s="47"/>
      <c r="BT646" s="47"/>
      <c r="BU646" s="47"/>
      <c r="BV646" s="47"/>
      <c r="BW646" s="47"/>
      <c r="BX646" s="47"/>
    </row>
    <row r="647" spans="1:76" x14ac:dyDescent="0.25">
      <c r="A647" s="47"/>
      <c r="B647" s="45"/>
      <c r="C647" s="61"/>
      <c r="D647" s="45"/>
      <c r="E647" s="45"/>
      <c r="F647" s="47"/>
      <c r="G647" s="47"/>
      <c r="H647" s="47"/>
      <c r="I647" s="47"/>
      <c r="J647" s="47"/>
      <c r="K647" s="47"/>
      <c r="L647" s="47"/>
      <c r="M647" s="47"/>
      <c r="N647" s="51">
        <f>SUM(Table1[[#This Row],[250m]:[1000m]])/86400</f>
        <v>0</v>
      </c>
      <c r="O647" s="51">
        <f>SUM(Table1[[#This Row],[250m]:[2000m]])/86400</f>
        <v>0</v>
      </c>
      <c r="P647" s="63">
        <f>SUM(Table1[[#This Row],[250m]:[3000m]])/86400</f>
        <v>0</v>
      </c>
      <c r="Q647" s="29" t="str">
        <f>IF(Table1[[#This Row],[Time(s)]]&gt;1,Table1[[#This Row],[Time(s)]]/86400," ")</f>
        <v xml:space="preserve"> </v>
      </c>
      <c r="R647" s="30">
        <f>SUM(Table1[[#This Row],[250m]:[4000m]])</f>
        <v>0</v>
      </c>
      <c r="S647" s="31" t="str">
        <f t="shared" si="37"/>
        <v xml:space="preserve"> </v>
      </c>
      <c r="T647" s="64" t="str">
        <f t="shared" si="38"/>
        <v xml:space="preserve"> </v>
      </c>
      <c r="U647" s="64" t="str">
        <f>IFERROR(AVERAGE(Table1[[#This Row],[500m]:[4000m]])," ")</f>
        <v xml:space="preserve"> </v>
      </c>
      <c r="V647" s="43" t="str">
        <f t="shared" si="39"/>
        <v xml:space="preserve"> </v>
      </c>
      <c r="W647" s="47"/>
      <c r="X647" s="47"/>
      <c r="Y647" s="47"/>
      <c r="Z647" s="49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51"/>
      <c r="AR647" s="47"/>
      <c r="AS647" s="47"/>
      <c r="AT647" s="47"/>
      <c r="AU647" s="47"/>
      <c r="AV647" s="47"/>
      <c r="AW647" s="47"/>
      <c r="AX647" s="47"/>
      <c r="AY647" s="47"/>
      <c r="AZ647" s="47"/>
      <c r="BA647" s="47"/>
      <c r="BB647" s="47"/>
      <c r="BC647" s="47"/>
      <c r="BD647" s="47"/>
      <c r="BE647" s="47"/>
      <c r="BF647" s="47"/>
      <c r="BG647" s="47"/>
      <c r="BH647" s="47"/>
      <c r="BI647" s="47"/>
      <c r="BJ647" s="47"/>
      <c r="BK647" s="47"/>
      <c r="BL647" s="47"/>
      <c r="BM647" s="47"/>
      <c r="BN647" s="47"/>
      <c r="BO647" s="47"/>
      <c r="BP647" s="47"/>
      <c r="BQ647" s="47"/>
      <c r="BR647" s="47"/>
      <c r="BS647" s="47"/>
      <c r="BT647" s="47"/>
      <c r="BU647" s="47"/>
      <c r="BV647" s="47"/>
      <c r="BW647" s="47"/>
      <c r="BX647" s="47"/>
    </row>
    <row r="648" spans="1:76" x14ac:dyDescent="0.25">
      <c r="A648" s="47"/>
      <c r="B648" s="45"/>
      <c r="C648" s="61"/>
      <c r="D648" s="45"/>
      <c r="E648" s="45"/>
      <c r="F648" s="47"/>
      <c r="G648" s="47"/>
      <c r="H648" s="47"/>
      <c r="I648" s="47"/>
      <c r="J648" s="47"/>
      <c r="K648" s="47"/>
      <c r="L648" s="47"/>
      <c r="M648" s="47"/>
      <c r="N648" s="51">
        <f>SUM(Table1[[#This Row],[250m]:[1000m]])/86400</f>
        <v>0</v>
      </c>
      <c r="O648" s="51">
        <f>SUM(Table1[[#This Row],[250m]:[2000m]])/86400</f>
        <v>0</v>
      </c>
      <c r="P648" s="63">
        <f>SUM(Table1[[#This Row],[250m]:[3000m]])/86400</f>
        <v>0</v>
      </c>
      <c r="Q648" s="29" t="str">
        <f>IF(Table1[[#This Row],[Time(s)]]&gt;1,Table1[[#This Row],[Time(s)]]/86400," ")</f>
        <v xml:space="preserve"> </v>
      </c>
      <c r="R648" s="30">
        <f>SUM(Table1[[#This Row],[250m]:[4000m]])</f>
        <v>0</v>
      </c>
      <c r="S648" s="31" t="str">
        <f t="shared" si="37"/>
        <v xml:space="preserve"> </v>
      </c>
      <c r="T648" s="64" t="str">
        <f t="shared" si="38"/>
        <v xml:space="preserve"> </v>
      </c>
      <c r="U648" s="64" t="str">
        <f>IFERROR(AVERAGE(Table1[[#This Row],[500m]:[4000m]])," ")</f>
        <v xml:space="preserve"> </v>
      </c>
      <c r="V648" s="43" t="str">
        <f t="shared" si="39"/>
        <v xml:space="preserve"> </v>
      </c>
      <c r="W648" s="47"/>
      <c r="X648" s="47"/>
      <c r="Y648" s="47"/>
      <c r="Z648" s="49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51"/>
      <c r="AR648" s="47"/>
      <c r="AS648" s="47"/>
      <c r="AT648" s="47"/>
      <c r="AU648" s="47"/>
      <c r="AV648" s="47"/>
      <c r="AW648" s="47"/>
      <c r="AX648" s="47"/>
      <c r="AY648" s="47"/>
      <c r="AZ648" s="47"/>
      <c r="BA648" s="47"/>
      <c r="BB648" s="47"/>
      <c r="BC648" s="47"/>
      <c r="BD648" s="47"/>
      <c r="BE648" s="47"/>
      <c r="BF648" s="47"/>
      <c r="BG648" s="47"/>
      <c r="BH648" s="47"/>
      <c r="BI648" s="47"/>
      <c r="BJ648" s="47"/>
      <c r="BK648" s="47"/>
      <c r="BL648" s="47"/>
      <c r="BM648" s="47"/>
      <c r="BN648" s="47"/>
      <c r="BO648" s="47"/>
      <c r="BP648" s="47"/>
      <c r="BQ648" s="47"/>
      <c r="BR648" s="47"/>
      <c r="BS648" s="47"/>
      <c r="BT648" s="47"/>
      <c r="BU648" s="47"/>
      <c r="BV648" s="47"/>
      <c r="BW648" s="47"/>
      <c r="BX648" s="47"/>
    </row>
    <row r="649" spans="1:76" x14ac:dyDescent="0.25">
      <c r="A649" s="47"/>
      <c r="B649" s="45"/>
      <c r="C649" s="61"/>
      <c r="D649" s="45"/>
      <c r="E649" s="45"/>
      <c r="F649" s="47"/>
      <c r="G649" s="47"/>
      <c r="H649" s="47"/>
      <c r="I649" s="47"/>
      <c r="J649" s="47"/>
      <c r="K649" s="47"/>
      <c r="L649" s="47"/>
      <c r="M649" s="47"/>
      <c r="N649" s="51">
        <f>SUM(Table1[[#This Row],[250m]:[1000m]])/86400</f>
        <v>0</v>
      </c>
      <c r="O649" s="51">
        <f>SUM(Table1[[#This Row],[250m]:[2000m]])/86400</f>
        <v>0</v>
      </c>
      <c r="P649" s="63">
        <f>SUM(Table1[[#This Row],[250m]:[3000m]])/86400</f>
        <v>0</v>
      </c>
      <c r="Q649" s="29" t="str">
        <f>IF(Table1[[#This Row],[Time(s)]]&gt;1,Table1[[#This Row],[Time(s)]]/86400," ")</f>
        <v xml:space="preserve"> </v>
      </c>
      <c r="R649" s="30">
        <f>SUM(Table1[[#This Row],[250m]:[4000m]])</f>
        <v>0</v>
      </c>
      <c r="S649" s="31" t="str">
        <f t="shared" si="37"/>
        <v xml:space="preserve"> </v>
      </c>
      <c r="T649" s="64" t="str">
        <f t="shared" si="38"/>
        <v xml:space="preserve"> </v>
      </c>
      <c r="U649" s="64" t="str">
        <f>IFERROR(AVERAGE(Table1[[#This Row],[500m]:[4000m]])," ")</f>
        <v xml:space="preserve"> </v>
      </c>
      <c r="V649" s="43" t="str">
        <f t="shared" si="39"/>
        <v xml:space="preserve"> </v>
      </c>
      <c r="W649" s="47"/>
      <c r="X649" s="47"/>
      <c r="Y649" s="47"/>
      <c r="Z649" s="49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51"/>
      <c r="AR649" s="47"/>
      <c r="AS649" s="47"/>
      <c r="AT649" s="47"/>
      <c r="AU649" s="47"/>
      <c r="AV649" s="47"/>
      <c r="AW649" s="47"/>
      <c r="AX649" s="47"/>
      <c r="AY649" s="47"/>
      <c r="AZ649" s="47"/>
      <c r="BA649" s="47"/>
      <c r="BB649" s="47"/>
      <c r="BC649" s="47"/>
      <c r="BD649" s="47"/>
      <c r="BE649" s="47"/>
      <c r="BF649" s="47"/>
      <c r="BG649" s="47"/>
      <c r="BH649" s="47"/>
      <c r="BI649" s="47"/>
      <c r="BJ649" s="47"/>
      <c r="BK649" s="47"/>
      <c r="BL649" s="47"/>
      <c r="BM649" s="47"/>
      <c r="BN649" s="47"/>
      <c r="BO649" s="47"/>
      <c r="BP649" s="47"/>
      <c r="BQ649" s="47"/>
      <c r="BR649" s="47"/>
      <c r="BS649" s="47"/>
      <c r="BT649" s="47"/>
      <c r="BU649" s="47"/>
      <c r="BV649" s="47"/>
      <c r="BW649" s="47"/>
      <c r="BX649" s="47"/>
    </row>
    <row r="650" spans="1:76" x14ac:dyDescent="0.25">
      <c r="A650" s="47"/>
      <c r="B650" s="45"/>
      <c r="C650" s="61"/>
      <c r="D650" s="45"/>
      <c r="E650" s="45"/>
      <c r="F650" s="47"/>
      <c r="G650" s="47"/>
      <c r="H650" s="47"/>
      <c r="I650" s="47"/>
      <c r="J650" s="47"/>
      <c r="K650" s="47"/>
      <c r="L650" s="47"/>
      <c r="M650" s="47"/>
      <c r="N650" s="51">
        <f>SUM(Table1[[#This Row],[250m]:[1000m]])/86400</f>
        <v>0</v>
      </c>
      <c r="O650" s="51">
        <f>SUM(Table1[[#This Row],[250m]:[2000m]])/86400</f>
        <v>0</v>
      </c>
      <c r="P650" s="63">
        <f>SUM(Table1[[#This Row],[250m]:[3000m]])/86400</f>
        <v>0</v>
      </c>
      <c r="Q650" s="29" t="str">
        <f>IF(Table1[[#This Row],[Time(s)]]&gt;1,Table1[[#This Row],[Time(s)]]/86400," ")</f>
        <v xml:space="preserve"> </v>
      </c>
      <c r="R650" s="30">
        <f>SUM(Table1[[#This Row],[250m]:[4000m]])</f>
        <v>0</v>
      </c>
      <c r="S650" s="31" t="str">
        <f t="shared" si="37"/>
        <v xml:space="preserve"> </v>
      </c>
      <c r="T650" s="64" t="str">
        <f t="shared" si="38"/>
        <v xml:space="preserve"> </v>
      </c>
      <c r="U650" s="64" t="str">
        <f>IFERROR(AVERAGE(Table1[[#This Row],[500m]:[4000m]])," ")</f>
        <v xml:space="preserve"> </v>
      </c>
      <c r="V650" s="43" t="str">
        <f t="shared" si="39"/>
        <v xml:space="preserve"> </v>
      </c>
      <c r="W650" s="47"/>
      <c r="X650" s="47"/>
      <c r="Y650" s="47"/>
      <c r="Z650" s="49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51"/>
      <c r="AR650" s="47"/>
      <c r="AS650" s="47"/>
      <c r="AT650" s="47"/>
      <c r="AU650" s="47"/>
      <c r="AV650" s="47"/>
      <c r="AW650" s="47"/>
      <c r="AX650" s="47"/>
      <c r="AY650" s="47"/>
      <c r="AZ650" s="47"/>
      <c r="BA650" s="47"/>
      <c r="BB650" s="47"/>
      <c r="BC650" s="47"/>
      <c r="BD650" s="47"/>
      <c r="BE650" s="47"/>
      <c r="BF650" s="47"/>
      <c r="BG650" s="47"/>
      <c r="BH650" s="47"/>
      <c r="BI650" s="47"/>
      <c r="BJ650" s="47"/>
      <c r="BK650" s="47"/>
      <c r="BL650" s="47"/>
      <c r="BM650" s="47"/>
      <c r="BN650" s="47"/>
      <c r="BO650" s="47"/>
      <c r="BP650" s="47"/>
      <c r="BQ650" s="47"/>
      <c r="BR650" s="47"/>
      <c r="BS650" s="47"/>
      <c r="BT650" s="47"/>
      <c r="BU650" s="47"/>
      <c r="BV650" s="47"/>
      <c r="BW650" s="47"/>
      <c r="BX650" s="47"/>
    </row>
    <row r="651" spans="1:76" x14ac:dyDescent="0.25">
      <c r="A651" s="47"/>
      <c r="B651" s="45"/>
      <c r="C651" s="61"/>
      <c r="D651" s="45"/>
      <c r="E651" s="45"/>
      <c r="F651" s="47"/>
      <c r="G651" s="47"/>
      <c r="H651" s="47"/>
      <c r="I651" s="47"/>
      <c r="J651" s="47"/>
      <c r="K651" s="47"/>
      <c r="L651" s="47"/>
      <c r="M651" s="47"/>
      <c r="N651" s="51">
        <f>SUM(Table1[[#This Row],[250m]:[1000m]])/86400</f>
        <v>0</v>
      </c>
      <c r="O651" s="51">
        <f>SUM(Table1[[#This Row],[250m]:[2000m]])/86400</f>
        <v>0</v>
      </c>
      <c r="P651" s="63">
        <f>SUM(Table1[[#This Row],[250m]:[3000m]])/86400</f>
        <v>0</v>
      </c>
      <c r="Q651" s="29" t="str">
        <f>IF(Table1[[#This Row],[Time(s)]]&gt;1,Table1[[#This Row],[Time(s)]]/86400," ")</f>
        <v xml:space="preserve"> </v>
      </c>
      <c r="R651" s="30">
        <f>SUM(Table1[[#This Row],[250m]:[4000m]])</f>
        <v>0</v>
      </c>
      <c r="S651" s="31" t="str">
        <f t="shared" si="37"/>
        <v xml:space="preserve"> </v>
      </c>
      <c r="T651" s="64" t="str">
        <f t="shared" si="38"/>
        <v xml:space="preserve"> </v>
      </c>
      <c r="U651" s="64" t="str">
        <f>IFERROR(AVERAGE(Table1[[#This Row],[500m]:[4000m]])," ")</f>
        <v xml:space="preserve"> </v>
      </c>
      <c r="V651" s="43" t="str">
        <f t="shared" si="39"/>
        <v xml:space="preserve"> </v>
      </c>
      <c r="W651" s="47"/>
      <c r="X651" s="47"/>
      <c r="Y651" s="47"/>
      <c r="Z651" s="49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51"/>
      <c r="AR651" s="47"/>
      <c r="AS651" s="47"/>
      <c r="AT651" s="47"/>
      <c r="AU651" s="47"/>
      <c r="AV651" s="47"/>
      <c r="AW651" s="47"/>
      <c r="AX651" s="47"/>
      <c r="AY651" s="47"/>
      <c r="AZ651" s="47"/>
      <c r="BA651" s="47"/>
      <c r="BB651" s="47"/>
      <c r="BC651" s="47"/>
      <c r="BD651" s="47"/>
      <c r="BE651" s="47"/>
      <c r="BF651" s="47"/>
      <c r="BG651" s="47"/>
      <c r="BH651" s="47"/>
      <c r="BI651" s="47"/>
      <c r="BJ651" s="47"/>
      <c r="BK651" s="47"/>
      <c r="BL651" s="47"/>
      <c r="BM651" s="47"/>
      <c r="BN651" s="47"/>
      <c r="BO651" s="47"/>
      <c r="BP651" s="47"/>
      <c r="BQ651" s="47"/>
      <c r="BR651" s="47"/>
      <c r="BS651" s="47"/>
      <c r="BT651" s="47"/>
      <c r="BU651" s="47"/>
      <c r="BV651" s="47"/>
      <c r="BW651" s="47"/>
      <c r="BX651" s="47"/>
    </row>
    <row r="652" spans="1:76" x14ac:dyDescent="0.25">
      <c r="A652" s="47"/>
      <c r="B652" s="45"/>
      <c r="C652" s="61"/>
      <c r="D652" s="45"/>
      <c r="E652" s="45"/>
      <c r="F652" s="47"/>
      <c r="G652" s="47"/>
      <c r="H652" s="47"/>
      <c r="I652" s="47"/>
      <c r="J652" s="47"/>
      <c r="K652" s="47"/>
      <c r="L652" s="47"/>
      <c r="M652" s="47"/>
      <c r="N652" s="51">
        <f>SUM(Table1[[#This Row],[250m]:[1000m]])/86400</f>
        <v>0</v>
      </c>
      <c r="O652" s="51">
        <f>SUM(Table1[[#This Row],[250m]:[2000m]])/86400</f>
        <v>0</v>
      </c>
      <c r="P652" s="63">
        <f>SUM(Table1[[#This Row],[250m]:[3000m]])/86400</f>
        <v>0</v>
      </c>
      <c r="Q652" s="29" t="str">
        <f>IF(Table1[[#This Row],[Time(s)]]&gt;1,Table1[[#This Row],[Time(s)]]/86400," ")</f>
        <v xml:space="preserve"> </v>
      </c>
      <c r="R652" s="30">
        <f>SUM(Table1[[#This Row],[250m]:[4000m]])</f>
        <v>0</v>
      </c>
      <c r="S652" s="31" t="str">
        <f t="shared" si="37"/>
        <v xml:space="preserve"> </v>
      </c>
      <c r="T652" s="64" t="str">
        <f t="shared" si="38"/>
        <v xml:space="preserve"> </v>
      </c>
      <c r="U652" s="64" t="str">
        <f>IFERROR(AVERAGE(Table1[[#This Row],[500m]:[4000m]])," ")</f>
        <v xml:space="preserve"> </v>
      </c>
      <c r="V652" s="43" t="str">
        <f t="shared" si="39"/>
        <v xml:space="preserve"> </v>
      </c>
      <c r="W652" s="47"/>
      <c r="X652" s="47"/>
      <c r="Y652" s="47"/>
      <c r="Z652" s="49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51"/>
      <c r="AR652" s="47"/>
      <c r="AS652" s="47"/>
      <c r="AT652" s="47"/>
      <c r="AU652" s="47"/>
      <c r="AV652" s="47"/>
      <c r="AW652" s="47"/>
      <c r="AX652" s="47"/>
      <c r="AY652" s="47"/>
      <c r="AZ652" s="47"/>
      <c r="BA652" s="47"/>
      <c r="BB652" s="47"/>
      <c r="BC652" s="47"/>
      <c r="BD652" s="47"/>
      <c r="BE652" s="47"/>
      <c r="BF652" s="47"/>
      <c r="BG652" s="47"/>
      <c r="BH652" s="47"/>
      <c r="BI652" s="47"/>
      <c r="BJ652" s="47"/>
      <c r="BK652" s="47"/>
      <c r="BL652" s="47"/>
      <c r="BM652" s="47"/>
      <c r="BN652" s="47"/>
      <c r="BO652" s="47"/>
      <c r="BP652" s="47"/>
      <c r="BQ652" s="47"/>
      <c r="BR652" s="47"/>
      <c r="BS652" s="47"/>
      <c r="BT652" s="47"/>
      <c r="BU652" s="47"/>
      <c r="BV652" s="47"/>
      <c r="BW652" s="47"/>
      <c r="BX652" s="47"/>
    </row>
    <row r="653" spans="1:76" x14ac:dyDescent="0.25">
      <c r="A653" s="26"/>
      <c r="B653" s="27"/>
      <c r="C653" s="27"/>
      <c r="D653" s="27"/>
      <c r="E653" s="27"/>
      <c r="F653" s="26"/>
      <c r="G653" s="26"/>
      <c r="H653" s="26"/>
      <c r="I653" s="26"/>
      <c r="J653" s="26"/>
      <c r="K653" s="26"/>
      <c r="L653" s="26"/>
      <c r="M653" s="26"/>
      <c r="N653" s="32">
        <f>SUM(Table1[[#This Row],[250m]:[1000m]])/86400</f>
        <v>0</v>
      </c>
      <c r="O653" s="32">
        <f>SUM(Table1[[#This Row],[250m]:[2000m]])/86400</f>
        <v>0</v>
      </c>
      <c r="P653" s="29">
        <f>SUM(Table1[[#This Row],[250m]:[3000m]])/86400</f>
        <v>0</v>
      </c>
      <c r="Q653" s="29" t="str">
        <f>IF(Table1[[#This Row],[Time(s)]]&gt;1,Table1[[#This Row],[Time(s)]]/86400," ")</f>
        <v xml:space="preserve"> </v>
      </c>
      <c r="R653" s="30">
        <f>SUM(Table1[[#This Row],[250m]:[4000m]])</f>
        <v>0</v>
      </c>
      <c r="S653" s="31" t="str">
        <f t="shared" si="37"/>
        <v xml:space="preserve"> </v>
      </c>
      <c r="T653" s="33" t="str">
        <f t="shared" si="38"/>
        <v xml:space="preserve"> </v>
      </c>
      <c r="U653" s="33" t="str">
        <f>IFERROR(AVERAGE(Table1[[#This Row],[500m]:[4000m]])," ")</f>
        <v xml:space="preserve"> </v>
      </c>
      <c r="V653" s="43" t="str">
        <f t="shared" si="39"/>
        <v xml:space="preserve"> </v>
      </c>
      <c r="W653" s="26"/>
      <c r="X653" s="26"/>
      <c r="Y653" s="26"/>
      <c r="Z653" s="32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32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/>
      <c r="BM653" s="26"/>
      <c r="BN653" s="26"/>
      <c r="BO653" s="26"/>
      <c r="BP653" s="26"/>
      <c r="BQ653" s="26"/>
      <c r="BR653" s="26"/>
      <c r="BS653" s="26"/>
      <c r="BT653" s="26"/>
      <c r="BU653" s="26"/>
      <c r="BV653" s="26"/>
      <c r="BW653" s="26"/>
      <c r="BX653" s="26"/>
    </row>
    <row r="654" spans="1:76" x14ac:dyDescent="0.25">
      <c r="A654" s="47"/>
      <c r="B654" s="45"/>
      <c r="C654" s="61"/>
      <c r="D654" s="45"/>
      <c r="E654" s="45"/>
      <c r="F654" s="47"/>
      <c r="G654" s="47"/>
      <c r="H654" s="47"/>
      <c r="I654" s="47"/>
      <c r="J654" s="47"/>
      <c r="K654" s="47"/>
      <c r="L654" s="47"/>
      <c r="M654" s="47"/>
      <c r="N654" s="51">
        <f>SUM(Table1[[#This Row],[250m]:[1000m]])/86400</f>
        <v>0</v>
      </c>
      <c r="O654" s="51">
        <f>SUM(Table1[[#This Row],[250m]:[2000m]])/86400</f>
        <v>0</v>
      </c>
      <c r="P654" s="63">
        <f>SUM(Table1[[#This Row],[250m]:[3000m]])/86400</f>
        <v>0</v>
      </c>
      <c r="Q654" s="29" t="str">
        <f>IF(Table1[[#This Row],[Time(s)]]&gt;1,Table1[[#This Row],[Time(s)]]/86400," ")</f>
        <v xml:space="preserve"> </v>
      </c>
      <c r="R654" s="30">
        <f>SUM(Table1[[#This Row],[250m]:[4000m]])</f>
        <v>0</v>
      </c>
      <c r="S654" s="31" t="str">
        <f t="shared" si="37"/>
        <v xml:space="preserve"> </v>
      </c>
      <c r="T654" s="64" t="str">
        <f t="shared" si="38"/>
        <v xml:space="preserve"> </v>
      </c>
      <c r="U654" s="64" t="str">
        <f>IFERROR(AVERAGE(Table1[[#This Row],[500m]:[4000m]])," ")</f>
        <v xml:space="preserve"> </v>
      </c>
      <c r="V654" s="43" t="str">
        <f t="shared" si="39"/>
        <v xml:space="preserve"> </v>
      </c>
      <c r="W654" s="47"/>
      <c r="X654" s="47"/>
      <c r="Y654" s="47"/>
      <c r="Z654" s="49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51"/>
      <c r="AR654" s="47"/>
      <c r="AS654" s="47"/>
      <c r="AT654" s="47"/>
      <c r="AU654" s="47"/>
      <c r="AV654" s="47"/>
      <c r="AW654" s="47"/>
      <c r="AX654" s="47"/>
      <c r="AY654" s="47"/>
      <c r="AZ654" s="47"/>
      <c r="BA654" s="47"/>
      <c r="BB654" s="47"/>
      <c r="BC654" s="47"/>
      <c r="BD654" s="47"/>
      <c r="BE654" s="47"/>
      <c r="BF654" s="47"/>
      <c r="BG654" s="47"/>
      <c r="BH654" s="47"/>
      <c r="BI654" s="47"/>
      <c r="BJ654" s="47"/>
      <c r="BK654" s="47"/>
      <c r="BL654" s="47"/>
      <c r="BM654" s="47"/>
      <c r="BN654" s="47"/>
      <c r="BO654" s="47"/>
      <c r="BP654" s="47"/>
      <c r="BQ654" s="47"/>
      <c r="BR654" s="47"/>
      <c r="BS654" s="47"/>
      <c r="BT654" s="47"/>
      <c r="BU654" s="47"/>
      <c r="BV654" s="47"/>
      <c r="BW654" s="47"/>
      <c r="BX654" s="47"/>
    </row>
    <row r="655" spans="1:76" x14ac:dyDescent="0.25">
      <c r="A655" s="47"/>
      <c r="B655" s="45"/>
      <c r="C655" s="61"/>
      <c r="D655" s="45"/>
      <c r="E655" s="45"/>
      <c r="F655" s="47"/>
      <c r="G655" s="47"/>
      <c r="H655" s="47"/>
      <c r="I655" s="47"/>
      <c r="J655" s="47"/>
      <c r="K655" s="47"/>
      <c r="L655" s="47"/>
      <c r="M655" s="47"/>
      <c r="N655" s="51">
        <f>SUM(Table1[[#This Row],[250m]:[1000m]])/86400</f>
        <v>0</v>
      </c>
      <c r="O655" s="51">
        <f>SUM(Table1[[#This Row],[250m]:[2000m]])/86400</f>
        <v>0</v>
      </c>
      <c r="P655" s="63">
        <f>SUM(Table1[[#This Row],[250m]:[3000m]])/86400</f>
        <v>0</v>
      </c>
      <c r="Q655" s="29" t="str">
        <f>IF(Table1[[#This Row],[Time(s)]]&gt;1,Table1[[#This Row],[Time(s)]]/86400," ")</f>
        <v xml:space="preserve"> </v>
      </c>
      <c r="R655" s="30">
        <f>SUM(Table1[[#This Row],[250m]:[4000m]])</f>
        <v>0</v>
      </c>
      <c r="S655" s="31" t="str">
        <f t="shared" si="37"/>
        <v xml:space="preserve"> </v>
      </c>
      <c r="T655" s="64" t="str">
        <f t="shared" si="38"/>
        <v xml:space="preserve"> </v>
      </c>
      <c r="U655" s="64" t="str">
        <f>IFERROR(AVERAGE(Table1[[#This Row],[500m]:[4000m]])," ")</f>
        <v xml:space="preserve"> </v>
      </c>
      <c r="V655" s="43" t="str">
        <f t="shared" si="39"/>
        <v xml:space="preserve"> </v>
      </c>
      <c r="W655" s="47"/>
      <c r="X655" s="47"/>
      <c r="Y655" s="47"/>
      <c r="Z655" s="49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51"/>
      <c r="AR655" s="47"/>
      <c r="AS655" s="47"/>
      <c r="AT655" s="47"/>
      <c r="AU655" s="47"/>
      <c r="AV655" s="47"/>
      <c r="AW655" s="47"/>
      <c r="AX655" s="47"/>
      <c r="AY655" s="47"/>
      <c r="AZ655" s="47"/>
      <c r="BA655" s="47"/>
      <c r="BB655" s="47"/>
      <c r="BC655" s="47"/>
      <c r="BD655" s="47"/>
      <c r="BE655" s="47"/>
      <c r="BF655" s="47"/>
      <c r="BG655" s="47"/>
      <c r="BH655" s="47"/>
      <c r="BI655" s="47"/>
      <c r="BJ655" s="47"/>
      <c r="BK655" s="47"/>
      <c r="BL655" s="47"/>
      <c r="BM655" s="47"/>
      <c r="BN655" s="47"/>
      <c r="BO655" s="47"/>
      <c r="BP655" s="47"/>
      <c r="BQ655" s="47"/>
      <c r="BR655" s="47"/>
      <c r="BS655" s="47"/>
      <c r="BT655" s="47"/>
      <c r="BU655" s="47"/>
      <c r="BV655" s="47"/>
      <c r="BW655" s="47"/>
      <c r="BX655" s="47"/>
    </row>
    <row r="656" spans="1:76" x14ac:dyDescent="0.25">
      <c r="A656" s="47"/>
      <c r="B656" s="45"/>
      <c r="C656" s="61"/>
      <c r="D656" s="45"/>
      <c r="E656" s="45"/>
      <c r="F656" s="47"/>
      <c r="G656" s="47"/>
      <c r="H656" s="47"/>
      <c r="I656" s="47"/>
      <c r="J656" s="47"/>
      <c r="K656" s="47"/>
      <c r="L656" s="47"/>
      <c r="M656" s="47"/>
      <c r="N656" s="51">
        <f>SUM(Table1[[#This Row],[250m]:[1000m]])/86400</f>
        <v>0</v>
      </c>
      <c r="O656" s="51">
        <f>SUM(Table1[[#This Row],[250m]:[2000m]])/86400</f>
        <v>0</v>
      </c>
      <c r="P656" s="63">
        <f>SUM(Table1[[#This Row],[250m]:[3000m]])/86400</f>
        <v>0</v>
      </c>
      <c r="Q656" s="29" t="str">
        <f>IF(Table1[[#This Row],[Time(s)]]&gt;1,Table1[[#This Row],[Time(s)]]/86400," ")</f>
        <v xml:space="preserve"> </v>
      </c>
      <c r="R656" s="30">
        <f>SUM(Table1[[#This Row],[250m]:[4000m]])</f>
        <v>0</v>
      </c>
      <c r="S656" s="31" t="str">
        <f t="shared" ref="S656:S710" si="40">IFERROR(4/(R656/3600)," ")</f>
        <v xml:space="preserve"> </v>
      </c>
      <c r="T656" s="64" t="str">
        <f t="shared" si="38"/>
        <v xml:space="preserve"> </v>
      </c>
      <c r="U656" s="64" t="str">
        <f>IFERROR(AVERAGE(Table1[[#This Row],[500m]:[4000m]])," ")</f>
        <v xml:space="preserve"> </v>
      </c>
      <c r="V656" s="43" t="str">
        <f t="shared" si="39"/>
        <v xml:space="preserve"> </v>
      </c>
      <c r="W656" s="47"/>
      <c r="X656" s="47"/>
      <c r="Y656" s="47"/>
      <c r="Z656" s="49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51"/>
      <c r="AR656" s="47"/>
      <c r="AS656" s="47"/>
      <c r="AT656" s="47"/>
      <c r="AU656" s="47"/>
      <c r="AV656" s="47"/>
      <c r="AW656" s="47"/>
      <c r="AX656" s="47"/>
      <c r="AY656" s="47"/>
      <c r="AZ656" s="47"/>
      <c r="BA656" s="47"/>
      <c r="BB656" s="47"/>
      <c r="BC656" s="47"/>
      <c r="BD656" s="47"/>
      <c r="BE656" s="47"/>
      <c r="BF656" s="47"/>
      <c r="BG656" s="47"/>
      <c r="BH656" s="47"/>
      <c r="BI656" s="47"/>
      <c r="BJ656" s="47"/>
      <c r="BK656" s="47"/>
      <c r="BL656" s="47"/>
      <c r="BM656" s="47"/>
      <c r="BN656" s="47"/>
      <c r="BO656" s="47"/>
      <c r="BP656" s="47"/>
      <c r="BQ656" s="47"/>
      <c r="BR656" s="47"/>
      <c r="BS656" s="47"/>
      <c r="BT656" s="47"/>
      <c r="BU656" s="47"/>
      <c r="BV656" s="47"/>
      <c r="BW656" s="47"/>
      <c r="BX656" s="47"/>
    </row>
    <row r="657" spans="1:76" x14ac:dyDescent="0.25">
      <c r="A657" s="47"/>
      <c r="B657" s="45"/>
      <c r="C657" s="61"/>
      <c r="D657" s="45"/>
      <c r="E657" s="45"/>
      <c r="F657" s="47"/>
      <c r="G657" s="47"/>
      <c r="H657" s="47"/>
      <c r="I657" s="47"/>
      <c r="J657" s="47"/>
      <c r="K657" s="47"/>
      <c r="L657" s="47"/>
      <c r="M657" s="47"/>
      <c r="N657" s="51">
        <f>SUM(Table1[[#This Row],[250m]:[1000m]])/86400</f>
        <v>0</v>
      </c>
      <c r="O657" s="51">
        <f>SUM(Table1[[#This Row],[250m]:[2000m]])/86400</f>
        <v>0</v>
      </c>
      <c r="P657" s="63">
        <f>SUM(Table1[[#This Row],[250m]:[3000m]])/86400</f>
        <v>0</v>
      </c>
      <c r="Q657" s="29" t="str">
        <f>IF(Table1[[#This Row],[Time(s)]]&gt;1,Table1[[#This Row],[Time(s)]]/86400," ")</f>
        <v xml:space="preserve"> </v>
      </c>
      <c r="R657" s="30">
        <f>SUM(Table1[[#This Row],[250m]:[4000m]])</f>
        <v>0</v>
      </c>
      <c r="S657" s="31" t="str">
        <f t="shared" si="40"/>
        <v xml:space="preserve"> </v>
      </c>
      <c r="T657" s="64" t="str">
        <f t="shared" si="38"/>
        <v xml:space="preserve"> </v>
      </c>
      <c r="U657" s="64" t="str">
        <f>IFERROR(AVERAGE(Table1[[#This Row],[500m]:[4000m]])," ")</f>
        <v xml:space="preserve"> </v>
      </c>
      <c r="V657" s="43" t="str">
        <f t="shared" si="39"/>
        <v xml:space="preserve"> </v>
      </c>
      <c r="W657" s="47"/>
      <c r="X657" s="47"/>
      <c r="Y657" s="47"/>
      <c r="Z657" s="49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51"/>
      <c r="AR657" s="47"/>
      <c r="AS657" s="47"/>
      <c r="AT657" s="47"/>
      <c r="AU657" s="47"/>
      <c r="AV657" s="47"/>
      <c r="AW657" s="47"/>
      <c r="AX657" s="47"/>
      <c r="AY657" s="47"/>
      <c r="AZ657" s="47"/>
      <c r="BA657" s="47"/>
      <c r="BB657" s="47"/>
      <c r="BC657" s="47"/>
      <c r="BD657" s="47"/>
      <c r="BE657" s="47"/>
      <c r="BF657" s="47"/>
      <c r="BG657" s="47"/>
      <c r="BH657" s="47"/>
      <c r="BI657" s="47"/>
      <c r="BJ657" s="47"/>
      <c r="BK657" s="47"/>
      <c r="BL657" s="47"/>
      <c r="BM657" s="47"/>
      <c r="BN657" s="47"/>
      <c r="BO657" s="47"/>
      <c r="BP657" s="47"/>
      <c r="BQ657" s="47"/>
      <c r="BR657" s="47"/>
      <c r="BS657" s="47"/>
      <c r="BT657" s="47"/>
      <c r="BU657" s="47"/>
      <c r="BV657" s="47"/>
      <c r="BW657" s="47"/>
      <c r="BX657" s="47"/>
    </row>
    <row r="658" spans="1:76" x14ac:dyDescent="0.25">
      <c r="A658" s="47"/>
      <c r="B658" s="45"/>
      <c r="C658" s="61"/>
      <c r="D658" s="45"/>
      <c r="E658" s="45"/>
      <c r="F658" s="47"/>
      <c r="G658" s="47"/>
      <c r="H658" s="47"/>
      <c r="I658" s="47"/>
      <c r="J658" s="47"/>
      <c r="K658" s="47"/>
      <c r="L658" s="47"/>
      <c r="M658" s="47"/>
      <c r="N658" s="51">
        <f>SUM(Table1[[#This Row],[250m]:[1000m]])/86400</f>
        <v>0</v>
      </c>
      <c r="O658" s="51">
        <f>SUM(Table1[[#This Row],[250m]:[2000m]])/86400</f>
        <v>0</v>
      </c>
      <c r="P658" s="63">
        <f>SUM(Table1[[#This Row],[250m]:[3000m]])/86400</f>
        <v>0</v>
      </c>
      <c r="Q658" s="29" t="str">
        <f>IF(Table1[[#This Row],[Time(s)]]&gt;1,Table1[[#This Row],[Time(s)]]/86400," ")</f>
        <v xml:space="preserve"> </v>
      </c>
      <c r="R658" s="30">
        <f>SUM(Table1[[#This Row],[250m]:[4000m]])</f>
        <v>0</v>
      </c>
      <c r="S658" s="31" t="str">
        <f t="shared" si="40"/>
        <v xml:space="preserve"> </v>
      </c>
      <c r="T658" s="64" t="str">
        <f t="shared" si="38"/>
        <v xml:space="preserve"> </v>
      </c>
      <c r="U658" s="64" t="str">
        <f>IFERROR(AVERAGE(Table1[[#This Row],[500m]:[4000m]])," ")</f>
        <v xml:space="preserve"> </v>
      </c>
      <c r="V658" s="43" t="str">
        <f t="shared" si="39"/>
        <v xml:space="preserve"> </v>
      </c>
      <c r="W658" s="47"/>
      <c r="X658" s="47"/>
      <c r="Y658" s="47"/>
      <c r="Z658" s="49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51"/>
      <c r="AR658" s="47"/>
      <c r="AS658" s="47"/>
      <c r="AT658" s="47"/>
      <c r="AU658" s="47"/>
      <c r="AV658" s="47"/>
      <c r="AW658" s="47"/>
      <c r="AX658" s="47"/>
      <c r="AY658" s="47"/>
      <c r="AZ658" s="47"/>
      <c r="BA658" s="47"/>
      <c r="BB658" s="47"/>
      <c r="BC658" s="47"/>
      <c r="BD658" s="47"/>
      <c r="BE658" s="47"/>
      <c r="BF658" s="47"/>
      <c r="BG658" s="47"/>
      <c r="BH658" s="47"/>
      <c r="BI658" s="47"/>
      <c r="BJ658" s="47"/>
      <c r="BK658" s="47"/>
      <c r="BL658" s="47"/>
      <c r="BM658" s="47"/>
      <c r="BN658" s="47"/>
      <c r="BO658" s="47"/>
      <c r="BP658" s="47"/>
      <c r="BQ658" s="47"/>
      <c r="BR658" s="47"/>
      <c r="BS658" s="47"/>
      <c r="BT658" s="47"/>
      <c r="BU658" s="47"/>
      <c r="BV658" s="47"/>
      <c r="BW658" s="47"/>
      <c r="BX658" s="47"/>
    </row>
    <row r="659" spans="1:76" x14ac:dyDescent="0.25">
      <c r="A659" s="47"/>
      <c r="B659" s="45"/>
      <c r="C659" s="61"/>
      <c r="D659" s="45"/>
      <c r="E659" s="45"/>
      <c r="F659" s="47"/>
      <c r="G659" s="47"/>
      <c r="H659" s="47"/>
      <c r="I659" s="47"/>
      <c r="J659" s="47"/>
      <c r="K659" s="47"/>
      <c r="L659" s="47"/>
      <c r="M659" s="47"/>
      <c r="N659" s="51">
        <f>SUM(Table1[[#This Row],[250m]:[1000m]])/86400</f>
        <v>0</v>
      </c>
      <c r="O659" s="51">
        <f>SUM(Table1[[#This Row],[250m]:[2000m]])/86400</f>
        <v>0</v>
      </c>
      <c r="P659" s="63">
        <f>SUM(Table1[[#This Row],[250m]:[3000m]])/86400</f>
        <v>0</v>
      </c>
      <c r="Q659" s="29" t="str">
        <f>IF(Table1[[#This Row],[Time(s)]]&gt;1,Table1[[#This Row],[Time(s)]]/86400," ")</f>
        <v xml:space="preserve"> </v>
      </c>
      <c r="R659" s="30">
        <f>SUM(Table1[[#This Row],[250m]:[4000m]])</f>
        <v>0</v>
      </c>
      <c r="S659" s="31" t="str">
        <f t="shared" si="40"/>
        <v xml:space="preserve"> </v>
      </c>
      <c r="T659" s="64" t="str">
        <f t="shared" si="38"/>
        <v xml:space="preserve"> </v>
      </c>
      <c r="U659" s="64" t="str">
        <f>IFERROR(AVERAGE(Table1[[#This Row],[500m]:[4000m]])," ")</f>
        <v xml:space="preserve"> </v>
      </c>
      <c r="V659" s="43" t="str">
        <f t="shared" si="39"/>
        <v xml:space="preserve"> </v>
      </c>
      <c r="W659" s="47"/>
      <c r="X659" s="47"/>
      <c r="Y659" s="47"/>
      <c r="Z659" s="49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51"/>
      <c r="AR659" s="47"/>
      <c r="AS659" s="47"/>
      <c r="AT659" s="47"/>
      <c r="AU659" s="47"/>
      <c r="AV659" s="47"/>
      <c r="AW659" s="47"/>
      <c r="AX659" s="47"/>
      <c r="AY659" s="47"/>
      <c r="AZ659" s="47"/>
      <c r="BA659" s="47"/>
      <c r="BB659" s="47"/>
      <c r="BC659" s="47"/>
      <c r="BD659" s="47"/>
      <c r="BE659" s="47"/>
      <c r="BF659" s="47"/>
      <c r="BG659" s="47"/>
      <c r="BH659" s="47"/>
      <c r="BI659" s="47"/>
      <c r="BJ659" s="47"/>
      <c r="BK659" s="47"/>
      <c r="BL659" s="47"/>
      <c r="BM659" s="47"/>
      <c r="BN659" s="47"/>
      <c r="BO659" s="47"/>
      <c r="BP659" s="47"/>
      <c r="BQ659" s="47"/>
      <c r="BR659" s="47"/>
      <c r="BS659" s="47"/>
      <c r="BT659" s="47"/>
      <c r="BU659" s="47"/>
      <c r="BV659" s="47"/>
      <c r="BW659" s="47"/>
      <c r="BX659" s="47"/>
    </row>
    <row r="660" spans="1:76" x14ac:dyDescent="0.25">
      <c r="A660" s="47"/>
      <c r="B660" s="45"/>
      <c r="C660" s="61"/>
      <c r="D660" s="45"/>
      <c r="E660" s="45"/>
      <c r="F660" s="47"/>
      <c r="G660" s="47"/>
      <c r="H660" s="47"/>
      <c r="I660" s="47"/>
      <c r="J660" s="47"/>
      <c r="K660" s="47"/>
      <c r="L660" s="47"/>
      <c r="M660" s="47"/>
      <c r="N660" s="51">
        <f>SUM(Table1[[#This Row],[250m]:[1000m]])/86400</f>
        <v>0</v>
      </c>
      <c r="O660" s="51">
        <f>SUM(Table1[[#This Row],[250m]:[2000m]])/86400</f>
        <v>0</v>
      </c>
      <c r="P660" s="63">
        <f>SUM(Table1[[#This Row],[250m]:[3000m]])/86400</f>
        <v>0</v>
      </c>
      <c r="Q660" s="29" t="str">
        <f>IF(Table1[[#This Row],[Time(s)]]&gt;1,Table1[[#This Row],[Time(s)]]/86400," ")</f>
        <v xml:space="preserve"> </v>
      </c>
      <c r="R660" s="30">
        <f>SUM(Table1[[#This Row],[250m]:[4000m]])</f>
        <v>0</v>
      </c>
      <c r="S660" s="31" t="str">
        <f t="shared" si="40"/>
        <v xml:space="preserve"> </v>
      </c>
      <c r="T660" s="64" t="str">
        <f t="shared" si="38"/>
        <v xml:space="preserve"> </v>
      </c>
      <c r="U660" s="64" t="str">
        <f>IFERROR(AVERAGE(Table1[[#This Row],[500m]:[4000m]])," ")</f>
        <v xml:space="preserve"> </v>
      </c>
      <c r="V660" s="43" t="str">
        <f t="shared" si="39"/>
        <v xml:space="preserve"> </v>
      </c>
      <c r="W660" s="47"/>
      <c r="X660" s="47"/>
      <c r="Y660" s="47"/>
      <c r="Z660" s="49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51"/>
      <c r="AR660" s="47"/>
      <c r="AS660" s="47"/>
      <c r="AT660" s="47"/>
      <c r="AU660" s="47"/>
      <c r="AV660" s="47"/>
      <c r="AW660" s="47"/>
      <c r="AX660" s="47"/>
      <c r="AY660" s="47"/>
      <c r="AZ660" s="47"/>
      <c r="BA660" s="47"/>
      <c r="BB660" s="47"/>
      <c r="BC660" s="47"/>
      <c r="BD660" s="47"/>
      <c r="BE660" s="47"/>
      <c r="BF660" s="47"/>
      <c r="BG660" s="47"/>
      <c r="BH660" s="47"/>
      <c r="BI660" s="47"/>
      <c r="BJ660" s="47"/>
      <c r="BK660" s="47"/>
      <c r="BL660" s="47"/>
      <c r="BM660" s="47"/>
      <c r="BN660" s="47"/>
      <c r="BO660" s="47"/>
      <c r="BP660" s="47"/>
      <c r="BQ660" s="47"/>
      <c r="BR660" s="47"/>
      <c r="BS660" s="47"/>
      <c r="BT660" s="47"/>
      <c r="BU660" s="47"/>
      <c r="BV660" s="47"/>
      <c r="BW660" s="47"/>
      <c r="BX660" s="47"/>
    </row>
    <row r="661" spans="1:76" x14ac:dyDescent="0.25">
      <c r="A661" s="47"/>
      <c r="B661" s="45"/>
      <c r="C661" s="61"/>
      <c r="D661" s="45"/>
      <c r="E661" s="45"/>
      <c r="F661" s="47"/>
      <c r="G661" s="47"/>
      <c r="H661" s="47"/>
      <c r="I661" s="47"/>
      <c r="J661" s="47"/>
      <c r="K661" s="47"/>
      <c r="L661" s="47"/>
      <c r="M661" s="47"/>
      <c r="N661" s="51">
        <f>SUM(Table1[[#This Row],[250m]:[1000m]])/86400</f>
        <v>0</v>
      </c>
      <c r="O661" s="51">
        <f>SUM(Table1[[#This Row],[250m]:[2000m]])/86400</f>
        <v>0</v>
      </c>
      <c r="P661" s="63">
        <f>SUM(Table1[[#This Row],[250m]:[3000m]])/86400</f>
        <v>0</v>
      </c>
      <c r="Q661" s="29" t="str">
        <f>IF(Table1[[#This Row],[Time(s)]]&gt;1,Table1[[#This Row],[Time(s)]]/86400," ")</f>
        <v xml:space="preserve"> </v>
      </c>
      <c r="R661" s="30">
        <f>SUM(Table1[[#This Row],[250m]:[4000m]])</f>
        <v>0</v>
      </c>
      <c r="S661" s="31" t="str">
        <f t="shared" si="40"/>
        <v xml:space="preserve"> </v>
      </c>
      <c r="T661" s="64" t="str">
        <f t="shared" si="38"/>
        <v xml:space="preserve"> </v>
      </c>
      <c r="U661" s="64" t="str">
        <f>IFERROR(AVERAGE(Table1[[#This Row],[500m]:[4000m]])," ")</f>
        <v xml:space="preserve"> </v>
      </c>
      <c r="V661" s="43" t="str">
        <f t="shared" si="39"/>
        <v xml:space="preserve"> </v>
      </c>
      <c r="W661" s="47"/>
      <c r="X661" s="47"/>
      <c r="Y661" s="47"/>
      <c r="Z661" s="49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51"/>
      <c r="AR661" s="47"/>
      <c r="AS661" s="47"/>
      <c r="AT661" s="47"/>
      <c r="AU661" s="47"/>
      <c r="AV661" s="47"/>
      <c r="AW661" s="47"/>
      <c r="AX661" s="47"/>
      <c r="AY661" s="47"/>
      <c r="AZ661" s="47"/>
      <c r="BA661" s="47"/>
      <c r="BB661" s="47"/>
      <c r="BC661" s="47"/>
      <c r="BD661" s="47"/>
      <c r="BE661" s="47"/>
      <c r="BF661" s="47"/>
      <c r="BG661" s="47"/>
      <c r="BH661" s="47"/>
      <c r="BI661" s="47"/>
      <c r="BJ661" s="47"/>
      <c r="BK661" s="47"/>
      <c r="BL661" s="47"/>
      <c r="BM661" s="47"/>
      <c r="BN661" s="47"/>
      <c r="BO661" s="47"/>
      <c r="BP661" s="47"/>
      <c r="BQ661" s="47"/>
      <c r="BR661" s="47"/>
      <c r="BS661" s="47"/>
      <c r="BT661" s="47"/>
      <c r="BU661" s="47"/>
      <c r="BV661" s="47"/>
      <c r="BW661" s="47"/>
      <c r="BX661" s="47"/>
    </row>
    <row r="662" spans="1:76" x14ac:dyDescent="0.25">
      <c r="A662" s="47"/>
      <c r="B662" s="45"/>
      <c r="C662" s="61"/>
      <c r="D662" s="45"/>
      <c r="E662" s="45"/>
      <c r="F662" s="47"/>
      <c r="G662" s="47"/>
      <c r="H662" s="47"/>
      <c r="I662" s="47"/>
      <c r="J662" s="47"/>
      <c r="K662" s="47"/>
      <c r="L662" s="47"/>
      <c r="M662" s="47"/>
      <c r="N662" s="51">
        <f>SUM(Table1[[#This Row],[250m]:[1000m]])/86400</f>
        <v>0</v>
      </c>
      <c r="O662" s="51">
        <f>SUM(Table1[[#This Row],[250m]:[2000m]])/86400</f>
        <v>0</v>
      </c>
      <c r="P662" s="63">
        <f>SUM(Table1[[#This Row],[250m]:[3000m]])/86400</f>
        <v>0</v>
      </c>
      <c r="Q662" s="29" t="str">
        <f>IF(Table1[[#This Row],[Time(s)]]&gt;1,Table1[[#This Row],[Time(s)]]/86400," ")</f>
        <v xml:space="preserve"> </v>
      </c>
      <c r="R662" s="30">
        <f>SUM(Table1[[#This Row],[250m]:[4000m]])</f>
        <v>0</v>
      </c>
      <c r="S662" s="31" t="str">
        <f t="shared" si="40"/>
        <v xml:space="preserve"> </v>
      </c>
      <c r="T662" s="64" t="str">
        <f t="shared" si="38"/>
        <v xml:space="preserve"> </v>
      </c>
      <c r="U662" s="64" t="str">
        <f>IFERROR(AVERAGE(Table1[[#This Row],[500m]:[4000m]])," ")</f>
        <v xml:space="preserve"> </v>
      </c>
      <c r="V662" s="43" t="str">
        <f t="shared" si="39"/>
        <v xml:space="preserve"> </v>
      </c>
      <c r="W662" s="47"/>
      <c r="X662" s="47"/>
      <c r="Y662" s="47"/>
      <c r="Z662" s="49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51"/>
      <c r="AR662" s="47"/>
      <c r="AS662" s="47"/>
      <c r="AT662" s="47"/>
      <c r="AU662" s="47"/>
      <c r="AV662" s="47"/>
      <c r="AW662" s="47"/>
      <c r="AX662" s="47"/>
      <c r="AY662" s="47"/>
      <c r="AZ662" s="47"/>
      <c r="BA662" s="47"/>
      <c r="BB662" s="47"/>
      <c r="BC662" s="47"/>
      <c r="BD662" s="47"/>
      <c r="BE662" s="47"/>
      <c r="BF662" s="47"/>
      <c r="BG662" s="47"/>
      <c r="BH662" s="47"/>
      <c r="BI662" s="47"/>
      <c r="BJ662" s="47"/>
      <c r="BK662" s="47"/>
      <c r="BL662" s="47"/>
      <c r="BM662" s="47"/>
      <c r="BN662" s="47"/>
      <c r="BO662" s="47"/>
      <c r="BP662" s="47"/>
      <c r="BQ662" s="47"/>
      <c r="BR662" s="47"/>
      <c r="BS662" s="47"/>
      <c r="BT662" s="47"/>
      <c r="BU662" s="47"/>
      <c r="BV662" s="47"/>
      <c r="BW662" s="47"/>
      <c r="BX662" s="47"/>
    </row>
    <row r="663" spans="1:76" x14ac:dyDescent="0.25">
      <c r="A663" s="47"/>
      <c r="B663" s="45"/>
      <c r="C663" s="61"/>
      <c r="D663" s="45"/>
      <c r="E663" s="45"/>
      <c r="F663" s="47"/>
      <c r="G663" s="47"/>
      <c r="H663" s="47"/>
      <c r="I663" s="47"/>
      <c r="J663" s="47"/>
      <c r="K663" s="47"/>
      <c r="L663" s="47"/>
      <c r="M663" s="47"/>
      <c r="N663" s="51">
        <f>SUM(Table1[[#This Row],[250m]:[1000m]])/86400</f>
        <v>0</v>
      </c>
      <c r="O663" s="51">
        <f>SUM(Table1[[#This Row],[250m]:[2000m]])/86400</f>
        <v>0</v>
      </c>
      <c r="P663" s="63">
        <f>SUM(Table1[[#This Row],[250m]:[3000m]])/86400</f>
        <v>0</v>
      </c>
      <c r="Q663" s="29" t="str">
        <f>IF(Table1[[#This Row],[Time(s)]]&gt;1,Table1[[#This Row],[Time(s)]]/86400," ")</f>
        <v xml:space="preserve"> </v>
      </c>
      <c r="R663" s="30">
        <f>SUM(Table1[[#This Row],[250m]:[4000m]])</f>
        <v>0</v>
      </c>
      <c r="S663" s="31" t="str">
        <f t="shared" si="40"/>
        <v xml:space="preserve"> </v>
      </c>
      <c r="T663" s="64" t="str">
        <f t="shared" si="38"/>
        <v xml:space="preserve"> </v>
      </c>
      <c r="U663" s="64" t="str">
        <f>IFERROR(AVERAGE(Table1[[#This Row],[500m]:[4000m]])," ")</f>
        <v xml:space="preserve"> </v>
      </c>
      <c r="V663" s="43" t="str">
        <f t="shared" si="39"/>
        <v xml:space="preserve"> </v>
      </c>
      <c r="W663" s="47"/>
      <c r="X663" s="47"/>
      <c r="Y663" s="47"/>
      <c r="Z663" s="49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51"/>
      <c r="AR663" s="47"/>
      <c r="AS663" s="47"/>
      <c r="AT663" s="47"/>
      <c r="AU663" s="47"/>
      <c r="AV663" s="47"/>
      <c r="AW663" s="47"/>
      <c r="AX663" s="47"/>
      <c r="AY663" s="47"/>
      <c r="AZ663" s="47"/>
      <c r="BA663" s="47"/>
      <c r="BB663" s="47"/>
      <c r="BC663" s="47"/>
      <c r="BD663" s="47"/>
      <c r="BE663" s="47"/>
      <c r="BF663" s="47"/>
      <c r="BG663" s="47"/>
      <c r="BH663" s="47"/>
      <c r="BI663" s="47"/>
      <c r="BJ663" s="47"/>
      <c r="BK663" s="47"/>
      <c r="BL663" s="47"/>
      <c r="BM663" s="47"/>
      <c r="BN663" s="47"/>
      <c r="BO663" s="47"/>
      <c r="BP663" s="47"/>
      <c r="BQ663" s="47"/>
      <c r="BR663" s="47"/>
      <c r="BS663" s="47"/>
      <c r="BT663" s="47"/>
      <c r="BU663" s="47"/>
      <c r="BV663" s="47"/>
      <c r="BW663" s="47"/>
      <c r="BX663" s="47"/>
    </row>
    <row r="664" spans="1:76" x14ac:dyDescent="0.25">
      <c r="A664" s="47"/>
      <c r="B664" s="45"/>
      <c r="C664" s="61"/>
      <c r="D664" s="45"/>
      <c r="E664" s="45"/>
      <c r="F664" s="47"/>
      <c r="G664" s="47"/>
      <c r="H664" s="47"/>
      <c r="I664" s="47"/>
      <c r="J664" s="47"/>
      <c r="K664" s="47"/>
      <c r="L664" s="47"/>
      <c r="M664" s="47"/>
      <c r="N664" s="51">
        <f>SUM(Table1[[#This Row],[250m]:[1000m]])/86400</f>
        <v>0</v>
      </c>
      <c r="O664" s="51">
        <f>SUM(Table1[[#This Row],[250m]:[2000m]])/86400</f>
        <v>0</v>
      </c>
      <c r="P664" s="63">
        <f>SUM(Table1[[#This Row],[250m]:[3000m]])/86400</f>
        <v>0</v>
      </c>
      <c r="Q664" s="29" t="str">
        <f>IF(Table1[[#This Row],[Time(s)]]&gt;1,Table1[[#This Row],[Time(s)]]/86400," ")</f>
        <v xml:space="preserve"> </v>
      </c>
      <c r="R664" s="30">
        <f>SUM(Table1[[#This Row],[250m]:[4000m]])</f>
        <v>0</v>
      </c>
      <c r="S664" s="31" t="str">
        <f t="shared" si="40"/>
        <v xml:space="preserve"> </v>
      </c>
      <c r="T664" s="64" t="str">
        <f t="shared" si="38"/>
        <v xml:space="preserve"> </v>
      </c>
      <c r="U664" s="64" t="str">
        <f>IFERROR(AVERAGE(Table1[[#This Row],[500m]:[4000m]])," ")</f>
        <v xml:space="preserve"> </v>
      </c>
      <c r="V664" s="43" t="str">
        <f t="shared" si="39"/>
        <v xml:space="preserve"> </v>
      </c>
      <c r="W664" s="47"/>
      <c r="X664" s="47"/>
      <c r="Y664" s="47"/>
      <c r="Z664" s="49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51"/>
      <c r="AR664" s="47"/>
      <c r="AS664" s="47"/>
      <c r="AT664" s="47"/>
      <c r="AU664" s="47"/>
      <c r="AV664" s="47"/>
      <c r="AW664" s="47"/>
      <c r="AX664" s="47"/>
      <c r="AY664" s="47"/>
      <c r="AZ664" s="47"/>
      <c r="BA664" s="47"/>
      <c r="BB664" s="47"/>
      <c r="BC664" s="47"/>
      <c r="BD664" s="47"/>
      <c r="BE664" s="47"/>
      <c r="BF664" s="47"/>
      <c r="BG664" s="47"/>
      <c r="BH664" s="47"/>
      <c r="BI664" s="47"/>
      <c r="BJ664" s="47"/>
      <c r="BK664" s="47"/>
      <c r="BL664" s="47"/>
      <c r="BM664" s="47"/>
      <c r="BN664" s="47"/>
      <c r="BO664" s="47"/>
      <c r="BP664" s="47"/>
      <c r="BQ664" s="47"/>
      <c r="BR664" s="47"/>
      <c r="BS664" s="47"/>
      <c r="BT664" s="47"/>
      <c r="BU664" s="47"/>
      <c r="BV664" s="47"/>
      <c r="BW664" s="47"/>
      <c r="BX664" s="47"/>
    </row>
    <row r="665" spans="1:76" x14ac:dyDescent="0.25">
      <c r="A665" s="47"/>
      <c r="B665" s="45"/>
      <c r="C665" s="61"/>
      <c r="D665" s="45"/>
      <c r="E665" s="45"/>
      <c r="F665" s="47"/>
      <c r="G665" s="47"/>
      <c r="H665" s="47"/>
      <c r="I665" s="47"/>
      <c r="J665" s="47"/>
      <c r="K665" s="47"/>
      <c r="L665" s="47"/>
      <c r="M665" s="47"/>
      <c r="N665" s="51">
        <f>SUM(Table1[[#This Row],[250m]:[1000m]])/86400</f>
        <v>0</v>
      </c>
      <c r="O665" s="51">
        <f>SUM(Table1[[#This Row],[250m]:[2000m]])/86400</f>
        <v>0</v>
      </c>
      <c r="P665" s="63">
        <f>SUM(Table1[[#This Row],[250m]:[3000m]])/86400</f>
        <v>0</v>
      </c>
      <c r="Q665" s="29" t="str">
        <f>IF(Table1[[#This Row],[Time(s)]]&gt;1,Table1[[#This Row],[Time(s)]]/86400," ")</f>
        <v xml:space="preserve"> </v>
      </c>
      <c r="R665" s="30">
        <f>SUM(Table1[[#This Row],[250m]:[4000m]])</f>
        <v>0</v>
      </c>
      <c r="S665" s="31" t="str">
        <f t="shared" si="40"/>
        <v xml:space="preserve"> </v>
      </c>
      <c r="T665" s="64" t="str">
        <f t="shared" si="38"/>
        <v xml:space="preserve"> </v>
      </c>
      <c r="U665" s="64" t="str">
        <f>IFERROR(AVERAGE(Table1[[#This Row],[500m]:[4000m]])," ")</f>
        <v xml:space="preserve"> </v>
      </c>
      <c r="V665" s="43" t="str">
        <f t="shared" si="39"/>
        <v xml:space="preserve"> </v>
      </c>
      <c r="W665" s="47"/>
      <c r="X665" s="47"/>
      <c r="Y665" s="47"/>
      <c r="Z665" s="49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51"/>
      <c r="AR665" s="47"/>
      <c r="AS665" s="47"/>
      <c r="AT665" s="47"/>
      <c r="AU665" s="47"/>
      <c r="AV665" s="47"/>
      <c r="AW665" s="47"/>
      <c r="AX665" s="47"/>
      <c r="AY665" s="47"/>
      <c r="AZ665" s="47"/>
      <c r="BA665" s="47"/>
      <c r="BB665" s="47"/>
      <c r="BC665" s="47"/>
      <c r="BD665" s="47"/>
      <c r="BE665" s="47"/>
      <c r="BF665" s="47"/>
      <c r="BG665" s="47"/>
      <c r="BH665" s="47"/>
      <c r="BI665" s="47"/>
      <c r="BJ665" s="47"/>
      <c r="BK665" s="47"/>
      <c r="BL665" s="47"/>
      <c r="BM665" s="47"/>
      <c r="BN665" s="47"/>
      <c r="BO665" s="47"/>
      <c r="BP665" s="47"/>
      <c r="BQ665" s="47"/>
      <c r="BR665" s="47"/>
      <c r="BS665" s="47"/>
      <c r="BT665" s="47"/>
      <c r="BU665" s="47"/>
      <c r="BV665" s="47"/>
      <c r="BW665" s="47"/>
      <c r="BX665" s="47"/>
    </row>
    <row r="666" spans="1:76" x14ac:dyDescent="0.25">
      <c r="A666" s="47"/>
      <c r="B666" s="45"/>
      <c r="C666" s="61"/>
      <c r="D666" s="45"/>
      <c r="E666" s="45"/>
      <c r="F666" s="47"/>
      <c r="G666" s="47"/>
      <c r="H666" s="47"/>
      <c r="I666" s="47"/>
      <c r="J666" s="47"/>
      <c r="K666" s="47"/>
      <c r="L666" s="47"/>
      <c r="M666" s="47"/>
      <c r="N666" s="51">
        <f>SUM(Table1[[#This Row],[250m]:[1000m]])/86400</f>
        <v>0</v>
      </c>
      <c r="O666" s="51">
        <f>SUM(Table1[[#This Row],[250m]:[2000m]])/86400</f>
        <v>0</v>
      </c>
      <c r="P666" s="63">
        <f>SUM(Table1[[#This Row],[250m]:[3000m]])/86400</f>
        <v>0</v>
      </c>
      <c r="Q666" s="29" t="str">
        <f>IF(Table1[[#This Row],[Time(s)]]&gt;1,Table1[[#This Row],[Time(s)]]/86400," ")</f>
        <v xml:space="preserve"> </v>
      </c>
      <c r="R666" s="30">
        <f>SUM(Table1[[#This Row],[250m]:[4000m]])</f>
        <v>0</v>
      </c>
      <c r="S666" s="31" t="str">
        <f t="shared" si="40"/>
        <v xml:space="preserve"> </v>
      </c>
      <c r="T666" s="64" t="str">
        <f t="shared" si="38"/>
        <v xml:space="preserve"> </v>
      </c>
      <c r="U666" s="64" t="str">
        <f>IFERROR(AVERAGE(Table1[[#This Row],[500m]:[4000m]])," ")</f>
        <v xml:space="preserve"> </v>
      </c>
      <c r="V666" s="43" t="str">
        <f t="shared" si="39"/>
        <v xml:space="preserve"> </v>
      </c>
      <c r="W666" s="47"/>
      <c r="X666" s="47"/>
      <c r="Y666" s="47"/>
      <c r="Z666" s="49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51"/>
      <c r="AR666" s="47"/>
      <c r="AS666" s="47"/>
      <c r="AT666" s="47"/>
      <c r="AU666" s="47"/>
      <c r="AV666" s="47"/>
      <c r="AW666" s="47"/>
      <c r="AX666" s="47"/>
      <c r="AY666" s="47"/>
      <c r="AZ666" s="47"/>
      <c r="BA666" s="47"/>
      <c r="BB666" s="47"/>
      <c r="BC666" s="47"/>
      <c r="BD666" s="47"/>
      <c r="BE666" s="47"/>
      <c r="BF666" s="47"/>
      <c r="BG666" s="47"/>
      <c r="BH666" s="47"/>
      <c r="BI666" s="47"/>
      <c r="BJ666" s="47"/>
      <c r="BK666" s="47"/>
      <c r="BL666" s="47"/>
      <c r="BM666" s="47"/>
      <c r="BN666" s="47"/>
      <c r="BO666" s="47"/>
      <c r="BP666" s="47"/>
      <c r="BQ666" s="47"/>
      <c r="BR666" s="47"/>
      <c r="BS666" s="47"/>
      <c r="BT666" s="47"/>
      <c r="BU666" s="47"/>
      <c r="BV666" s="47"/>
      <c r="BW666" s="47"/>
      <c r="BX666" s="47"/>
    </row>
    <row r="667" spans="1:76" x14ac:dyDescent="0.25">
      <c r="A667" s="47"/>
      <c r="B667" s="45"/>
      <c r="C667" s="61"/>
      <c r="D667" s="45"/>
      <c r="E667" s="45"/>
      <c r="F667" s="47"/>
      <c r="G667" s="47"/>
      <c r="H667" s="47"/>
      <c r="I667" s="47"/>
      <c r="J667" s="47"/>
      <c r="K667" s="47"/>
      <c r="L667" s="47"/>
      <c r="M667" s="47"/>
      <c r="N667" s="51">
        <f>SUM(Table1[[#This Row],[250m]:[1000m]])/86400</f>
        <v>0</v>
      </c>
      <c r="O667" s="51">
        <f>SUM(Table1[[#This Row],[250m]:[2000m]])/86400</f>
        <v>0</v>
      </c>
      <c r="P667" s="63">
        <f>SUM(Table1[[#This Row],[250m]:[3000m]])/86400</f>
        <v>0</v>
      </c>
      <c r="Q667" s="29" t="str">
        <f>IF(Table1[[#This Row],[Time(s)]]&gt;1,Table1[[#This Row],[Time(s)]]/86400," ")</f>
        <v xml:space="preserve"> </v>
      </c>
      <c r="R667" s="30">
        <f>SUM(Table1[[#This Row],[250m]:[4000m]])</f>
        <v>0</v>
      </c>
      <c r="S667" s="31" t="str">
        <f t="shared" si="40"/>
        <v xml:space="preserve"> </v>
      </c>
      <c r="T667" s="64" t="str">
        <f t="shared" si="38"/>
        <v xml:space="preserve"> </v>
      </c>
      <c r="U667" s="64" t="str">
        <f>IFERROR(AVERAGE(Table1[[#This Row],[500m]:[4000m]])," ")</f>
        <v xml:space="preserve"> </v>
      </c>
      <c r="V667" s="43" t="str">
        <f t="shared" si="39"/>
        <v xml:space="preserve"> </v>
      </c>
      <c r="W667" s="47"/>
      <c r="X667" s="47"/>
      <c r="Y667" s="47"/>
      <c r="Z667" s="49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51"/>
      <c r="AR667" s="47"/>
      <c r="AS667" s="47"/>
      <c r="AT667" s="47"/>
      <c r="AU667" s="47"/>
      <c r="AV667" s="47"/>
      <c r="AW667" s="47"/>
      <c r="AX667" s="47"/>
      <c r="AY667" s="47"/>
      <c r="AZ667" s="47"/>
      <c r="BA667" s="47"/>
      <c r="BB667" s="47"/>
      <c r="BC667" s="47"/>
      <c r="BD667" s="47"/>
      <c r="BE667" s="47"/>
      <c r="BF667" s="47"/>
      <c r="BG667" s="47"/>
      <c r="BH667" s="47"/>
      <c r="BI667" s="47"/>
      <c r="BJ667" s="47"/>
      <c r="BK667" s="47"/>
      <c r="BL667" s="47"/>
      <c r="BM667" s="47"/>
      <c r="BN667" s="47"/>
      <c r="BO667" s="47"/>
      <c r="BP667" s="47"/>
      <c r="BQ667" s="47"/>
      <c r="BR667" s="47"/>
      <c r="BS667" s="47"/>
      <c r="BT667" s="47"/>
      <c r="BU667" s="47"/>
      <c r="BV667" s="47"/>
      <c r="BW667" s="47"/>
      <c r="BX667" s="47"/>
    </row>
    <row r="668" spans="1:76" x14ac:dyDescent="0.25">
      <c r="A668" s="47"/>
      <c r="B668" s="45"/>
      <c r="C668" s="61"/>
      <c r="D668" s="45"/>
      <c r="E668" s="45"/>
      <c r="F668" s="47"/>
      <c r="G668" s="47"/>
      <c r="H668" s="47"/>
      <c r="I668" s="47"/>
      <c r="J668" s="47"/>
      <c r="K668" s="47"/>
      <c r="L668" s="47"/>
      <c r="M668" s="47"/>
      <c r="N668" s="51">
        <f>SUM(Table1[[#This Row],[250m]:[1000m]])/86400</f>
        <v>0</v>
      </c>
      <c r="O668" s="51">
        <f>SUM(Table1[[#This Row],[250m]:[2000m]])/86400</f>
        <v>0</v>
      </c>
      <c r="P668" s="63">
        <f>SUM(Table1[[#This Row],[250m]:[3000m]])/86400</f>
        <v>0</v>
      </c>
      <c r="Q668" s="29" t="str">
        <f>IF(Table1[[#This Row],[Time(s)]]&gt;1,Table1[[#This Row],[Time(s)]]/86400," ")</f>
        <v xml:space="preserve"> </v>
      </c>
      <c r="R668" s="30">
        <f>SUM(Table1[[#This Row],[250m]:[4000m]])</f>
        <v>0</v>
      </c>
      <c r="S668" s="31" t="str">
        <f t="shared" si="40"/>
        <v xml:space="preserve"> </v>
      </c>
      <c r="T668" s="64" t="str">
        <f t="shared" si="38"/>
        <v xml:space="preserve"> </v>
      </c>
      <c r="U668" s="64" t="str">
        <f>IFERROR(AVERAGE(Table1[[#This Row],[500m]:[4000m]])," ")</f>
        <v xml:space="preserve"> </v>
      </c>
      <c r="V668" s="43" t="str">
        <f t="shared" si="39"/>
        <v xml:space="preserve"> </v>
      </c>
      <c r="W668" s="47"/>
      <c r="X668" s="47"/>
      <c r="Y668" s="47"/>
      <c r="Z668" s="49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51"/>
      <c r="AR668" s="47"/>
      <c r="AS668" s="47"/>
      <c r="AT668" s="47"/>
      <c r="AU668" s="47"/>
      <c r="AV668" s="47"/>
      <c r="AW668" s="47"/>
      <c r="AX668" s="47"/>
      <c r="AY668" s="47"/>
      <c r="AZ668" s="47"/>
      <c r="BA668" s="47"/>
      <c r="BB668" s="47"/>
      <c r="BC668" s="47"/>
      <c r="BD668" s="47"/>
      <c r="BE668" s="47"/>
      <c r="BF668" s="47"/>
      <c r="BG668" s="47"/>
      <c r="BH668" s="47"/>
      <c r="BI668" s="47"/>
      <c r="BJ668" s="47"/>
      <c r="BK668" s="47"/>
      <c r="BL668" s="47"/>
      <c r="BM668" s="47"/>
      <c r="BN668" s="47"/>
      <c r="BO668" s="47"/>
      <c r="BP668" s="47"/>
      <c r="BQ668" s="47"/>
      <c r="BR668" s="47"/>
      <c r="BS668" s="47"/>
      <c r="BT668" s="47"/>
      <c r="BU668" s="47"/>
      <c r="BV668" s="47"/>
      <c r="BW668" s="47"/>
      <c r="BX668" s="47"/>
    </row>
    <row r="669" spans="1:76" x14ac:dyDescent="0.25">
      <c r="A669" s="47"/>
      <c r="B669" s="45"/>
      <c r="C669" s="61"/>
      <c r="D669" s="45"/>
      <c r="E669" s="45"/>
      <c r="F669" s="47"/>
      <c r="G669" s="47"/>
      <c r="H669" s="47"/>
      <c r="I669" s="47"/>
      <c r="J669" s="47"/>
      <c r="K669" s="47"/>
      <c r="L669" s="47"/>
      <c r="M669" s="47"/>
      <c r="N669" s="51">
        <f>SUM(Table1[[#This Row],[250m]:[1000m]])/86400</f>
        <v>0</v>
      </c>
      <c r="O669" s="51">
        <f>SUM(Table1[[#This Row],[250m]:[2000m]])/86400</f>
        <v>0</v>
      </c>
      <c r="P669" s="63">
        <f>SUM(Table1[[#This Row],[250m]:[3000m]])/86400</f>
        <v>0</v>
      </c>
      <c r="Q669" s="29" t="str">
        <f>IF(Table1[[#This Row],[Time(s)]]&gt;1,Table1[[#This Row],[Time(s)]]/86400," ")</f>
        <v xml:space="preserve"> </v>
      </c>
      <c r="R669" s="30">
        <f>SUM(Table1[[#This Row],[250m]:[4000m]])</f>
        <v>0</v>
      </c>
      <c r="S669" s="31" t="str">
        <f t="shared" si="40"/>
        <v xml:space="preserve"> </v>
      </c>
      <c r="T669" s="64" t="str">
        <f t="shared" si="38"/>
        <v xml:space="preserve"> </v>
      </c>
      <c r="U669" s="64" t="str">
        <f>IFERROR(AVERAGE(Table1[[#This Row],[500m]:[4000m]])," ")</f>
        <v xml:space="preserve"> </v>
      </c>
      <c r="V669" s="43" t="str">
        <f t="shared" si="39"/>
        <v xml:space="preserve"> </v>
      </c>
      <c r="W669" s="47"/>
      <c r="X669" s="47"/>
      <c r="Y669" s="47"/>
      <c r="Z669" s="49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51"/>
      <c r="AR669" s="47"/>
      <c r="AS669" s="47"/>
      <c r="AT669" s="47"/>
      <c r="AU669" s="47"/>
      <c r="AV669" s="47"/>
      <c r="AW669" s="47"/>
      <c r="AX669" s="47"/>
      <c r="AY669" s="47"/>
      <c r="AZ669" s="47"/>
      <c r="BA669" s="47"/>
      <c r="BB669" s="47"/>
      <c r="BC669" s="47"/>
      <c r="BD669" s="47"/>
      <c r="BE669" s="47"/>
      <c r="BF669" s="47"/>
      <c r="BG669" s="47"/>
      <c r="BH669" s="47"/>
      <c r="BI669" s="47"/>
      <c r="BJ669" s="47"/>
      <c r="BK669" s="47"/>
      <c r="BL669" s="47"/>
      <c r="BM669" s="47"/>
      <c r="BN669" s="47"/>
      <c r="BO669" s="47"/>
      <c r="BP669" s="47"/>
      <c r="BQ669" s="47"/>
      <c r="BR669" s="47"/>
      <c r="BS669" s="47"/>
      <c r="BT669" s="47"/>
      <c r="BU669" s="47"/>
      <c r="BV669" s="47"/>
      <c r="BW669" s="47"/>
      <c r="BX669" s="47"/>
    </row>
    <row r="670" spans="1:76" x14ac:dyDescent="0.25">
      <c r="A670" s="47"/>
      <c r="B670" s="45"/>
      <c r="C670" s="61"/>
      <c r="D670" s="45"/>
      <c r="E670" s="45"/>
      <c r="F670" s="47"/>
      <c r="G670" s="47"/>
      <c r="H670" s="47"/>
      <c r="I670" s="47"/>
      <c r="J670" s="47"/>
      <c r="K670" s="47"/>
      <c r="L670" s="47"/>
      <c r="M670" s="47"/>
      <c r="N670" s="51">
        <f>SUM(Table1[[#This Row],[250m]:[1000m]])/86400</f>
        <v>0</v>
      </c>
      <c r="O670" s="51">
        <f>SUM(Table1[[#This Row],[250m]:[2000m]])/86400</f>
        <v>0</v>
      </c>
      <c r="P670" s="63">
        <f>SUM(Table1[[#This Row],[250m]:[3000m]])/86400</f>
        <v>0</v>
      </c>
      <c r="Q670" s="29" t="str">
        <f>IF(Table1[[#This Row],[Time(s)]]&gt;1,Table1[[#This Row],[Time(s)]]/86400," ")</f>
        <v xml:space="preserve"> </v>
      </c>
      <c r="R670" s="30">
        <f>SUM(Table1[[#This Row],[250m]:[4000m]])</f>
        <v>0</v>
      </c>
      <c r="S670" s="31" t="str">
        <f t="shared" si="40"/>
        <v xml:space="preserve"> </v>
      </c>
      <c r="T670" s="64" t="str">
        <f t="shared" si="38"/>
        <v xml:space="preserve"> </v>
      </c>
      <c r="U670" s="64" t="str">
        <f>IFERROR(AVERAGE(Table1[[#This Row],[500m]:[4000m]])," ")</f>
        <v xml:space="preserve"> </v>
      </c>
      <c r="V670" s="43" t="str">
        <f t="shared" si="39"/>
        <v xml:space="preserve"> </v>
      </c>
      <c r="W670" s="47"/>
      <c r="X670" s="47"/>
      <c r="Y670" s="47"/>
      <c r="Z670" s="49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51"/>
      <c r="AR670" s="47"/>
      <c r="AS670" s="47"/>
      <c r="AT670" s="47"/>
      <c r="AU670" s="47"/>
      <c r="AV670" s="47"/>
      <c r="AW670" s="47"/>
      <c r="AX670" s="47"/>
      <c r="AY670" s="47"/>
      <c r="AZ670" s="47"/>
      <c r="BA670" s="47"/>
      <c r="BB670" s="47"/>
      <c r="BC670" s="47"/>
      <c r="BD670" s="47"/>
      <c r="BE670" s="47"/>
      <c r="BF670" s="47"/>
      <c r="BG670" s="47"/>
      <c r="BH670" s="47"/>
      <c r="BI670" s="47"/>
      <c r="BJ670" s="47"/>
      <c r="BK670" s="47"/>
      <c r="BL670" s="47"/>
      <c r="BM670" s="47"/>
      <c r="BN670" s="47"/>
      <c r="BO670" s="47"/>
      <c r="BP670" s="47"/>
      <c r="BQ670" s="47"/>
      <c r="BR670" s="47"/>
      <c r="BS670" s="47"/>
      <c r="BT670" s="47"/>
      <c r="BU670" s="47"/>
      <c r="BV670" s="47"/>
      <c r="BW670" s="47"/>
      <c r="BX670" s="47"/>
    </row>
    <row r="671" spans="1:76" x14ac:dyDescent="0.25">
      <c r="A671" s="47"/>
      <c r="B671" s="45"/>
      <c r="C671" s="61"/>
      <c r="D671" s="45"/>
      <c r="E671" s="45"/>
      <c r="F671" s="47"/>
      <c r="G671" s="47"/>
      <c r="H671" s="47"/>
      <c r="I671" s="47"/>
      <c r="J671" s="47"/>
      <c r="K671" s="47"/>
      <c r="L671" s="47"/>
      <c r="M671" s="47"/>
      <c r="N671" s="51">
        <f>SUM(Table1[[#This Row],[250m]:[1000m]])/86400</f>
        <v>0</v>
      </c>
      <c r="O671" s="51">
        <f>SUM(Table1[[#This Row],[250m]:[2000m]])/86400</f>
        <v>0</v>
      </c>
      <c r="P671" s="63">
        <f>SUM(Table1[[#This Row],[250m]:[3000m]])/86400</f>
        <v>0</v>
      </c>
      <c r="Q671" s="29" t="str">
        <f>IF(Table1[[#This Row],[Time(s)]]&gt;1,Table1[[#This Row],[Time(s)]]/86400," ")</f>
        <v xml:space="preserve"> </v>
      </c>
      <c r="R671" s="30">
        <f>SUM(Table1[[#This Row],[250m]:[4000m]])</f>
        <v>0</v>
      </c>
      <c r="S671" s="31" t="str">
        <f t="shared" si="40"/>
        <v xml:space="preserve"> </v>
      </c>
      <c r="T671" s="64" t="str">
        <f t="shared" si="38"/>
        <v xml:space="preserve"> </v>
      </c>
      <c r="U671" s="64" t="str">
        <f>IFERROR(AVERAGE(Table1[[#This Row],[500m]:[4000m]])," ")</f>
        <v xml:space="preserve"> </v>
      </c>
      <c r="V671" s="43" t="str">
        <f t="shared" si="39"/>
        <v xml:space="preserve"> </v>
      </c>
      <c r="W671" s="47"/>
      <c r="X671" s="47"/>
      <c r="Y671" s="47"/>
      <c r="Z671" s="49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51"/>
      <c r="AR671" s="47"/>
      <c r="AS671" s="47"/>
      <c r="AT671" s="47"/>
      <c r="AU671" s="47"/>
      <c r="AV671" s="47"/>
      <c r="AW671" s="47"/>
      <c r="AX671" s="47"/>
      <c r="AY671" s="47"/>
      <c r="AZ671" s="47"/>
      <c r="BA671" s="47"/>
      <c r="BB671" s="47"/>
      <c r="BC671" s="47"/>
      <c r="BD671" s="47"/>
      <c r="BE671" s="47"/>
      <c r="BF671" s="47"/>
      <c r="BG671" s="47"/>
      <c r="BH671" s="47"/>
      <c r="BI671" s="47"/>
      <c r="BJ671" s="47"/>
      <c r="BK671" s="47"/>
      <c r="BL671" s="47"/>
      <c r="BM671" s="47"/>
      <c r="BN671" s="47"/>
      <c r="BO671" s="47"/>
      <c r="BP671" s="47"/>
      <c r="BQ671" s="47"/>
      <c r="BR671" s="47"/>
      <c r="BS671" s="47"/>
      <c r="BT671" s="47"/>
      <c r="BU671" s="47"/>
      <c r="BV671" s="47"/>
      <c r="BW671" s="47"/>
      <c r="BX671" s="47"/>
    </row>
    <row r="672" spans="1:76" x14ac:dyDescent="0.25">
      <c r="A672" s="47"/>
      <c r="B672" s="45"/>
      <c r="C672" s="61"/>
      <c r="D672" s="45"/>
      <c r="E672" s="45"/>
      <c r="F672" s="47"/>
      <c r="G672" s="47"/>
      <c r="H672" s="47"/>
      <c r="I672" s="47"/>
      <c r="J672" s="47"/>
      <c r="K672" s="47"/>
      <c r="L672" s="47"/>
      <c r="M672" s="47"/>
      <c r="N672" s="51">
        <f>SUM(Table1[[#This Row],[250m]:[1000m]])/86400</f>
        <v>0</v>
      </c>
      <c r="O672" s="51">
        <f>SUM(Table1[[#This Row],[250m]:[2000m]])/86400</f>
        <v>0</v>
      </c>
      <c r="P672" s="63">
        <f>SUM(Table1[[#This Row],[250m]:[3000m]])/86400</f>
        <v>0</v>
      </c>
      <c r="Q672" s="29" t="str">
        <f>IF(Table1[[#This Row],[Time(s)]]&gt;1,Table1[[#This Row],[Time(s)]]/86400," ")</f>
        <v xml:space="preserve"> </v>
      </c>
      <c r="R672" s="30">
        <f>SUM(Table1[[#This Row],[250m]:[4000m]])</f>
        <v>0</v>
      </c>
      <c r="S672" s="31" t="str">
        <f t="shared" si="40"/>
        <v xml:space="preserve"> </v>
      </c>
      <c r="T672" s="64" t="str">
        <f t="shared" ref="T672:T710" si="41">IFERROR(AVERAGE(AA672:AP672)," ")</f>
        <v xml:space="preserve"> </v>
      </c>
      <c r="U672" s="64" t="str">
        <f>IFERROR(AVERAGE(Table1[[#This Row],[500m]:[4000m]])," ")</f>
        <v xml:space="preserve"> </v>
      </c>
      <c r="V672" s="43" t="str">
        <f t="shared" ref="V672:V710" si="42">IFERROR(STDEV(AB672:AP672)," ")</f>
        <v xml:space="preserve"> </v>
      </c>
      <c r="W672" s="47"/>
      <c r="X672" s="47"/>
      <c r="Y672" s="47"/>
      <c r="Z672" s="49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51"/>
      <c r="AR672" s="47"/>
      <c r="AS672" s="47"/>
      <c r="AT672" s="47"/>
      <c r="AU672" s="47"/>
      <c r="AV672" s="47"/>
      <c r="AW672" s="47"/>
      <c r="AX672" s="47"/>
      <c r="AY672" s="47"/>
      <c r="AZ672" s="47"/>
      <c r="BA672" s="47"/>
      <c r="BB672" s="47"/>
      <c r="BC672" s="47"/>
      <c r="BD672" s="47"/>
      <c r="BE672" s="47"/>
      <c r="BF672" s="47"/>
      <c r="BG672" s="47"/>
      <c r="BH672" s="47"/>
      <c r="BI672" s="47"/>
      <c r="BJ672" s="47"/>
      <c r="BK672" s="47"/>
      <c r="BL672" s="47"/>
      <c r="BM672" s="47"/>
      <c r="BN672" s="47"/>
      <c r="BO672" s="47"/>
      <c r="BP672" s="47"/>
      <c r="BQ672" s="47"/>
      <c r="BR672" s="47"/>
      <c r="BS672" s="47"/>
      <c r="BT672" s="47"/>
      <c r="BU672" s="47"/>
      <c r="BV672" s="47"/>
      <c r="BW672" s="47"/>
      <c r="BX672" s="47"/>
    </row>
    <row r="673" spans="1:76" x14ac:dyDescent="0.25">
      <c r="A673" s="47"/>
      <c r="B673" s="45"/>
      <c r="C673" s="61"/>
      <c r="D673" s="45"/>
      <c r="E673" s="45"/>
      <c r="F673" s="47"/>
      <c r="G673" s="47"/>
      <c r="H673" s="47"/>
      <c r="I673" s="47"/>
      <c r="J673" s="47"/>
      <c r="K673" s="47"/>
      <c r="L673" s="47"/>
      <c r="M673" s="47"/>
      <c r="N673" s="51">
        <f>SUM(Table1[[#This Row],[250m]:[1000m]])/86400</f>
        <v>0</v>
      </c>
      <c r="O673" s="51">
        <f>SUM(Table1[[#This Row],[250m]:[2000m]])/86400</f>
        <v>0</v>
      </c>
      <c r="P673" s="63">
        <f>SUM(Table1[[#This Row],[250m]:[3000m]])/86400</f>
        <v>0</v>
      </c>
      <c r="Q673" s="29" t="str">
        <f>IF(Table1[[#This Row],[Time(s)]]&gt;1,Table1[[#This Row],[Time(s)]]/86400," ")</f>
        <v xml:space="preserve"> </v>
      </c>
      <c r="R673" s="30">
        <f>SUM(Table1[[#This Row],[250m]:[4000m]])</f>
        <v>0</v>
      </c>
      <c r="S673" s="31" t="str">
        <f t="shared" si="40"/>
        <v xml:space="preserve"> </v>
      </c>
      <c r="T673" s="64" t="str">
        <f t="shared" si="41"/>
        <v xml:space="preserve"> </v>
      </c>
      <c r="U673" s="64" t="str">
        <f>IFERROR(AVERAGE(Table1[[#This Row],[500m]:[4000m]])," ")</f>
        <v xml:space="preserve"> </v>
      </c>
      <c r="V673" s="43" t="str">
        <f t="shared" si="42"/>
        <v xml:space="preserve"> </v>
      </c>
      <c r="W673" s="47"/>
      <c r="X673" s="47"/>
      <c r="Y673" s="47"/>
      <c r="Z673" s="49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51"/>
      <c r="AR673" s="47"/>
      <c r="AS673" s="47"/>
      <c r="AT673" s="47"/>
      <c r="AU673" s="47"/>
      <c r="AV673" s="47"/>
      <c r="AW673" s="47"/>
      <c r="AX673" s="47"/>
      <c r="AY673" s="47"/>
      <c r="AZ673" s="47"/>
      <c r="BA673" s="47"/>
      <c r="BB673" s="47"/>
      <c r="BC673" s="47"/>
      <c r="BD673" s="47"/>
      <c r="BE673" s="47"/>
      <c r="BF673" s="47"/>
      <c r="BG673" s="47"/>
      <c r="BH673" s="47"/>
      <c r="BI673" s="47"/>
      <c r="BJ673" s="47"/>
      <c r="BK673" s="47"/>
      <c r="BL673" s="47"/>
      <c r="BM673" s="47"/>
      <c r="BN673" s="47"/>
      <c r="BO673" s="47"/>
      <c r="BP673" s="47"/>
      <c r="BQ673" s="47"/>
      <c r="BR673" s="47"/>
      <c r="BS673" s="47"/>
      <c r="BT673" s="47"/>
      <c r="BU673" s="47"/>
      <c r="BV673" s="47"/>
      <c r="BW673" s="47"/>
      <c r="BX673" s="47"/>
    </row>
    <row r="674" spans="1:76" x14ac:dyDescent="0.25">
      <c r="A674" s="47"/>
      <c r="B674" s="45"/>
      <c r="C674" s="61"/>
      <c r="D674" s="45"/>
      <c r="E674" s="45"/>
      <c r="F674" s="47"/>
      <c r="G674" s="47"/>
      <c r="H674" s="47"/>
      <c r="I674" s="47"/>
      <c r="J674" s="47"/>
      <c r="K674" s="47"/>
      <c r="L674" s="47"/>
      <c r="M674" s="47"/>
      <c r="N674" s="51">
        <f>SUM(Table1[[#This Row],[250m]:[1000m]])/86400</f>
        <v>0</v>
      </c>
      <c r="O674" s="51">
        <f>SUM(Table1[[#This Row],[250m]:[2000m]])/86400</f>
        <v>0</v>
      </c>
      <c r="P674" s="63">
        <f>SUM(Table1[[#This Row],[250m]:[3000m]])/86400</f>
        <v>0</v>
      </c>
      <c r="Q674" s="29" t="str">
        <f>IF(Table1[[#This Row],[Time(s)]]&gt;1,Table1[[#This Row],[Time(s)]]/86400," ")</f>
        <v xml:space="preserve"> </v>
      </c>
      <c r="R674" s="30">
        <f>SUM(Table1[[#This Row],[250m]:[4000m]])</f>
        <v>0</v>
      </c>
      <c r="S674" s="31" t="str">
        <f t="shared" si="40"/>
        <v xml:space="preserve"> </v>
      </c>
      <c r="T674" s="64" t="str">
        <f t="shared" si="41"/>
        <v xml:space="preserve"> </v>
      </c>
      <c r="U674" s="64" t="str">
        <f>IFERROR(AVERAGE(Table1[[#This Row],[500m]:[4000m]])," ")</f>
        <v xml:space="preserve"> </v>
      </c>
      <c r="V674" s="43" t="str">
        <f t="shared" si="42"/>
        <v xml:space="preserve"> </v>
      </c>
      <c r="W674" s="47"/>
      <c r="X674" s="47"/>
      <c r="Y674" s="47"/>
      <c r="Z674" s="49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51"/>
      <c r="AR674" s="47"/>
      <c r="AS674" s="47"/>
      <c r="AT674" s="47"/>
      <c r="AU674" s="47"/>
      <c r="AV674" s="47"/>
      <c r="AW674" s="47"/>
      <c r="AX674" s="47"/>
      <c r="AY674" s="47"/>
      <c r="AZ674" s="47"/>
      <c r="BA674" s="47"/>
      <c r="BB674" s="47"/>
      <c r="BC674" s="47"/>
      <c r="BD674" s="47"/>
      <c r="BE674" s="47"/>
      <c r="BF674" s="47"/>
      <c r="BG674" s="47"/>
      <c r="BH674" s="47"/>
      <c r="BI674" s="47"/>
      <c r="BJ674" s="47"/>
      <c r="BK674" s="47"/>
      <c r="BL674" s="47"/>
      <c r="BM674" s="47"/>
      <c r="BN674" s="47"/>
      <c r="BO674" s="47"/>
      <c r="BP674" s="47"/>
      <c r="BQ674" s="47"/>
      <c r="BR674" s="47"/>
      <c r="BS674" s="47"/>
      <c r="BT674" s="47"/>
      <c r="BU674" s="47"/>
      <c r="BV674" s="47"/>
      <c r="BW674" s="47"/>
      <c r="BX674" s="47"/>
    </row>
    <row r="675" spans="1:76" x14ac:dyDescent="0.25">
      <c r="A675" s="47"/>
      <c r="B675" s="45"/>
      <c r="C675" s="61"/>
      <c r="D675" s="45"/>
      <c r="E675" s="45"/>
      <c r="F675" s="47"/>
      <c r="G675" s="47"/>
      <c r="H675" s="47"/>
      <c r="I675" s="47"/>
      <c r="J675" s="47"/>
      <c r="K675" s="47"/>
      <c r="L675" s="47"/>
      <c r="M675" s="47"/>
      <c r="N675" s="51">
        <f>SUM(Table1[[#This Row],[250m]:[1000m]])/86400</f>
        <v>0</v>
      </c>
      <c r="O675" s="51">
        <f>SUM(Table1[[#This Row],[250m]:[2000m]])/86400</f>
        <v>0</v>
      </c>
      <c r="P675" s="63">
        <f>SUM(Table1[[#This Row],[250m]:[3000m]])/86400</f>
        <v>0</v>
      </c>
      <c r="Q675" s="29" t="str">
        <f>IF(Table1[[#This Row],[Time(s)]]&gt;1,Table1[[#This Row],[Time(s)]]/86400," ")</f>
        <v xml:space="preserve"> </v>
      </c>
      <c r="R675" s="30">
        <f>SUM(Table1[[#This Row],[250m]:[4000m]])</f>
        <v>0</v>
      </c>
      <c r="S675" s="31" t="str">
        <f t="shared" si="40"/>
        <v xml:space="preserve"> </v>
      </c>
      <c r="T675" s="64" t="str">
        <f t="shared" si="41"/>
        <v xml:space="preserve"> </v>
      </c>
      <c r="U675" s="64" t="str">
        <f>IFERROR(AVERAGE(Table1[[#This Row],[500m]:[4000m]])," ")</f>
        <v xml:space="preserve"> </v>
      </c>
      <c r="V675" s="43" t="str">
        <f t="shared" si="42"/>
        <v xml:space="preserve"> </v>
      </c>
      <c r="W675" s="47"/>
      <c r="X675" s="47"/>
      <c r="Y675" s="47"/>
      <c r="Z675" s="49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51"/>
      <c r="AR675" s="47"/>
      <c r="AS675" s="47"/>
      <c r="AT675" s="47"/>
      <c r="AU675" s="47"/>
      <c r="AV675" s="47"/>
      <c r="AW675" s="47"/>
      <c r="AX675" s="47"/>
      <c r="AY675" s="47"/>
      <c r="AZ675" s="47"/>
      <c r="BA675" s="47"/>
      <c r="BB675" s="47"/>
      <c r="BC675" s="47"/>
      <c r="BD675" s="47"/>
      <c r="BE675" s="47"/>
      <c r="BF675" s="47"/>
      <c r="BG675" s="47"/>
      <c r="BH675" s="47"/>
      <c r="BI675" s="47"/>
      <c r="BJ675" s="47"/>
      <c r="BK675" s="47"/>
      <c r="BL675" s="47"/>
      <c r="BM675" s="47"/>
      <c r="BN675" s="47"/>
      <c r="BO675" s="47"/>
      <c r="BP675" s="47"/>
      <c r="BQ675" s="47"/>
      <c r="BR675" s="47"/>
      <c r="BS675" s="47"/>
      <c r="BT675" s="47"/>
      <c r="BU675" s="47"/>
      <c r="BV675" s="47"/>
      <c r="BW675" s="47"/>
      <c r="BX675" s="47"/>
    </row>
    <row r="676" spans="1:76" x14ac:dyDescent="0.25">
      <c r="A676" s="47"/>
      <c r="B676" s="45"/>
      <c r="C676" s="61"/>
      <c r="D676" s="45"/>
      <c r="E676" s="45"/>
      <c r="F676" s="47"/>
      <c r="G676" s="47"/>
      <c r="H676" s="47"/>
      <c r="I676" s="47"/>
      <c r="J676" s="47"/>
      <c r="K676" s="47"/>
      <c r="L676" s="47"/>
      <c r="M676" s="47"/>
      <c r="N676" s="51">
        <f>SUM(Table1[[#This Row],[250m]:[1000m]])/86400</f>
        <v>0</v>
      </c>
      <c r="O676" s="51">
        <f>SUM(Table1[[#This Row],[250m]:[2000m]])/86400</f>
        <v>0</v>
      </c>
      <c r="P676" s="63">
        <f>SUM(Table1[[#This Row],[250m]:[3000m]])/86400</f>
        <v>0</v>
      </c>
      <c r="Q676" s="29" t="str">
        <f>IF(Table1[[#This Row],[Time(s)]]&gt;1,Table1[[#This Row],[Time(s)]]/86400," ")</f>
        <v xml:space="preserve"> </v>
      </c>
      <c r="R676" s="30">
        <f>SUM(Table1[[#This Row],[250m]:[4000m]])</f>
        <v>0</v>
      </c>
      <c r="S676" s="31" t="str">
        <f t="shared" si="40"/>
        <v xml:space="preserve"> </v>
      </c>
      <c r="T676" s="64" t="str">
        <f t="shared" si="41"/>
        <v xml:space="preserve"> </v>
      </c>
      <c r="U676" s="64" t="str">
        <f>IFERROR(AVERAGE(Table1[[#This Row],[500m]:[4000m]])," ")</f>
        <v xml:space="preserve"> </v>
      </c>
      <c r="V676" s="43" t="str">
        <f t="shared" si="42"/>
        <v xml:space="preserve"> </v>
      </c>
      <c r="W676" s="47"/>
      <c r="X676" s="47"/>
      <c r="Y676" s="47"/>
      <c r="Z676" s="49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51"/>
      <c r="AR676" s="47"/>
      <c r="AS676" s="47"/>
      <c r="AT676" s="47"/>
      <c r="AU676" s="47"/>
      <c r="AV676" s="47"/>
      <c r="AW676" s="47"/>
      <c r="AX676" s="47"/>
      <c r="AY676" s="47"/>
      <c r="AZ676" s="47"/>
      <c r="BA676" s="47"/>
      <c r="BB676" s="47"/>
      <c r="BC676" s="47"/>
      <c r="BD676" s="47"/>
      <c r="BE676" s="47"/>
      <c r="BF676" s="47"/>
      <c r="BG676" s="47"/>
      <c r="BH676" s="47"/>
      <c r="BI676" s="47"/>
      <c r="BJ676" s="47"/>
      <c r="BK676" s="47"/>
      <c r="BL676" s="47"/>
      <c r="BM676" s="47"/>
      <c r="BN676" s="47"/>
      <c r="BO676" s="47"/>
      <c r="BP676" s="47"/>
      <c r="BQ676" s="47"/>
      <c r="BR676" s="47"/>
      <c r="BS676" s="47"/>
      <c r="BT676" s="47"/>
      <c r="BU676" s="47"/>
      <c r="BV676" s="47"/>
      <c r="BW676" s="47"/>
      <c r="BX676" s="47"/>
    </row>
    <row r="677" spans="1:76" x14ac:dyDescent="0.25">
      <c r="A677" s="47"/>
      <c r="B677" s="45"/>
      <c r="C677" s="61"/>
      <c r="D677" s="45"/>
      <c r="E677" s="45"/>
      <c r="F677" s="47"/>
      <c r="G677" s="47"/>
      <c r="H677" s="47"/>
      <c r="I677" s="47"/>
      <c r="J677" s="47"/>
      <c r="K677" s="47"/>
      <c r="L677" s="47"/>
      <c r="M677" s="47"/>
      <c r="N677" s="51">
        <f>SUM(Table1[[#This Row],[250m]:[1000m]])/86400</f>
        <v>0</v>
      </c>
      <c r="O677" s="51">
        <f>SUM(Table1[[#This Row],[250m]:[2000m]])/86400</f>
        <v>0</v>
      </c>
      <c r="P677" s="63">
        <f>SUM(Table1[[#This Row],[250m]:[3000m]])/86400</f>
        <v>0</v>
      </c>
      <c r="Q677" s="29" t="str">
        <f>IF(Table1[[#This Row],[Time(s)]]&gt;1,Table1[[#This Row],[Time(s)]]/86400," ")</f>
        <v xml:space="preserve"> </v>
      </c>
      <c r="R677" s="30">
        <f>SUM(Table1[[#This Row],[250m]:[4000m]])</f>
        <v>0</v>
      </c>
      <c r="S677" s="31" t="str">
        <f t="shared" si="40"/>
        <v xml:space="preserve"> </v>
      </c>
      <c r="T677" s="64" t="str">
        <f t="shared" si="41"/>
        <v xml:space="preserve"> </v>
      </c>
      <c r="U677" s="64" t="str">
        <f>IFERROR(AVERAGE(Table1[[#This Row],[500m]:[4000m]])," ")</f>
        <v xml:space="preserve"> </v>
      </c>
      <c r="V677" s="43" t="str">
        <f t="shared" si="42"/>
        <v xml:space="preserve"> </v>
      </c>
      <c r="W677" s="47"/>
      <c r="X677" s="47"/>
      <c r="Y677" s="47"/>
      <c r="Z677" s="49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51"/>
      <c r="AR677" s="47"/>
      <c r="AS677" s="47"/>
      <c r="AT677" s="47"/>
      <c r="AU677" s="47"/>
      <c r="AV677" s="47"/>
      <c r="AW677" s="47"/>
      <c r="AX677" s="47"/>
      <c r="AY677" s="47"/>
      <c r="AZ677" s="47"/>
      <c r="BA677" s="47"/>
      <c r="BB677" s="47"/>
      <c r="BC677" s="47"/>
      <c r="BD677" s="47"/>
      <c r="BE677" s="47"/>
      <c r="BF677" s="47"/>
      <c r="BG677" s="47"/>
      <c r="BH677" s="47"/>
      <c r="BI677" s="47"/>
      <c r="BJ677" s="47"/>
      <c r="BK677" s="47"/>
      <c r="BL677" s="47"/>
      <c r="BM677" s="47"/>
      <c r="BN677" s="47"/>
      <c r="BO677" s="47"/>
      <c r="BP677" s="47"/>
      <c r="BQ677" s="47"/>
      <c r="BR677" s="47"/>
      <c r="BS677" s="47"/>
      <c r="BT677" s="47"/>
      <c r="BU677" s="47"/>
      <c r="BV677" s="47"/>
      <c r="BW677" s="47"/>
      <c r="BX677" s="47"/>
    </row>
    <row r="678" spans="1:76" x14ac:dyDescent="0.25">
      <c r="A678" s="47"/>
      <c r="B678" s="45"/>
      <c r="C678" s="61"/>
      <c r="D678" s="45"/>
      <c r="E678" s="45"/>
      <c r="F678" s="47"/>
      <c r="G678" s="47"/>
      <c r="H678" s="47"/>
      <c r="I678" s="47"/>
      <c r="J678" s="47"/>
      <c r="K678" s="47"/>
      <c r="L678" s="47"/>
      <c r="M678" s="47"/>
      <c r="N678" s="51">
        <f>SUM(Table1[[#This Row],[250m]:[1000m]])/86400</f>
        <v>0</v>
      </c>
      <c r="O678" s="51">
        <f>SUM(Table1[[#This Row],[250m]:[2000m]])/86400</f>
        <v>0</v>
      </c>
      <c r="P678" s="63">
        <f>SUM(Table1[[#This Row],[250m]:[3000m]])/86400</f>
        <v>0</v>
      </c>
      <c r="Q678" s="29" t="str">
        <f>IF(Table1[[#This Row],[Time(s)]]&gt;1,Table1[[#This Row],[Time(s)]]/86400," ")</f>
        <v xml:space="preserve"> </v>
      </c>
      <c r="R678" s="30">
        <f>SUM(Table1[[#This Row],[250m]:[4000m]])</f>
        <v>0</v>
      </c>
      <c r="S678" s="31" t="str">
        <f t="shared" si="40"/>
        <v xml:space="preserve"> </v>
      </c>
      <c r="T678" s="64" t="str">
        <f t="shared" si="41"/>
        <v xml:space="preserve"> </v>
      </c>
      <c r="U678" s="64" t="str">
        <f>IFERROR(AVERAGE(Table1[[#This Row],[500m]:[4000m]])," ")</f>
        <v xml:space="preserve"> </v>
      </c>
      <c r="V678" s="43" t="str">
        <f t="shared" si="42"/>
        <v xml:space="preserve"> </v>
      </c>
      <c r="W678" s="47"/>
      <c r="X678" s="47"/>
      <c r="Y678" s="47"/>
      <c r="Z678" s="49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51"/>
      <c r="AR678" s="47"/>
      <c r="AS678" s="47"/>
      <c r="AT678" s="47"/>
      <c r="AU678" s="47"/>
      <c r="AV678" s="47"/>
      <c r="AW678" s="47"/>
      <c r="AX678" s="47"/>
      <c r="AY678" s="47"/>
      <c r="AZ678" s="47"/>
      <c r="BA678" s="47"/>
      <c r="BB678" s="47"/>
      <c r="BC678" s="47"/>
      <c r="BD678" s="47"/>
      <c r="BE678" s="47"/>
      <c r="BF678" s="47"/>
      <c r="BG678" s="47"/>
      <c r="BH678" s="47"/>
      <c r="BI678" s="47"/>
      <c r="BJ678" s="47"/>
      <c r="BK678" s="47"/>
      <c r="BL678" s="47"/>
      <c r="BM678" s="47"/>
      <c r="BN678" s="47"/>
      <c r="BO678" s="47"/>
      <c r="BP678" s="47"/>
      <c r="BQ678" s="47"/>
      <c r="BR678" s="47"/>
      <c r="BS678" s="47"/>
      <c r="BT678" s="47"/>
      <c r="BU678" s="47"/>
      <c r="BV678" s="47"/>
      <c r="BW678" s="47"/>
      <c r="BX678" s="47"/>
    </row>
    <row r="679" spans="1:76" x14ac:dyDescent="0.25">
      <c r="A679" s="47"/>
      <c r="B679" s="45"/>
      <c r="C679" s="61"/>
      <c r="D679" s="45"/>
      <c r="E679" s="45"/>
      <c r="F679" s="47"/>
      <c r="G679" s="47"/>
      <c r="H679" s="47"/>
      <c r="I679" s="47"/>
      <c r="J679" s="47"/>
      <c r="K679" s="47"/>
      <c r="L679" s="47"/>
      <c r="M679" s="47"/>
      <c r="N679" s="51">
        <f>SUM(Table1[[#This Row],[250m]:[1000m]])/86400</f>
        <v>0</v>
      </c>
      <c r="O679" s="51">
        <f>SUM(Table1[[#This Row],[250m]:[2000m]])/86400</f>
        <v>0</v>
      </c>
      <c r="P679" s="63">
        <f>SUM(Table1[[#This Row],[250m]:[3000m]])/86400</f>
        <v>0</v>
      </c>
      <c r="Q679" s="29" t="str">
        <f>IF(Table1[[#This Row],[Time(s)]]&gt;1,Table1[[#This Row],[Time(s)]]/86400," ")</f>
        <v xml:space="preserve"> </v>
      </c>
      <c r="R679" s="30">
        <f>SUM(Table1[[#This Row],[250m]:[4000m]])</f>
        <v>0</v>
      </c>
      <c r="S679" s="31" t="str">
        <f t="shared" si="40"/>
        <v xml:space="preserve"> </v>
      </c>
      <c r="T679" s="64" t="str">
        <f t="shared" si="41"/>
        <v xml:space="preserve"> </v>
      </c>
      <c r="U679" s="64" t="str">
        <f>IFERROR(AVERAGE(Table1[[#This Row],[500m]:[4000m]])," ")</f>
        <v xml:space="preserve"> </v>
      </c>
      <c r="V679" s="43" t="str">
        <f t="shared" si="42"/>
        <v xml:space="preserve"> </v>
      </c>
      <c r="W679" s="47"/>
      <c r="X679" s="47"/>
      <c r="Y679" s="47"/>
      <c r="Z679" s="49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51"/>
      <c r="AR679" s="47"/>
      <c r="AS679" s="47"/>
      <c r="AT679" s="47"/>
      <c r="AU679" s="47"/>
      <c r="AV679" s="47"/>
      <c r="AW679" s="47"/>
      <c r="AX679" s="47"/>
      <c r="AY679" s="47"/>
      <c r="AZ679" s="47"/>
      <c r="BA679" s="47"/>
      <c r="BB679" s="47"/>
      <c r="BC679" s="47"/>
      <c r="BD679" s="47"/>
      <c r="BE679" s="47"/>
      <c r="BF679" s="47"/>
      <c r="BG679" s="47"/>
      <c r="BH679" s="47"/>
      <c r="BI679" s="47"/>
      <c r="BJ679" s="47"/>
      <c r="BK679" s="47"/>
      <c r="BL679" s="47"/>
      <c r="BM679" s="47"/>
      <c r="BN679" s="47"/>
      <c r="BO679" s="47"/>
      <c r="BP679" s="47"/>
      <c r="BQ679" s="47"/>
      <c r="BR679" s="47"/>
      <c r="BS679" s="47"/>
      <c r="BT679" s="47"/>
      <c r="BU679" s="47"/>
      <c r="BV679" s="47"/>
      <c r="BW679" s="47"/>
      <c r="BX679" s="47"/>
    </row>
    <row r="680" spans="1:76" x14ac:dyDescent="0.25">
      <c r="A680" s="47"/>
      <c r="B680" s="45"/>
      <c r="C680" s="61"/>
      <c r="D680" s="45"/>
      <c r="E680" s="45"/>
      <c r="F680" s="47"/>
      <c r="G680" s="47"/>
      <c r="H680" s="47"/>
      <c r="I680" s="47"/>
      <c r="J680" s="47"/>
      <c r="K680" s="47"/>
      <c r="L680" s="47"/>
      <c r="M680" s="47"/>
      <c r="N680" s="51">
        <f>SUM(Table1[[#This Row],[250m]:[1000m]])/86400</f>
        <v>0</v>
      </c>
      <c r="O680" s="51">
        <f>SUM(Table1[[#This Row],[250m]:[2000m]])/86400</f>
        <v>0</v>
      </c>
      <c r="P680" s="63">
        <f>SUM(Table1[[#This Row],[250m]:[3000m]])/86400</f>
        <v>0</v>
      </c>
      <c r="Q680" s="29" t="str">
        <f>IF(Table1[[#This Row],[Time(s)]]&gt;1,Table1[[#This Row],[Time(s)]]/86400," ")</f>
        <v xml:space="preserve"> </v>
      </c>
      <c r="R680" s="30">
        <f>SUM(Table1[[#This Row],[250m]:[4000m]])</f>
        <v>0</v>
      </c>
      <c r="S680" s="31" t="str">
        <f t="shared" si="40"/>
        <v xml:space="preserve"> </v>
      </c>
      <c r="T680" s="64" t="str">
        <f t="shared" si="41"/>
        <v xml:space="preserve"> </v>
      </c>
      <c r="U680" s="64" t="str">
        <f>IFERROR(AVERAGE(Table1[[#This Row],[500m]:[4000m]])," ")</f>
        <v xml:space="preserve"> </v>
      </c>
      <c r="V680" s="43" t="str">
        <f t="shared" si="42"/>
        <v xml:space="preserve"> </v>
      </c>
      <c r="W680" s="47"/>
      <c r="X680" s="47"/>
      <c r="Y680" s="47"/>
      <c r="Z680" s="49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51"/>
      <c r="AR680" s="47"/>
      <c r="AS680" s="47"/>
      <c r="AT680" s="47"/>
      <c r="AU680" s="47"/>
      <c r="AV680" s="47"/>
      <c r="AW680" s="47"/>
      <c r="AX680" s="47"/>
      <c r="AY680" s="47"/>
      <c r="AZ680" s="47"/>
      <c r="BA680" s="47"/>
      <c r="BB680" s="47"/>
      <c r="BC680" s="47"/>
      <c r="BD680" s="47"/>
      <c r="BE680" s="47"/>
      <c r="BF680" s="47"/>
      <c r="BG680" s="47"/>
      <c r="BH680" s="47"/>
      <c r="BI680" s="47"/>
      <c r="BJ680" s="47"/>
      <c r="BK680" s="47"/>
      <c r="BL680" s="47"/>
      <c r="BM680" s="47"/>
      <c r="BN680" s="47"/>
      <c r="BO680" s="47"/>
      <c r="BP680" s="47"/>
      <c r="BQ680" s="47"/>
      <c r="BR680" s="47"/>
      <c r="BS680" s="47"/>
      <c r="BT680" s="47"/>
      <c r="BU680" s="47"/>
      <c r="BV680" s="47"/>
      <c r="BW680" s="47"/>
      <c r="BX680" s="47"/>
    </row>
    <row r="681" spans="1:76" x14ac:dyDescent="0.25">
      <c r="A681" s="47"/>
      <c r="B681" s="45"/>
      <c r="C681" s="61"/>
      <c r="D681" s="45"/>
      <c r="E681" s="45"/>
      <c r="F681" s="47"/>
      <c r="G681" s="47"/>
      <c r="H681" s="47"/>
      <c r="I681" s="47"/>
      <c r="J681" s="47"/>
      <c r="K681" s="47"/>
      <c r="L681" s="47"/>
      <c r="M681" s="47"/>
      <c r="N681" s="51">
        <f>SUM(Table1[[#This Row],[250m]:[1000m]])/86400</f>
        <v>0</v>
      </c>
      <c r="O681" s="51">
        <f>SUM(Table1[[#This Row],[250m]:[2000m]])/86400</f>
        <v>0</v>
      </c>
      <c r="P681" s="63">
        <f>SUM(Table1[[#This Row],[250m]:[3000m]])/86400</f>
        <v>0</v>
      </c>
      <c r="Q681" s="29" t="str">
        <f>IF(Table1[[#This Row],[Time(s)]]&gt;1,Table1[[#This Row],[Time(s)]]/86400," ")</f>
        <v xml:space="preserve"> </v>
      </c>
      <c r="R681" s="30">
        <f>SUM(Table1[[#This Row],[250m]:[4000m]])</f>
        <v>0</v>
      </c>
      <c r="S681" s="31" t="str">
        <f t="shared" si="40"/>
        <v xml:space="preserve"> </v>
      </c>
      <c r="T681" s="64" t="str">
        <f t="shared" si="41"/>
        <v xml:space="preserve"> </v>
      </c>
      <c r="U681" s="64" t="str">
        <f>IFERROR(AVERAGE(Table1[[#This Row],[500m]:[4000m]])," ")</f>
        <v xml:space="preserve"> </v>
      </c>
      <c r="V681" s="43" t="str">
        <f t="shared" si="42"/>
        <v xml:space="preserve"> </v>
      </c>
      <c r="W681" s="47"/>
      <c r="X681" s="47"/>
      <c r="Y681" s="47"/>
      <c r="Z681" s="49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51"/>
      <c r="AR681" s="47"/>
      <c r="AS681" s="47"/>
      <c r="AT681" s="47"/>
      <c r="AU681" s="47"/>
      <c r="AV681" s="47"/>
      <c r="AW681" s="47"/>
      <c r="AX681" s="47"/>
      <c r="AY681" s="47"/>
      <c r="AZ681" s="47"/>
      <c r="BA681" s="47"/>
      <c r="BB681" s="47"/>
      <c r="BC681" s="47"/>
      <c r="BD681" s="47"/>
      <c r="BE681" s="47"/>
      <c r="BF681" s="47"/>
      <c r="BG681" s="47"/>
      <c r="BH681" s="47"/>
      <c r="BI681" s="47"/>
      <c r="BJ681" s="47"/>
      <c r="BK681" s="47"/>
      <c r="BL681" s="47"/>
      <c r="BM681" s="47"/>
      <c r="BN681" s="47"/>
      <c r="BO681" s="47"/>
      <c r="BP681" s="47"/>
      <c r="BQ681" s="47"/>
      <c r="BR681" s="47"/>
      <c r="BS681" s="47"/>
      <c r="BT681" s="47"/>
      <c r="BU681" s="47"/>
      <c r="BV681" s="47"/>
      <c r="BW681" s="47"/>
      <c r="BX681" s="47"/>
    </row>
    <row r="682" spans="1:76" x14ac:dyDescent="0.25">
      <c r="A682" s="26"/>
      <c r="B682" s="27"/>
      <c r="C682" s="27"/>
      <c r="D682" s="27"/>
      <c r="E682" s="27"/>
      <c r="F682" s="26"/>
      <c r="G682" s="26"/>
      <c r="H682" s="26"/>
      <c r="I682" s="26"/>
      <c r="J682" s="26"/>
      <c r="K682" s="26"/>
      <c r="L682" s="26"/>
      <c r="M682" s="26"/>
      <c r="N682" s="32">
        <f>SUM(Table1[[#This Row],[250m]:[1000m]])/86400</f>
        <v>0</v>
      </c>
      <c r="O682" s="32">
        <f>SUM(Table1[[#This Row],[250m]:[2000m]])/86400</f>
        <v>0</v>
      </c>
      <c r="P682" s="29">
        <f>SUM(Table1[[#This Row],[250m]:[3000m]])/86400</f>
        <v>0</v>
      </c>
      <c r="Q682" s="29" t="str">
        <f>IF(Table1[[#This Row],[Time(s)]]&gt;1,Table1[[#This Row],[Time(s)]]/86400," ")</f>
        <v xml:space="preserve"> </v>
      </c>
      <c r="R682" s="30">
        <f>SUM(Table1[[#This Row],[250m]:[4000m]])</f>
        <v>0</v>
      </c>
      <c r="S682" s="31" t="str">
        <f t="shared" si="40"/>
        <v xml:space="preserve"> </v>
      </c>
      <c r="T682" s="33" t="str">
        <f t="shared" si="41"/>
        <v xml:space="preserve"> </v>
      </c>
      <c r="U682" s="33" t="str">
        <f>IFERROR(AVERAGE(Table1[[#This Row],[500m]:[4000m]])," ")</f>
        <v xml:space="preserve"> </v>
      </c>
      <c r="V682" s="43" t="str">
        <f t="shared" si="42"/>
        <v xml:space="preserve"> </v>
      </c>
      <c r="W682" s="26"/>
      <c r="X682" s="26"/>
      <c r="Y682" s="26"/>
      <c r="Z682" s="32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32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  <c r="BL682" s="26"/>
      <c r="BM682" s="26"/>
      <c r="BN682" s="26"/>
      <c r="BO682" s="26"/>
      <c r="BP682" s="26"/>
      <c r="BQ682" s="26"/>
      <c r="BR682" s="26"/>
      <c r="BS682" s="26"/>
      <c r="BT682" s="26"/>
      <c r="BU682" s="26"/>
      <c r="BV682" s="26"/>
      <c r="BW682" s="26"/>
      <c r="BX682" s="26"/>
    </row>
    <row r="683" spans="1:76" x14ac:dyDescent="0.25">
      <c r="A683" s="47"/>
      <c r="B683" s="45"/>
      <c r="C683" s="61"/>
      <c r="D683" s="45"/>
      <c r="E683" s="45"/>
      <c r="F683" s="47"/>
      <c r="G683" s="47"/>
      <c r="H683" s="47"/>
      <c r="I683" s="47"/>
      <c r="J683" s="47"/>
      <c r="K683" s="47"/>
      <c r="L683" s="47"/>
      <c r="M683" s="47"/>
      <c r="N683" s="51">
        <f>SUM(Table1[[#This Row],[250m]:[1000m]])/86400</f>
        <v>0</v>
      </c>
      <c r="O683" s="51">
        <f>SUM(Table1[[#This Row],[250m]:[2000m]])/86400</f>
        <v>0</v>
      </c>
      <c r="P683" s="63">
        <f>SUM(Table1[[#This Row],[250m]:[3000m]])/86400</f>
        <v>0</v>
      </c>
      <c r="Q683" s="29" t="str">
        <f>IF(Table1[[#This Row],[Time(s)]]&gt;1,Table1[[#This Row],[Time(s)]]/86400," ")</f>
        <v xml:space="preserve"> </v>
      </c>
      <c r="R683" s="30">
        <f>SUM(Table1[[#This Row],[250m]:[4000m]])</f>
        <v>0</v>
      </c>
      <c r="S683" s="31" t="str">
        <f t="shared" si="40"/>
        <v xml:space="preserve"> </v>
      </c>
      <c r="T683" s="64" t="str">
        <f t="shared" si="41"/>
        <v xml:space="preserve"> </v>
      </c>
      <c r="U683" s="64" t="str">
        <f>IFERROR(AVERAGE(Table1[[#This Row],[500m]:[4000m]])," ")</f>
        <v xml:space="preserve"> </v>
      </c>
      <c r="V683" s="43" t="str">
        <f t="shared" si="42"/>
        <v xml:space="preserve"> </v>
      </c>
      <c r="W683" s="47"/>
      <c r="X683" s="47"/>
      <c r="Y683" s="47"/>
      <c r="Z683" s="49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51"/>
      <c r="AR683" s="47"/>
      <c r="AS683" s="47"/>
      <c r="AT683" s="47"/>
      <c r="AU683" s="47"/>
      <c r="AV683" s="47"/>
      <c r="AW683" s="47"/>
      <c r="AX683" s="47"/>
      <c r="AY683" s="47"/>
      <c r="AZ683" s="47"/>
      <c r="BA683" s="47"/>
      <c r="BB683" s="47"/>
      <c r="BC683" s="47"/>
      <c r="BD683" s="47"/>
      <c r="BE683" s="47"/>
      <c r="BF683" s="47"/>
      <c r="BG683" s="47"/>
      <c r="BH683" s="47"/>
      <c r="BI683" s="47"/>
      <c r="BJ683" s="47"/>
      <c r="BK683" s="47"/>
      <c r="BL683" s="47"/>
      <c r="BM683" s="47"/>
      <c r="BN683" s="47"/>
      <c r="BO683" s="47"/>
      <c r="BP683" s="47"/>
      <c r="BQ683" s="47"/>
      <c r="BR683" s="47"/>
      <c r="BS683" s="47"/>
      <c r="BT683" s="47"/>
      <c r="BU683" s="47"/>
      <c r="BV683" s="47"/>
      <c r="BW683" s="47"/>
      <c r="BX683" s="47"/>
    </row>
    <row r="684" spans="1:76" x14ac:dyDescent="0.25">
      <c r="A684" s="47"/>
      <c r="B684" s="45"/>
      <c r="C684" s="61"/>
      <c r="D684" s="45"/>
      <c r="E684" s="45"/>
      <c r="F684" s="47"/>
      <c r="G684" s="47"/>
      <c r="H684" s="47"/>
      <c r="I684" s="47"/>
      <c r="J684" s="47"/>
      <c r="K684" s="47"/>
      <c r="L684" s="47"/>
      <c r="M684" s="47"/>
      <c r="N684" s="51">
        <f>SUM(Table1[[#This Row],[250m]:[1000m]])/86400</f>
        <v>0</v>
      </c>
      <c r="O684" s="51">
        <f>SUM(Table1[[#This Row],[250m]:[2000m]])/86400</f>
        <v>0</v>
      </c>
      <c r="P684" s="63">
        <f>SUM(Table1[[#This Row],[250m]:[3000m]])/86400</f>
        <v>0</v>
      </c>
      <c r="Q684" s="29" t="str">
        <f>IF(Table1[[#This Row],[Time(s)]]&gt;1,Table1[[#This Row],[Time(s)]]/86400," ")</f>
        <v xml:space="preserve"> </v>
      </c>
      <c r="R684" s="30">
        <f>SUM(Table1[[#This Row],[250m]:[4000m]])</f>
        <v>0</v>
      </c>
      <c r="S684" s="31" t="str">
        <f t="shared" si="40"/>
        <v xml:space="preserve"> </v>
      </c>
      <c r="T684" s="64" t="str">
        <f t="shared" si="41"/>
        <v xml:space="preserve"> </v>
      </c>
      <c r="U684" s="64" t="str">
        <f>IFERROR(AVERAGE(Table1[[#This Row],[500m]:[4000m]])," ")</f>
        <v xml:space="preserve"> </v>
      </c>
      <c r="V684" s="43" t="str">
        <f t="shared" si="42"/>
        <v xml:space="preserve"> </v>
      </c>
      <c r="W684" s="47"/>
      <c r="X684" s="47"/>
      <c r="Y684" s="47"/>
      <c r="Z684" s="49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51"/>
      <c r="AR684" s="47"/>
      <c r="AS684" s="47"/>
      <c r="AT684" s="47"/>
      <c r="AU684" s="47"/>
      <c r="AV684" s="47"/>
      <c r="AW684" s="47"/>
      <c r="AX684" s="47"/>
      <c r="AY684" s="47"/>
      <c r="AZ684" s="47"/>
      <c r="BA684" s="47"/>
      <c r="BB684" s="47"/>
      <c r="BC684" s="47"/>
      <c r="BD684" s="47"/>
      <c r="BE684" s="47"/>
      <c r="BF684" s="47"/>
      <c r="BG684" s="47"/>
      <c r="BH684" s="47"/>
      <c r="BI684" s="47"/>
      <c r="BJ684" s="47"/>
      <c r="BK684" s="47"/>
      <c r="BL684" s="47"/>
      <c r="BM684" s="47"/>
      <c r="BN684" s="47"/>
      <c r="BO684" s="47"/>
      <c r="BP684" s="47"/>
      <c r="BQ684" s="47"/>
      <c r="BR684" s="47"/>
      <c r="BS684" s="47"/>
      <c r="BT684" s="47"/>
      <c r="BU684" s="47"/>
      <c r="BV684" s="47"/>
      <c r="BW684" s="47"/>
      <c r="BX684" s="47"/>
    </row>
    <row r="685" spans="1:76" x14ac:dyDescent="0.25">
      <c r="A685" s="47"/>
      <c r="B685" s="45"/>
      <c r="C685" s="61"/>
      <c r="D685" s="45"/>
      <c r="E685" s="45"/>
      <c r="F685" s="47"/>
      <c r="G685" s="47"/>
      <c r="H685" s="47"/>
      <c r="I685" s="47"/>
      <c r="J685" s="47"/>
      <c r="K685" s="47"/>
      <c r="L685" s="47"/>
      <c r="M685" s="47"/>
      <c r="N685" s="51">
        <f>SUM(Table1[[#This Row],[250m]:[1000m]])/86400</f>
        <v>0</v>
      </c>
      <c r="O685" s="51">
        <f>SUM(Table1[[#This Row],[250m]:[2000m]])/86400</f>
        <v>0</v>
      </c>
      <c r="P685" s="63">
        <f>SUM(Table1[[#This Row],[250m]:[3000m]])/86400</f>
        <v>0</v>
      </c>
      <c r="Q685" s="29" t="str">
        <f>IF(Table1[[#This Row],[Time(s)]]&gt;1,Table1[[#This Row],[Time(s)]]/86400," ")</f>
        <v xml:space="preserve"> </v>
      </c>
      <c r="R685" s="30">
        <f>SUM(Table1[[#This Row],[250m]:[4000m]])</f>
        <v>0</v>
      </c>
      <c r="S685" s="31" t="str">
        <f t="shared" si="40"/>
        <v xml:space="preserve"> </v>
      </c>
      <c r="T685" s="64" t="str">
        <f t="shared" si="41"/>
        <v xml:space="preserve"> </v>
      </c>
      <c r="U685" s="64" t="str">
        <f>IFERROR(AVERAGE(Table1[[#This Row],[500m]:[4000m]])," ")</f>
        <v xml:space="preserve"> </v>
      </c>
      <c r="V685" s="43" t="str">
        <f t="shared" si="42"/>
        <v xml:space="preserve"> </v>
      </c>
      <c r="W685" s="47"/>
      <c r="X685" s="47"/>
      <c r="Y685" s="47"/>
      <c r="Z685" s="49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51"/>
      <c r="AR685" s="47"/>
      <c r="AS685" s="47"/>
      <c r="AT685" s="47"/>
      <c r="AU685" s="47"/>
      <c r="AV685" s="47"/>
      <c r="AW685" s="47"/>
      <c r="AX685" s="47"/>
      <c r="AY685" s="47"/>
      <c r="AZ685" s="47"/>
      <c r="BA685" s="47"/>
      <c r="BB685" s="47"/>
      <c r="BC685" s="47"/>
      <c r="BD685" s="47"/>
      <c r="BE685" s="47"/>
      <c r="BF685" s="47"/>
      <c r="BG685" s="47"/>
      <c r="BH685" s="47"/>
      <c r="BI685" s="47"/>
      <c r="BJ685" s="47"/>
      <c r="BK685" s="47"/>
      <c r="BL685" s="47"/>
      <c r="BM685" s="47"/>
      <c r="BN685" s="47"/>
      <c r="BO685" s="47"/>
      <c r="BP685" s="47"/>
      <c r="BQ685" s="47"/>
      <c r="BR685" s="47"/>
      <c r="BS685" s="47"/>
      <c r="BT685" s="47"/>
      <c r="BU685" s="47"/>
      <c r="BV685" s="47"/>
      <c r="BW685" s="47"/>
      <c r="BX685" s="47"/>
    </row>
    <row r="686" spans="1:76" x14ac:dyDescent="0.25">
      <c r="A686" s="47"/>
      <c r="B686" s="45"/>
      <c r="C686" s="61"/>
      <c r="D686" s="45"/>
      <c r="E686" s="45"/>
      <c r="F686" s="47"/>
      <c r="G686" s="47"/>
      <c r="H686" s="47"/>
      <c r="I686" s="47"/>
      <c r="J686" s="47"/>
      <c r="K686" s="47"/>
      <c r="L686" s="47"/>
      <c r="M686" s="47"/>
      <c r="N686" s="51">
        <f>SUM(Table1[[#This Row],[250m]:[1000m]])/86400</f>
        <v>0</v>
      </c>
      <c r="O686" s="51">
        <f>SUM(Table1[[#This Row],[250m]:[2000m]])/86400</f>
        <v>0</v>
      </c>
      <c r="P686" s="63">
        <f>SUM(Table1[[#This Row],[250m]:[3000m]])/86400</f>
        <v>0</v>
      </c>
      <c r="Q686" s="29" t="str">
        <f>IF(Table1[[#This Row],[Time(s)]]&gt;1,Table1[[#This Row],[Time(s)]]/86400," ")</f>
        <v xml:space="preserve"> </v>
      </c>
      <c r="R686" s="30">
        <f>SUM(Table1[[#This Row],[250m]:[4000m]])</f>
        <v>0</v>
      </c>
      <c r="S686" s="31" t="str">
        <f t="shared" si="40"/>
        <v xml:space="preserve"> </v>
      </c>
      <c r="T686" s="64" t="str">
        <f t="shared" si="41"/>
        <v xml:space="preserve"> </v>
      </c>
      <c r="U686" s="64" t="str">
        <f>IFERROR(AVERAGE(Table1[[#This Row],[500m]:[4000m]])," ")</f>
        <v xml:space="preserve"> </v>
      </c>
      <c r="V686" s="43" t="str">
        <f t="shared" si="42"/>
        <v xml:space="preserve"> </v>
      </c>
      <c r="W686" s="47"/>
      <c r="X686" s="47"/>
      <c r="Y686" s="47"/>
      <c r="Z686" s="49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51"/>
      <c r="AR686" s="47"/>
      <c r="AS686" s="47"/>
      <c r="AT686" s="47"/>
      <c r="AU686" s="47"/>
      <c r="AV686" s="47"/>
      <c r="AW686" s="47"/>
      <c r="AX686" s="47"/>
      <c r="AY686" s="47"/>
      <c r="AZ686" s="47"/>
      <c r="BA686" s="47"/>
      <c r="BB686" s="47"/>
      <c r="BC686" s="47"/>
      <c r="BD686" s="47"/>
      <c r="BE686" s="47"/>
      <c r="BF686" s="47"/>
      <c r="BG686" s="47"/>
      <c r="BH686" s="47"/>
      <c r="BI686" s="47"/>
      <c r="BJ686" s="47"/>
      <c r="BK686" s="47"/>
      <c r="BL686" s="47"/>
      <c r="BM686" s="47"/>
      <c r="BN686" s="47"/>
      <c r="BO686" s="47"/>
      <c r="BP686" s="47"/>
      <c r="BQ686" s="47"/>
      <c r="BR686" s="47"/>
      <c r="BS686" s="47"/>
      <c r="BT686" s="47"/>
      <c r="BU686" s="47"/>
      <c r="BV686" s="47"/>
      <c r="BW686" s="47"/>
      <c r="BX686" s="47"/>
    </row>
    <row r="687" spans="1:76" x14ac:dyDescent="0.25">
      <c r="A687" s="47"/>
      <c r="B687" s="45"/>
      <c r="C687" s="61"/>
      <c r="D687" s="45"/>
      <c r="E687" s="45"/>
      <c r="F687" s="47"/>
      <c r="G687" s="47"/>
      <c r="H687" s="47"/>
      <c r="I687" s="47"/>
      <c r="J687" s="47"/>
      <c r="K687" s="47"/>
      <c r="L687" s="47"/>
      <c r="M687" s="47"/>
      <c r="N687" s="51">
        <f>SUM(Table1[[#This Row],[250m]:[1000m]])/86400</f>
        <v>0</v>
      </c>
      <c r="O687" s="51">
        <f>SUM(Table1[[#This Row],[250m]:[2000m]])/86400</f>
        <v>0</v>
      </c>
      <c r="P687" s="63">
        <f>SUM(Table1[[#This Row],[250m]:[3000m]])/86400</f>
        <v>0</v>
      </c>
      <c r="Q687" s="29" t="str">
        <f>IF(Table1[[#This Row],[Time(s)]]&gt;1,Table1[[#This Row],[Time(s)]]/86400," ")</f>
        <v xml:space="preserve"> </v>
      </c>
      <c r="R687" s="30">
        <f>SUM(Table1[[#This Row],[250m]:[4000m]])</f>
        <v>0</v>
      </c>
      <c r="S687" s="31" t="str">
        <f t="shared" si="40"/>
        <v xml:space="preserve"> </v>
      </c>
      <c r="T687" s="64" t="str">
        <f t="shared" si="41"/>
        <v xml:space="preserve"> </v>
      </c>
      <c r="U687" s="64" t="str">
        <f>IFERROR(AVERAGE(Table1[[#This Row],[500m]:[4000m]])," ")</f>
        <v xml:space="preserve"> </v>
      </c>
      <c r="V687" s="43" t="str">
        <f t="shared" si="42"/>
        <v xml:space="preserve"> </v>
      </c>
      <c r="W687" s="47"/>
      <c r="X687" s="47"/>
      <c r="Y687" s="47"/>
      <c r="Z687" s="49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51"/>
      <c r="AR687" s="47"/>
      <c r="AS687" s="47"/>
      <c r="AT687" s="47"/>
      <c r="AU687" s="47"/>
      <c r="AV687" s="47"/>
      <c r="AW687" s="47"/>
      <c r="AX687" s="47"/>
      <c r="AY687" s="47"/>
      <c r="AZ687" s="47"/>
      <c r="BA687" s="47"/>
      <c r="BB687" s="47"/>
      <c r="BC687" s="47"/>
      <c r="BD687" s="47"/>
      <c r="BE687" s="47"/>
      <c r="BF687" s="47"/>
      <c r="BG687" s="47"/>
      <c r="BH687" s="47"/>
      <c r="BI687" s="47"/>
      <c r="BJ687" s="47"/>
      <c r="BK687" s="47"/>
      <c r="BL687" s="47"/>
      <c r="BM687" s="47"/>
      <c r="BN687" s="47"/>
      <c r="BO687" s="47"/>
      <c r="BP687" s="47"/>
      <c r="BQ687" s="47"/>
      <c r="BR687" s="47"/>
      <c r="BS687" s="47"/>
      <c r="BT687" s="47"/>
      <c r="BU687" s="47"/>
      <c r="BV687" s="47"/>
      <c r="BW687" s="47"/>
      <c r="BX687" s="47"/>
    </row>
    <row r="688" spans="1:76" x14ac:dyDescent="0.25">
      <c r="A688" s="47"/>
      <c r="B688" s="45"/>
      <c r="C688" s="61"/>
      <c r="D688" s="45"/>
      <c r="E688" s="45"/>
      <c r="F688" s="47"/>
      <c r="G688" s="47"/>
      <c r="H688" s="47"/>
      <c r="I688" s="47"/>
      <c r="J688" s="47"/>
      <c r="K688" s="47"/>
      <c r="L688" s="47"/>
      <c r="M688" s="47"/>
      <c r="N688" s="51">
        <f>SUM(Table1[[#This Row],[250m]:[1000m]])/86400</f>
        <v>0</v>
      </c>
      <c r="O688" s="51">
        <f>SUM(Table1[[#This Row],[250m]:[2000m]])/86400</f>
        <v>0</v>
      </c>
      <c r="P688" s="63">
        <f>SUM(Table1[[#This Row],[250m]:[3000m]])/86400</f>
        <v>0</v>
      </c>
      <c r="Q688" s="29" t="str">
        <f>IF(Table1[[#This Row],[Time(s)]]&gt;1,Table1[[#This Row],[Time(s)]]/86400," ")</f>
        <v xml:space="preserve"> </v>
      </c>
      <c r="R688" s="30">
        <f>SUM(Table1[[#This Row],[250m]:[4000m]])</f>
        <v>0</v>
      </c>
      <c r="S688" s="31" t="str">
        <f t="shared" si="40"/>
        <v xml:space="preserve"> </v>
      </c>
      <c r="T688" s="64" t="str">
        <f t="shared" si="41"/>
        <v xml:space="preserve"> </v>
      </c>
      <c r="U688" s="64" t="str">
        <f>IFERROR(AVERAGE(Table1[[#This Row],[500m]:[4000m]])," ")</f>
        <v xml:space="preserve"> </v>
      </c>
      <c r="V688" s="43" t="str">
        <f t="shared" si="42"/>
        <v xml:space="preserve"> </v>
      </c>
      <c r="W688" s="47"/>
      <c r="X688" s="47"/>
      <c r="Y688" s="47"/>
      <c r="Z688" s="49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51"/>
      <c r="AR688" s="47"/>
      <c r="AS688" s="47"/>
      <c r="AT688" s="47"/>
      <c r="AU688" s="47"/>
      <c r="AV688" s="47"/>
      <c r="AW688" s="47"/>
      <c r="AX688" s="47"/>
      <c r="AY688" s="47"/>
      <c r="AZ688" s="47"/>
      <c r="BA688" s="47"/>
      <c r="BB688" s="47"/>
      <c r="BC688" s="47"/>
      <c r="BD688" s="47"/>
      <c r="BE688" s="47"/>
      <c r="BF688" s="47"/>
      <c r="BG688" s="47"/>
      <c r="BH688" s="47"/>
      <c r="BI688" s="47"/>
      <c r="BJ688" s="47"/>
      <c r="BK688" s="47"/>
      <c r="BL688" s="47"/>
      <c r="BM688" s="47"/>
      <c r="BN688" s="47"/>
      <c r="BO688" s="47"/>
      <c r="BP688" s="47"/>
      <c r="BQ688" s="47"/>
      <c r="BR688" s="47"/>
      <c r="BS688" s="47"/>
      <c r="BT688" s="47"/>
      <c r="BU688" s="47"/>
      <c r="BV688" s="47"/>
      <c r="BW688" s="47"/>
      <c r="BX688" s="47"/>
    </row>
    <row r="689" spans="1:76" x14ac:dyDescent="0.25">
      <c r="A689" s="47"/>
      <c r="B689" s="45"/>
      <c r="C689" s="61"/>
      <c r="D689" s="45"/>
      <c r="E689" s="45"/>
      <c r="F689" s="47"/>
      <c r="G689" s="47"/>
      <c r="H689" s="47"/>
      <c r="I689" s="47"/>
      <c r="J689" s="47"/>
      <c r="K689" s="47"/>
      <c r="L689" s="47"/>
      <c r="M689" s="47"/>
      <c r="N689" s="51">
        <f>SUM(Table1[[#This Row],[250m]:[1000m]])/86400</f>
        <v>0</v>
      </c>
      <c r="O689" s="51">
        <f>SUM(Table1[[#This Row],[250m]:[2000m]])/86400</f>
        <v>0</v>
      </c>
      <c r="P689" s="63">
        <f>SUM(Table1[[#This Row],[250m]:[3000m]])/86400</f>
        <v>0</v>
      </c>
      <c r="Q689" s="29" t="str">
        <f>IF(Table1[[#This Row],[Time(s)]]&gt;1,Table1[[#This Row],[Time(s)]]/86400," ")</f>
        <v xml:space="preserve"> </v>
      </c>
      <c r="R689" s="30">
        <f>SUM(Table1[[#This Row],[250m]:[4000m]])</f>
        <v>0</v>
      </c>
      <c r="S689" s="31" t="str">
        <f t="shared" si="40"/>
        <v xml:space="preserve"> </v>
      </c>
      <c r="T689" s="64" t="str">
        <f t="shared" si="41"/>
        <v xml:space="preserve"> </v>
      </c>
      <c r="U689" s="64" t="str">
        <f>IFERROR(AVERAGE(Table1[[#This Row],[500m]:[4000m]])," ")</f>
        <v xml:space="preserve"> </v>
      </c>
      <c r="V689" s="43" t="str">
        <f t="shared" si="42"/>
        <v xml:space="preserve"> </v>
      </c>
      <c r="W689" s="47"/>
      <c r="X689" s="47"/>
      <c r="Y689" s="47"/>
      <c r="Z689" s="49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51"/>
      <c r="AR689" s="47"/>
      <c r="AS689" s="47"/>
      <c r="AT689" s="47"/>
      <c r="AU689" s="47"/>
      <c r="AV689" s="47"/>
      <c r="AW689" s="47"/>
      <c r="AX689" s="47"/>
      <c r="AY689" s="47"/>
      <c r="AZ689" s="47"/>
      <c r="BA689" s="47"/>
      <c r="BB689" s="47"/>
      <c r="BC689" s="47"/>
      <c r="BD689" s="47"/>
      <c r="BE689" s="47"/>
      <c r="BF689" s="47"/>
      <c r="BG689" s="47"/>
      <c r="BH689" s="47"/>
      <c r="BI689" s="47"/>
      <c r="BJ689" s="47"/>
      <c r="BK689" s="47"/>
      <c r="BL689" s="47"/>
      <c r="BM689" s="47"/>
      <c r="BN689" s="47"/>
      <c r="BO689" s="47"/>
      <c r="BP689" s="47"/>
      <c r="BQ689" s="47"/>
      <c r="BR689" s="47"/>
      <c r="BS689" s="47"/>
      <c r="BT689" s="47"/>
      <c r="BU689" s="47"/>
      <c r="BV689" s="47"/>
      <c r="BW689" s="47"/>
      <c r="BX689" s="47"/>
    </row>
    <row r="690" spans="1:76" x14ac:dyDescent="0.25">
      <c r="A690" s="47"/>
      <c r="B690" s="45"/>
      <c r="C690" s="61"/>
      <c r="D690" s="45"/>
      <c r="E690" s="45"/>
      <c r="F690" s="47"/>
      <c r="G690" s="47"/>
      <c r="H690" s="47"/>
      <c r="I690" s="47"/>
      <c r="J690" s="47"/>
      <c r="K690" s="47"/>
      <c r="L690" s="47"/>
      <c r="M690" s="47"/>
      <c r="N690" s="51">
        <f>SUM(Table1[[#This Row],[250m]:[1000m]])/86400</f>
        <v>0</v>
      </c>
      <c r="O690" s="51">
        <f>SUM(Table1[[#This Row],[250m]:[2000m]])/86400</f>
        <v>0</v>
      </c>
      <c r="P690" s="63">
        <f>SUM(Table1[[#This Row],[250m]:[3000m]])/86400</f>
        <v>0</v>
      </c>
      <c r="Q690" s="29" t="str">
        <f>IF(Table1[[#This Row],[Time(s)]]&gt;1,Table1[[#This Row],[Time(s)]]/86400," ")</f>
        <v xml:space="preserve"> </v>
      </c>
      <c r="R690" s="30">
        <f>SUM(Table1[[#This Row],[250m]:[4000m]])</f>
        <v>0</v>
      </c>
      <c r="S690" s="31" t="str">
        <f t="shared" si="40"/>
        <v xml:space="preserve"> </v>
      </c>
      <c r="T690" s="64" t="str">
        <f t="shared" si="41"/>
        <v xml:space="preserve"> </v>
      </c>
      <c r="U690" s="64" t="str">
        <f>IFERROR(AVERAGE(Table1[[#This Row],[500m]:[4000m]])," ")</f>
        <v xml:space="preserve"> </v>
      </c>
      <c r="V690" s="43" t="str">
        <f t="shared" si="42"/>
        <v xml:space="preserve"> </v>
      </c>
      <c r="W690" s="47"/>
      <c r="X690" s="47"/>
      <c r="Y690" s="47"/>
      <c r="Z690" s="49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51"/>
      <c r="AR690" s="47"/>
      <c r="AS690" s="47"/>
      <c r="AT690" s="47"/>
      <c r="AU690" s="47"/>
      <c r="AV690" s="47"/>
      <c r="AW690" s="47"/>
      <c r="AX690" s="47"/>
      <c r="AY690" s="47"/>
      <c r="AZ690" s="47"/>
      <c r="BA690" s="47"/>
      <c r="BB690" s="47"/>
      <c r="BC690" s="47"/>
      <c r="BD690" s="47"/>
      <c r="BE690" s="47"/>
      <c r="BF690" s="47"/>
      <c r="BG690" s="47"/>
      <c r="BH690" s="47"/>
      <c r="BI690" s="47"/>
      <c r="BJ690" s="47"/>
      <c r="BK690" s="47"/>
      <c r="BL690" s="47"/>
      <c r="BM690" s="47"/>
      <c r="BN690" s="47"/>
      <c r="BO690" s="47"/>
      <c r="BP690" s="47"/>
      <c r="BQ690" s="47"/>
      <c r="BR690" s="47"/>
      <c r="BS690" s="47"/>
      <c r="BT690" s="47"/>
      <c r="BU690" s="47"/>
      <c r="BV690" s="47"/>
      <c r="BW690" s="47"/>
      <c r="BX690" s="47"/>
    </row>
    <row r="691" spans="1:76" x14ac:dyDescent="0.25">
      <c r="A691" s="47"/>
      <c r="B691" s="45"/>
      <c r="C691" s="61"/>
      <c r="D691" s="45"/>
      <c r="E691" s="45"/>
      <c r="F691" s="47"/>
      <c r="G691" s="47"/>
      <c r="H691" s="47"/>
      <c r="I691" s="47"/>
      <c r="J691" s="47"/>
      <c r="K691" s="47"/>
      <c r="L691" s="47"/>
      <c r="M691" s="47"/>
      <c r="N691" s="51">
        <f>SUM(Table1[[#This Row],[250m]:[1000m]])/86400</f>
        <v>0</v>
      </c>
      <c r="O691" s="51">
        <f>SUM(Table1[[#This Row],[250m]:[2000m]])/86400</f>
        <v>0</v>
      </c>
      <c r="P691" s="63">
        <f>SUM(Table1[[#This Row],[250m]:[3000m]])/86400</f>
        <v>0</v>
      </c>
      <c r="Q691" s="29" t="str">
        <f>IF(Table1[[#This Row],[Time(s)]]&gt;1,Table1[[#This Row],[Time(s)]]/86400," ")</f>
        <v xml:space="preserve"> </v>
      </c>
      <c r="R691" s="30">
        <f>SUM(Table1[[#This Row],[250m]:[4000m]])</f>
        <v>0</v>
      </c>
      <c r="S691" s="31" t="str">
        <f t="shared" si="40"/>
        <v xml:space="preserve"> </v>
      </c>
      <c r="T691" s="64" t="str">
        <f t="shared" si="41"/>
        <v xml:space="preserve"> </v>
      </c>
      <c r="U691" s="64" t="str">
        <f>IFERROR(AVERAGE(Table1[[#This Row],[500m]:[4000m]])," ")</f>
        <v xml:space="preserve"> </v>
      </c>
      <c r="V691" s="43" t="str">
        <f t="shared" si="42"/>
        <v xml:space="preserve"> </v>
      </c>
      <c r="W691" s="47"/>
      <c r="X691" s="47"/>
      <c r="Y691" s="47"/>
      <c r="Z691" s="49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51"/>
      <c r="AR691" s="47"/>
      <c r="AS691" s="47"/>
      <c r="AT691" s="47"/>
      <c r="AU691" s="47"/>
      <c r="AV691" s="47"/>
      <c r="AW691" s="47"/>
      <c r="AX691" s="47"/>
      <c r="AY691" s="47"/>
      <c r="AZ691" s="47"/>
      <c r="BA691" s="47"/>
      <c r="BB691" s="47"/>
      <c r="BC691" s="47"/>
      <c r="BD691" s="47"/>
      <c r="BE691" s="47"/>
      <c r="BF691" s="47"/>
      <c r="BG691" s="47"/>
      <c r="BH691" s="47"/>
      <c r="BI691" s="47"/>
      <c r="BJ691" s="47"/>
      <c r="BK691" s="47"/>
      <c r="BL691" s="47"/>
      <c r="BM691" s="47"/>
      <c r="BN691" s="47"/>
      <c r="BO691" s="47"/>
      <c r="BP691" s="47"/>
      <c r="BQ691" s="47"/>
      <c r="BR691" s="47"/>
      <c r="BS691" s="47"/>
      <c r="BT691" s="47"/>
      <c r="BU691" s="47"/>
      <c r="BV691" s="47"/>
      <c r="BW691" s="47"/>
      <c r="BX691" s="47"/>
    </row>
    <row r="692" spans="1:76" x14ac:dyDescent="0.25">
      <c r="A692" s="47"/>
      <c r="B692" s="45"/>
      <c r="C692" s="61"/>
      <c r="D692" s="45"/>
      <c r="E692" s="45"/>
      <c r="F692" s="47"/>
      <c r="G692" s="47"/>
      <c r="H692" s="47"/>
      <c r="I692" s="47"/>
      <c r="J692" s="47"/>
      <c r="K692" s="47"/>
      <c r="L692" s="47"/>
      <c r="M692" s="47"/>
      <c r="N692" s="51">
        <f>SUM(Table1[[#This Row],[250m]:[1000m]])/86400</f>
        <v>0</v>
      </c>
      <c r="O692" s="51">
        <f>SUM(Table1[[#This Row],[250m]:[2000m]])/86400</f>
        <v>0</v>
      </c>
      <c r="P692" s="63">
        <f>SUM(Table1[[#This Row],[250m]:[3000m]])/86400</f>
        <v>0</v>
      </c>
      <c r="Q692" s="29" t="str">
        <f>IF(Table1[[#This Row],[Time(s)]]&gt;1,Table1[[#This Row],[Time(s)]]/86400," ")</f>
        <v xml:space="preserve"> </v>
      </c>
      <c r="R692" s="30">
        <f>SUM(Table1[[#This Row],[250m]:[4000m]])</f>
        <v>0</v>
      </c>
      <c r="S692" s="31" t="str">
        <f t="shared" si="40"/>
        <v xml:space="preserve"> </v>
      </c>
      <c r="T692" s="64" t="str">
        <f t="shared" si="41"/>
        <v xml:space="preserve"> </v>
      </c>
      <c r="U692" s="64" t="str">
        <f>IFERROR(AVERAGE(Table1[[#This Row],[500m]:[4000m]])," ")</f>
        <v xml:space="preserve"> </v>
      </c>
      <c r="V692" s="43" t="str">
        <f t="shared" si="42"/>
        <v xml:space="preserve"> </v>
      </c>
      <c r="W692" s="47"/>
      <c r="X692" s="47"/>
      <c r="Y692" s="47"/>
      <c r="Z692" s="49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51"/>
      <c r="AR692" s="47"/>
      <c r="AS692" s="47"/>
      <c r="AT692" s="47"/>
      <c r="AU692" s="47"/>
      <c r="AV692" s="47"/>
      <c r="AW692" s="47"/>
      <c r="AX692" s="47"/>
      <c r="AY692" s="47"/>
      <c r="AZ692" s="47"/>
      <c r="BA692" s="47"/>
      <c r="BB692" s="47"/>
      <c r="BC692" s="47"/>
      <c r="BD692" s="47"/>
      <c r="BE692" s="47"/>
      <c r="BF692" s="47"/>
      <c r="BG692" s="47"/>
      <c r="BH692" s="47"/>
      <c r="BI692" s="47"/>
      <c r="BJ692" s="47"/>
      <c r="BK692" s="47"/>
      <c r="BL692" s="47"/>
      <c r="BM692" s="47"/>
      <c r="BN692" s="47"/>
      <c r="BO692" s="47"/>
      <c r="BP692" s="47"/>
      <c r="BQ692" s="47"/>
      <c r="BR692" s="47"/>
      <c r="BS692" s="47"/>
      <c r="BT692" s="47"/>
      <c r="BU692" s="47"/>
      <c r="BV692" s="47"/>
      <c r="BW692" s="47"/>
      <c r="BX692" s="47"/>
    </row>
    <row r="693" spans="1:76" x14ac:dyDescent="0.25">
      <c r="A693" s="47"/>
      <c r="B693" s="45"/>
      <c r="C693" s="61"/>
      <c r="D693" s="45"/>
      <c r="E693" s="45"/>
      <c r="F693" s="47"/>
      <c r="G693" s="47"/>
      <c r="H693" s="47"/>
      <c r="I693" s="47"/>
      <c r="J693" s="47"/>
      <c r="K693" s="47"/>
      <c r="L693" s="47"/>
      <c r="M693" s="47"/>
      <c r="N693" s="51">
        <f>SUM(Table1[[#This Row],[250m]:[1000m]])/86400</f>
        <v>0</v>
      </c>
      <c r="O693" s="51">
        <f>SUM(Table1[[#This Row],[250m]:[2000m]])/86400</f>
        <v>0</v>
      </c>
      <c r="P693" s="63">
        <f>SUM(Table1[[#This Row],[250m]:[3000m]])/86400</f>
        <v>0</v>
      </c>
      <c r="Q693" s="29" t="str">
        <f>IF(Table1[[#This Row],[Time(s)]]&gt;1,Table1[[#This Row],[Time(s)]]/86400," ")</f>
        <v xml:space="preserve"> </v>
      </c>
      <c r="R693" s="30">
        <f>SUM(Table1[[#This Row],[250m]:[4000m]])</f>
        <v>0</v>
      </c>
      <c r="S693" s="31" t="str">
        <f t="shared" si="40"/>
        <v xml:space="preserve"> </v>
      </c>
      <c r="T693" s="64" t="str">
        <f t="shared" si="41"/>
        <v xml:space="preserve"> </v>
      </c>
      <c r="U693" s="64" t="str">
        <f>IFERROR(AVERAGE(Table1[[#This Row],[500m]:[4000m]])," ")</f>
        <v xml:space="preserve"> </v>
      </c>
      <c r="V693" s="43" t="str">
        <f t="shared" si="42"/>
        <v xml:space="preserve"> </v>
      </c>
      <c r="W693" s="47"/>
      <c r="X693" s="47"/>
      <c r="Y693" s="47"/>
      <c r="Z693" s="49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51"/>
      <c r="AR693" s="47"/>
      <c r="AS693" s="47"/>
      <c r="AT693" s="47"/>
      <c r="AU693" s="47"/>
      <c r="AV693" s="47"/>
      <c r="AW693" s="47"/>
      <c r="AX693" s="47"/>
      <c r="AY693" s="47"/>
      <c r="AZ693" s="47"/>
      <c r="BA693" s="47"/>
      <c r="BB693" s="47"/>
      <c r="BC693" s="47"/>
      <c r="BD693" s="47"/>
      <c r="BE693" s="47"/>
      <c r="BF693" s="47"/>
      <c r="BG693" s="47"/>
      <c r="BH693" s="47"/>
      <c r="BI693" s="47"/>
      <c r="BJ693" s="47"/>
      <c r="BK693" s="47"/>
      <c r="BL693" s="47"/>
      <c r="BM693" s="47"/>
      <c r="BN693" s="47"/>
      <c r="BO693" s="47"/>
      <c r="BP693" s="47"/>
      <c r="BQ693" s="47"/>
      <c r="BR693" s="47"/>
      <c r="BS693" s="47"/>
      <c r="BT693" s="47"/>
      <c r="BU693" s="47"/>
      <c r="BV693" s="47"/>
      <c r="BW693" s="47"/>
      <c r="BX693" s="47"/>
    </row>
    <row r="694" spans="1:76" x14ac:dyDescent="0.25">
      <c r="A694" s="47"/>
      <c r="B694" s="45"/>
      <c r="C694" s="61"/>
      <c r="D694" s="45"/>
      <c r="E694" s="45"/>
      <c r="F694" s="47"/>
      <c r="G694" s="47"/>
      <c r="H694" s="47"/>
      <c r="I694" s="47"/>
      <c r="J694" s="47"/>
      <c r="K694" s="47"/>
      <c r="L694" s="47"/>
      <c r="M694" s="47"/>
      <c r="N694" s="51">
        <f>SUM(Table1[[#This Row],[250m]:[1000m]])/86400</f>
        <v>0</v>
      </c>
      <c r="O694" s="51">
        <f>SUM(Table1[[#This Row],[250m]:[2000m]])/86400</f>
        <v>0</v>
      </c>
      <c r="P694" s="63">
        <f>SUM(Table1[[#This Row],[250m]:[3000m]])/86400</f>
        <v>0</v>
      </c>
      <c r="Q694" s="29" t="str">
        <f>IF(Table1[[#This Row],[Time(s)]]&gt;1,Table1[[#This Row],[Time(s)]]/86400," ")</f>
        <v xml:space="preserve"> </v>
      </c>
      <c r="R694" s="30">
        <f>SUM(Table1[[#This Row],[250m]:[4000m]])</f>
        <v>0</v>
      </c>
      <c r="S694" s="31" t="str">
        <f t="shared" si="40"/>
        <v xml:space="preserve"> </v>
      </c>
      <c r="T694" s="64" t="str">
        <f t="shared" si="41"/>
        <v xml:space="preserve"> </v>
      </c>
      <c r="U694" s="64" t="str">
        <f>IFERROR(AVERAGE(Table1[[#This Row],[500m]:[4000m]])," ")</f>
        <v xml:space="preserve"> </v>
      </c>
      <c r="V694" s="43" t="str">
        <f t="shared" si="42"/>
        <v xml:space="preserve"> </v>
      </c>
      <c r="W694" s="47"/>
      <c r="X694" s="47"/>
      <c r="Y694" s="47"/>
      <c r="Z694" s="49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51"/>
      <c r="AR694" s="47"/>
      <c r="AS694" s="47"/>
      <c r="AT694" s="47"/>
      <c r="AU694" s="47"/>
      <c r="AV694" s="47"/>
      <c r="AW694" s="47"/>
      <c r="AX694" s="47"/>
      <c r="AY694" s="47"/>
      <c r="AZ694" s="47"/>
      <c r="BA694" s="47"/>
      <c r="BB694" s="47"/>
      <c r="BC694" s="47"/>
      <c r="BD694" s="47"/>
      <c r="BE694" s="47"/>
      <c r="BF694" s="47"/>
      <c r="BG694" s="47"/>
      <c r="BH694" s="47"/>
      <c r="BI694" s="47"/>
      <c r="BJ694" s="47"/>
      <c r="BK694" s="47"/>
      <c r="BL694" s="47"/>
      <c r="BM694" s="47"/>
      <c r="BN694" s="47"/>
      <c r="BO694" s="47"/>
      <c r="BP694" s="47"/>
      <c r="BQ694" s="47"/>
      <c r="BR694" s="47"/>
      <c r="BS694" s="47"/>
      <c r="BT694" s="47"/>
      <c r="BU694" s="47"/>
      <c r="BV694" s="47"/>
      <c r="BW694" s="47"/>
      <c r="BX694" s="47"/>
    </row>
    <row r="695" spans="1:76" x14ac:dyDescent="0.25">
      <c r="A695" s="47"/>
      <c r="B695" s="45"/>
      <c r="C695" s="61"/>
      <c r="D695" s="45"/>
      <c r="E695" s="45"/>
      <c r="F695" s="47"/>
      <c r="G695" s="47"/>
      <c r="H695" s="47"/>
      <c r="I695" s="47"/>
      <c r="J695" s="47"/>
      <c r="K695" s="47"/>
      <c r="L695" s="47"/>
      <c r="M695" s="47"/>
      <c r="N695" s="51">
        <f>SUM(Table1[[#This Row],[250m]:[1000m]])/86400</f>
        <v>0</v>
      </c>
      <c r="O695" s="51">
        <f>SUM(Table1[[#This Row],[250m]:[2000m]])/86400</f>
        <v>0</v>
      </c>
      <c r="P695" s="63">
        <f>SUM(Table1[[#This Row],[250m]:[3000m]])/86400</f>
        <v>0</v>
      </c>
      <c r="Q695" s="29" t="str">
        <f>IF(Table1[[#This Row],[Time(s)]]&gt;1,Table1[[#This Row],[Time(s)]]/86400," ")</f>
        <v xml:space="preserve"> </v>
      </c>
      <c r="R695" s="30">
        <f>SUM(Table1[[#This Row],[250m]:[4000m]])</f>
        <v>0</v>
      </c>
      <c r="S695" s="31" t="str">
        <f t="shared" si="40"/>
        <v xml:space="preserve"> </v>
      </c>
      <c r="T695" s="64" t="str">
        <f t="shared" si="41"/>
        <v xml:space="preserve"> </v>
      </c>
      <c r="U695" s="64" t="str">
        <f>IFERROR(AVERAGE(Table1[[#This Row],[500m]:[4000m]])," ")</f>
        <v xml:space="preserve"> </v>
      </c>
      <c r="V695" s="43" t="str">
        <f t="shared" si="42"/>
        <v xml:space="preserve"> </v>
      </c>
      <c r="W695" s="47"/>
      <c r="X695" s="47"/>
      <c r="Y695" s="47"/>
      <c r="Z695" s="49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51"/>
      <c r="AR695" s="47"/>
      <c r="AS695" s="47"/>
      <c r="AT695" s="47"/>
      <c r="AU695" s="47"/>
      <c r="AV695" s="47"/>
      <c r="AW695" s="47"/>
      <c r="AX695" s="47"/>
      <c r="AY695" s="47"/>
      <c r="AZ695" s="47"/>
      <c r="BA695" s="47"/>
      <c r="BB695" s="47"/>
      <c r="BC695" s="47"/>
      <c r="BD695" s="47"/>
      <c r="BE695" s="47"/>
      <c r="BF695" s="47"/>
      <c r="BG695" s="47"/>
      <c r="BH695" s="47"/>
      <c r="BI695" s="47"/>
      <c r="BJ695" s="47"/>
      <c r="BK695" s="47"/>
      <c r="BL695" s="47"/>
      <c r="BM695" s="47"/>
      <c r="BN695" s="47"/>
      <c r="BO695" s="47"/>
      <c r="BP695" s="47"/>
      <c r="BQ695" s="47"/>
      <c r="BR695" s="47"/>
      <c r="BS695" s="47"/>
      <c r="BT695" s="47"/>
      <c r="BU695" s="47"/>
      <c r="BV695" s="47"/>
      <c r="BW695" s="47"/>
      <c r="BX695" s="47"/>
    </row>
    <row r="696" spans="1:76" x14ac:dyDescent="0.25">
      <c r="A696" s="47"/>
      <c r="B696" s="45"/>
      <c r="C696" s="61"/>
      <c r="D696" s="45"/>
      <c r="E696" s="45"/>
      <c r="F696" s="47"/>
      <c r="G696" s="47"/>
      <c r="H696" s="47"/>
      <c r="I696" s="47"/>
      <c r="J696" s="47"/>
      <c r="K696" s="47"/>
      <c r="L696" s="47"/>
      <c r="M696" s="47"/>
      <c r="N696" s="51">
        <f>SUM(Table1[[#This Row],[250m]:[1000m]])/86400</f>
        <v>0</v>
      </c>
      <c r="O696" s="51">
        <f>SUM(Table1[[#This Row],[250m]:[2000m]])/86400</f>
        <v>0</v>
      </c>
      <c r="P696" s="63">
        <f>SUM(Table1[[#This Row],[250m]:[3000m]])/86400</f>
        <v>0</v>
      </c>
      <c r="Q696" s="29" t="str">
        <f>IF(Table1[[#This Row],[Time(s)]]&gt;1,Table1[[#This Row],[Time(s)]]/86400," ")</f>
        <v xml:space="preserve"> </v>
      </c>
      <c r="R696" s="30">
        <f>SUM(Table1[[#This Row],[250m]:[4000m]])</f>
        <v>0</v>
      </c>
      <c r="S696" s="31" t="str">
        <f t="shared" si="40"/>
        <v xml:space="preserve"> </v>
      </c>
      <c r="T696" s="64" t="str">
        <f t="shared" si="41"/>
        <v xml:space="preserve"> </v>
      </c>
      <c r="U696" s="64" t="str">
        <f>IFERROR(AVERAGE(Table1[[#This Row],[500m]:[4000m]])," ")</f>
        <v xml:space="preserve"> </v>
      </c>
      <c r="V696" s="43" t="str">
        <f t="shared" si="42"/>
        <v xml:space="preserve"> </v>
      </c>
      <c r="W696" s="47"/>
      <c r="X696" s="47"/>
      <c r="Y696" s="47"/>
      <c r="Z696" s="49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51"/>
      <c r="AR696" s="47"/>
      <c r="AS696" s="47"/>
      <c r="AT696" s="47"/>
      <c r="AU696" s="47"/>
      <c r="AV696" s="47"/>
      <c r="AW696" s="47"/>
      <c r="AX696" s="47"/>
      <c r="AY696" s="47"/>
      <c r="AZ696" s="47"/>
      <c r="BA696" s="47"/>
      <c r="BB696" s="47"/>
      <c r="BC696" s="47"/>
      <c r="BD696" s="47"/>
      <c r="BE696" s="47"/>
      <c r="BF696" s="47"/>
      <c r="BG696" s="47"/>
      <c r="BH696" s="47"/>
      <c r="BI696" s="47"/>
      <c r="BJ696" s="47"/>
      <c r="BK696" s="47"/>
      <c r="BL696" s="47"/>
      <c r="BM696" s="47"/>
      <c r="BN696" s="47"/>
      <c r="BO696" s="47"/>
      <c r="BP696" s="47"/>
      <c r="BQ696" s="47"/>
      <c r="BR696" s="47"/>
      <c r="BS696" s="47"/>
      <c r="BT696" s="47"/>
      <c r="BU696" s="47"/>
      <c r="BV696" s="47"/>
      <c r="BW696" s="47"/>
      <c r="BX696" s="47"/>
    </row>
    <row r="697" spans="1:76" x14ac:dyDescent="0.25">
      <c r="A697" s="47"/>
      <c r="B697" s="45"/>
      <c r="C697" s="61"/>
      <c r="D697" s="45"/>
      <c r="E697" s="45"/>
      <c r="F697" s="47"/>
      <c r="G697" s="47"/>
      <c r="H697" s="47"/>
      <c r="I697" s="47"/>
      <c r="J697" s="47"/>
      <c r="K697" s="47"/>
      <c r="L697" s="47"/>
      <c r="M697" s="47"/>
      <c r="N697" s="51">
        <f>SUM(Table1[[#This Row],[250m]:[1000m]])/86400</f>
        <v>0</v>
      </c>
      <c r="O697" s="51">
        <f>SUM(Table1[[#This Row],[250m]:[2000m]])/86400</f>
        <v>0</v>
      </c>
      <c r="P697" s="63">
        <f>SUM(Table1[[#This Row],[250m]:[3000m]])/86400</f>
        <v>0</v>
      </c>
      <c r="Q697" s="29" t="str">
        <f>IF(Table1[[#This Row],[Time(s)]]&gt;1,Table1[[#This Row],[Time(s)]]/86400," ")</f>
        <v xml:space="preserve"> </v>
      </c>
      <c r="R697" s="30">
        <f>SUM(Table1[[#This Row],[250m]:[4000m]])</f>
        <v>0</v>
      </c>
      <c r="S697" s="31" t="str">
        <f t="shared" si="40"/>
        <v xml:space="preserve"> </v>
      </c>
      <c r="T697" s="64" t="str">
        <f t="shared" si="41"/>
        <v xml:space="preserve"> </v>
      </c>
      <c r="U697" s="64" t="str">
        <f>IFERROR(AVERAGE(Table1[[#This Row],[500m]:[4000m]])," ")</f>
        <v xml:space="preserve"> </v>
      </c>
      <c r="V697" s="43" t="str">
        <f t="shared" si="42"/>
        <v xml:space="preserve"> </v>
      </c>
      <c r="W697" s="47"/>
      <c r="X697" s="47"/>
      <c r="Y697" s="47"/>
      <c r="Z697" s="49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51"/>
      <c r="AR697" s="47"/>
      <c r="AS697" s="47"/>
      <c r="AT697" s="47"/>
      <c r="AU697" s="47"/>
      <c r="AV697" s="47"/>
      <c r="AW697" s="47"/>
      <c r="AX697" s="47"/>
      <c r="AY697" s="47"/>
      <c r="AZ697" s="47"/>
      <c r="BA697" s="47"/>
      <c r="BB697" s="47"/>
      <c r="BC697" s="47"/>
      <c r="BD697" s="47"/>
      <c r="BE697" s="47"/>
      <c r="BF697" s="47"/>
      <c r="BG697" s="47"/>
      <c r="BH697" s="47"/>
      <c r="BI697" s="47"/>
      <c r="BJ697" s="47"/>
      <c r="BK697" s="47"/>
      <c r="BL697" s="47"/>
      <c r="BM697" s="47"/>
      <c r="BN697" s="47"/>
      <c r="BO697" s="47"/>
      <c r="BP697" s="47"/>
      <c r="BQ697" s="47"/>
      <c r="BR697" s="47"/>
      <c r="BS697" s="47"/>
      <c r="BT697" s="47"/>
      <c r="BU697" s="47"/>
      <c r="BV697" s="47"/>
      <c r="BW697" s="47"/>
      <c r="BX697" s="47"/>
    </row>
    <row r="698" spans="1:76" x14ac:dyDescent="0.25">
      <c r="A698" s="47"/>
      <c r="B698" s="45"/>
      <c r="C698" s="61"/>
      <c r="D698" s="45"/>
      <c r="E698" s="45"/>
      <c r="F698" s="47"/>
      <c r="G698" s="47"/>
      <c r="H698" s="47"/>
      <c r="I698" s="47"/>
      <c r="J698" s="47"/>
      <c r="K698" s="47"/>
      <c r="L698" s="47"/>
      <c r="M698" s="47"/>
      <c r="N698" s="51">
        <f>SUM(Table1[[#This Row],[250m]:[1000m]])/86400</f>
        <v>0</v>
      </c>
      <c r="O698" s="51">
        <f>SUM(Table1[[#This Row],[250m]:[2000m]])/86400</f>
        <v>0</v>
      </c>
      <c r="P698" s="63">
        <f>SUM(Table1[[#This Row],[250m]:[3000m]])/86400</f>
        <v>0</v>
      </c>
      <c r="Q698" s="29" t="str">
        <f>IF(Table1[[#This Row],[Time(s)]]&gt;1,Table1[[#This Row],[Time(s)]]/86400," ")</f>
        <v xml:space="preserve"> </v>
      </c>
      <c r="R698" s="30">
        <f>SUM(Table1[[#This Row],[250m]:[4000m]])</f>
        <v>0</v>
      </c>
      <c r="S698" s="31" t="str">
        <f t="shared" si="40"/>
        <v xml:space="preserve"> </v>
      </c>
      <c r="T698" s="64" t="str">
        <f t="shared" si="41"/>
        <v xml:space="preserve"> </v>
      </c>
      <c r="U698" s="64" t="str">
        <f>IFERROR(AVERAGE(Table1[[#This Row],[500m]:[4000m]])," ")</f>
        <v xml:space="preserve"> </v>
      </c>
      <c r="V698" s="43" t="str">
        <f t="shared" si="42"/>
        <v xml:space="preserve"> </v>
      </c>
      <c r="W698" s="47"/>
      <c r="X698" s="47"/>
      <c r="Y698" s="47"/>
      <c r="Z698" s="49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51"/>
      <c r="AR698" s="47"/>
      <c r="AS698" s="47"/>
      <c r="AT698" s="47"/>
      <c r="AU698" s="47"/>
      <c r="AV698" s="47"/>
      <c r="AW698" s="47"/>
      <c r="AX698" s="47"/>
      <c r="AY698" s="47"/>
      <c r="AZ698" s="47"/>
      <c r="BA698" s="47"/>
      <c r="BB698" s="47"/>
      <c r="BC698" s="47"/>
      <c r="BD698" s="47"/>
      <c r="BE698" s="47"/>
      <c r="BF698" s="47"/>
      <c r="BG698" s="47"/>
      <c r="BH698" s="47"/>
      <c r="BI698" s="47"/>
      <c r="BJ698" s="47"/>
      <c r="BK698" s="47"/>
      <c r="BL698" s="47"/>
      <c r="BM698" s="47"/>
      <c r="BN698" s="47"/>
      <c r="BO698" s="47"/>
      <c r="BP698" s="47"/>
      <c r="BQ698" s="47"/>
      <c r="BR698" s="47"/>
      <c r="BS698" s="47"/>
      <c r="BT698" s="47"/>
      <c r="BU698" s="47"/>
      <c r="BV698" s="47"/>
      <c r="BW698" s="47"/>
      <c r="BX698" s="47"/>
    </row>
    <row r="699" spans="1:76" x14ac:dyDescent="0.25">
      <c r="A699" s="47"/>
      <c r="B699" s="45"/>
      <c r="C699" s="61"/>
      <c r="D699" s="45"/>
      <c r="E699" s="45"/>
      <c r="F699" s="47"/>
      <c r="G699" s="47"/>
      <c r="H699" s="47"/>
      <c r="I699" s="47"/>
      <c r="J699" s="47"/>
      <c r="K699" s="47"/>
      <c r="L699" s="47"/>
      <c r="M699" s="47"/>
      <c r="N699" s="51">
        <f>SUM(Table1[[#This Row],[250m]:[1000m]])/86400</f>
        <v>0</v>
      </c>
      <c r="O699" s="51">
        <f>SUM(Table1[[#This Row],[250m]:[2000m]])/86400</f>
        <v>0</v>
      </c>
      <c r="P699" s="63">
        <f>SUM(Table1[[#This Row],[250m]:[3000m]])/86400</f>
        <v>0</v>
      </c>
      <c r="Q699" s="29" t="str">
        <f>IF(Table1[[#This Row],[Time(s)]]&gt;1,Table1[[#This Row],[Time(s)]]/86400," ")</f>
        <v xml:space="preserve"> </v>
      </c>
      <c r="R699" s="30">
        <f>SUM(Table1[[#This Row],[250m]:[4000m]])</f>
        <v>0</v>
      </c>
      <c r="S699" s="31" t="str">
        <f t="shared" si="40"/>
        <v xml:space="preserve"> </v>
      </c>
      <c r="T699" s="64" t="str">
        <f t="shared" si="41"/>
        <v xml:space="preserve"> </v>
      </c>
      <c r="U699" s="64" t="str">
        <f>IFERROR(AVERAGE(Table1[[#This Row],[500m]:[4000m]])," ")</f>
        <v xml:space="preserve"> </v>
      </c>
      <c r="V699" s="43" t="str">
        <f t="shared" si="42"/>
        <v xml:space="preserve"> </v>
      </c>
      <c r="W699" s="47"/>
      <c r="X699" s="47"/>
      <c r="Y699" s="47"/>
      <c r="Z699" s="49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51"/>
      <c r="AR699" s="47"/>
      <c r="AS699" s="47"/>
      <c r="AT699" s="47"/>
      <c r="AU699" s="47"/>
      <c r="AV699" s="47"/>
      <c r="AW699" s="47"/>
      <c r="AX699" s="47"/>
      <c r="AY699" s="47"/>
      <c r="AZ699" s="47"/>
      <c r="BA699" s="47"/>
      <c r="BB699" s="47"/>
      <c r="BC699" s="47"/>
      <c r="BD699" s="47"/>
      <c r="BE699" s="47"/>
      <c r="BF699" s="47"/>
      <c r="BG699" s="47"/>
      <c r="BH699" s="47"/>
      <c r="BI699" s="47"/>
      <c r="BJ699" s="47"/>
      <c r="BK699" s="47"/>
      <c r="BL699" s="47"/>
      <c r="BM699" s="47"/>
      <c r="BN699" s="47"/>
      <c r="BO699" s="47"/>
      <c r="BP699" s="47"/>
      <c r="BQ699" s="47"/>
      <c r="BR699" s="47"/>
      <c r="BS699" s="47"/>
      <c r="BT699" s="47"/>
      <c r="BU699" s="47"/>
      <c r="BV699" s="47"/>
      <c r="BW699" s="47"/>
      <c r="BX699" s="47"/>
    </row>
    <row r="700" spans="1:76" x14ac:dyDescent="0.25">
      <c r="A700" s="47"/>
      <c r="B700" s="45"/>
      <c r="C700" s="61"/>
      <c r="D700" s="45"/>
      <c r="E700" s="45"/>
      <c r="F700" s="47"/>
      <c r="G700" s="47"/>
      <c r="H700" s="47"/>
      <c r="I700" s="47"/>
      <c r="J700" s="47"/>
      <c r="K700" s="47"/>
      <c r="L700" s="47"/>
      <c r="M700" s="47"/>
      <c r="N700" s="51">
        <f>SUM(Table1[[#This Row],[250m]:[1000m]])/86400</f>
        <v>0</v>
      </c>
      <c r="O700" s="51">
        <f>SUM(Table1[[#This Row],[250m]:[2000m]])/86400</f>
        <v>0</v>
      </c>
      <c r="P700" s="63">
        <f>SUM(Table1[[#This Row],[250m]:[3000m]])/86400</f>
        <v>0</v>
      </c>
      <c r="Q700" s="29" t="str">
        <f>IF(Table1[[#This Row],[Time(s)]]&gt;1,Table1[[#This Row],[Time(s)]]/86400," ")</f>
        <v xml:space="preserve"> </v>
      </c>
      <c r="R700" s="30">
        <f>SUM(Table1[[#This Row],[250m]:[4000m]])</f>
        <v>0</v>
      </c>
      <c r="S700" s="31" t="str">
        <f t="shared" si="40"/>
        <v xml:space="preserve"> </v>
      </c>
      <c r="T700" s="64" t="str">
        <f t="shared" si="41"/>
        <v xml:space="preserve"> </v>
      </c>
      <c r="U700" s="64" t="str">
        <f>IFERROR(AVERAGE(Table1[[#This Row],[500m]:[4000m]])," ")</f>
        <v xml:space="preserve"> </v>
      </c>
      <c r="V700" s="43" t="str">
        <f t="shared" si="42"/>
        <v xml:space="preserve"> </v>
      </c>
      <c r="W700" s="47"/>
      <c r="X700" s="47"/>
      <c r="Y700" s="47"/>
      <c r="Z700" s="49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51"/>
      <c r="AR700" s="47"/>
      <c r="AS700" s="47"/>
      <c r="AT700" s="47"/>
      <c r="AU700" s="47"/>
      <c r="AV700" s="47"/>
      <c r="AW700" s="47"/>
      <c r="AX700" s="47"/>
      <c r="AY700" s="47"/>
      <c r="AZ700" s="47"/>
      <c r="BA700" s="47"/>
      <c r="BB700" s="47"/>
      <c r="BC700" s="47"/>
      <c r="BD700" s="47"/>
      <c r="BE700" s="47"/>
      <c r="BF700" s="47"/>
      <c r="BG700" s="47"/>
      <c r="BH700" s="47"/>
      <c r="BI700" s="47"/>
      <c r="BJ700" s="47"/>
      <c r="BK700" s="47"/>
      <c r="BL700" s="47"/>
      <c r="BM700" s="47"/>
      <c r="BN700" s="47"/>
      <c r="BO700" s="47"/>
      <c r="BP700" s="47"/>
      <c r="BQ700" s="47"/>
      <c r="BR700" s="47"/>
      <c r="BS700" s="47"/>
      <c r="BT700" s="47"/>
      <c r="BU700" s="47"/>
      <c r="BV700" s="47"/>
      <c r="BW700" s="47"/>
      <c r="BX700" s="47"/>
    </row>
    <row r="701" spans="1:76" x14ac:dyDescent="0.25">
      <c r="A701" s="47"/>
      <c r="B701" s="45"/>
      <c r="C701" s="61"/>
      <c r="D701" s="45"/>
      <c r="E701" s="45"/>
      <c r="F701" s="47"/>
      <c r="G701" s="47"/>
      <c r="H701" s="47"/>
      <c r="I701" s="47"/>
      <c r="J701" s="47"/>
      <c r="K701" s="47"/>
      <c r="L701" s="47"/>
      <c r="M701" s="47"/>
      <c r="N701" s="51">
        <f>SUM(Table1[[#This Row],[250m]:[1000m]])/86400</f>
        <v>0</v>
      </c>
      <c r="O701" s="51">
        <f>SUM(Table1[[#This Row],[250m]:[2000m]])/86400</f>
        <v>0</v>
      </c>
      <c r="P701" s="63">
        <f>SUM(Table1[[#This Row],[250m]:[3000m]])/86400</f>
        <v>0</v>
      </c>
      <c r="Q701" s="29" t="str">
        <f>IF(Table1[[#This Row],[Time(s)]]&gt;1,Table1[[#This Row],[Time(s)]]/86400," ")</f>
        <v xml:space="preserve"> </v>
      </c>
      <c r="R701" s="30">
        <f>SUM(Table1[[#This Row],[250m]:[4000m]])</f>
        <v>0</v>
      </c>
      <c r="S701" s="31" t="str">
        <f t="shared" si="40"/>
        <v xml:space="preserve"> </v>
      </c>
      <c r="T701" s="64" t="str">
        <f t="shared" si="41"/>
        <v xml:space="preserve"> </v>
      </c>
      <c r="U701" s="64" t="str">
        <f>IFERROR(AVERAGE(Table1[[#This Row],[500m]:[4000m]])," ")</f>
        <v xml:space="preserve"> </v>
      </c>
      <c r="V701" s="43" t="str">
        <f t="shared" si="42"/>
        <v xml:space="preserve"> </v>
      </c>
      <c r="W701" s="47"/>
      <c r="X701" s="47"/>
      <c r="Y701" s="47"/>
      <c r="Z701" s="49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51"/>
      <c r="AR701" s="47"/>
      <c r="AS701" s="47"/>
      <c r="AT701" s="47"/>
      <c r="AU701" s="47"/>
      <c r="AV701" s="47"/>
      <c r="AW701" s="47"/>
      <c r="AX701" s="47"/>
      <c r="AY701" s="47"/>
      <c r="AZ701" s="47"/>
      <c r="BA701" s="47"/>
      <c r="BB701" s="47"/>
      <c r="BC701" s="47"/>
      <c r="BD701" s="47"/>
      <c r="BE701" s="47"/>
      <c r="BF701" s="47"/>
      <c r="BG701" s="47"/>
      <c r="BH701" s="47"/>
      <c r="BI701" s="47"/>
      <c r="BJ701" s="47"/>
      <c r="BK701" s="47"/>
      <c r="BL701" s="47"/>
      <c r="BM701" s="47"/>
      <c r="BN701" s="47"/>
      <c r="BO701" s="47"/>
      <c r="BP701" s="47"/>
      <c r="BQ701" s="47"/>
      <c r="BR701" s="47"/>
      <c r="BS701" s="47"/>
      <c r="BT701" s="47"/>
      <c r="BU701" s="47"/>
      <c r="BV701" s="47"/>
      <c r="BW701" s="47"/>
      <c r="BX701" s="47"/>
    </row>
    <row r="702" spans="1:76" x14ac:dyDescent="0.25">
      <c r="A702" s="47"/>
      <c r="B702" s="45"/>
      <c r="C702" s="61"/>
      <c r="D702" s="45"/>
      <c r="E702" s="45"/>
      <c r="F702" s="47"/>
      <c r="G702" s="47"/>
      <c r="H702" s="47"/>
      <c r="I702" s="47"/>
      <c r="J702" s="47"/>
      <c r="K702" s="47"/>
      <c r="L702" s="47"/>
      <c r="M702" s="47"/>
      <c r="N702" s="51">
        <f>SUM(Table1[[#This Row],[250m]:[1000m]])/86400</f>
        <v>0</v>
      </c>
      <c r="O702" s="51">
        <f>SUM(Table1[[#This Row],[250m]:[2000m]])/86400</f>
        <v>0</v>
      </c>
      <c r="P702" s="63">
        <f>SUM(Table1[[#This Row],[250m]:[3000m]])/86400</f>
        <v>0</v>
      </c>
      <c r="Q702" s="29" t="str">
        <f>IF(Table1[[#This Row],[Time(s)]]&gt;1,Table1[[#This Row],[Time(s)]]/86400," ")</f>
        <v xml:space="preserve"> </v>
      </c>
      <c r="R702" s="30">
        <f>SUM(Table1[[#This Row],[250m]:[4000m]])</f>
        <v>0</v>
      </c>
      <c r="S702" s="31" t="str">
        <f t="shared" si="40"/>
        <v xml:space="preserve"> </v>
      </c>
      <c r="T702" s="64" t="str">
        <f t="shared" si="41"/>
        <v xml:space="preserve"> </v>
      </c>
      <c r="U702" s="64" t="str">
        <f>IFERROR(AVERAGE(Table1[[#This Row],[500m]:[4000m]])," ")</f>
        <v xml:space="preserve"> </v>
      </c>
      <c r="V702" s="43" t="str">
        <f t="shared" si="42"/>
        <v xml:space="preserve"> </v>
      </c>
      <c r="W702" s="47"/>
      <c r="X702" s="47"/>
      <c r="Y702" s="47"/>
      <c r="Z702" s="49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51"/>
      <c r="AR702" s="47"/>
      <c r="AS702" s="47"/>
      <c r="AT702" s="47"/>
      <c r="AU702" s="47"/>
      <c r="AV702" s="47"/>
      <c r="AW702" s="47"/>
      <c r="AX702" s="47"/>
      <c r="AY702" s="47"/>
      <c r="AZ702" s="47"/>
      <c r="BA702" s="47"/>
      <c r="BB702" s="47"/>
      <c r="BC702" s="47"/>
      <c r="BD702" s="47"/>
      <c r="BE702" s="47"/>
      <c r="BF702" s="47"/>
      <c r="BG702" s="47"/>
      <c r="BH702" s="47"/>
      <c r="BI702" s="47"/>
      <c r="BJ702" s="47"/>
      <c r="BK702" s="47"/>
      <c r="BL702" s="47"/>
      <c r="BM702" s="47"/>
      <c r="BN702" s="47"/>
      <c r="BO702" s="47"/>
      <c r="BP702" s="47"/>
      <c r="BQ702" s="47"/>
      <c r="BR702" s="47"/>
      <c r="BS702" s="47"/>
      <c r="BT702" s="47"/>
      <c r="BU702" s="47"/>
      <c r="BV702" s="47"/>
      <c r="BW702" s="47"/>
      <c r="BX702" s="47"/>
    </row>
    <row r="703" spans="1:76" x14ac:dyDescent="0.25">
      <c r="A703" s="47"/>
      <c r="B703" s="45"/>
      <c r="C703" s="61"/>
      <c r="D703" s="45"/>
      <c r="E703" s="45"/>
      <c r="F703" s="47"/>
      <c r="G703" s="47"/>
      <c r="H703" s="47"/>
      <c r="I703" s="47"/>
      <c r="J703" s="47"/>
      <c r="K703" s="47"/>
      <c r="L703" s="47"/>
      <c r="M703" s="47"/>
      <c r="N703" s="51">
        <f>SUM(Table1[[#This Row],[250m]:[1000m]])/86400</f>
        <v>0</v>
      </c>
      <c r="O703" s="51">
        <f>SUM(Table1[[#This Row],[250m]:[2000m]])/86400</f>
        <v>0</v>
      </c>
      <c r="P703" s="63">
        <f>SUM(Table1[[#This Row],[250m]:[3000m]])/86400</f>
        <v>0</v>
      </c>
      <c r="Q703" s="29" t="str">
        <f>IF(Table1[[#This Row],[Time(s)]]&gt;1,Table1[[#This Row],[Time(s)]]/86400," ")</f>
        <v xml:space="preserve"> </v>
      </c>
      <c r="R703" s="30">
        <f>SUM(Table1[[#This Row],[250m]:[4000m]])</f>
        <v>0</v>
      </c>
      <c r="S703" s="31" t="str">
        <f t="shared" si="40"/>
        <v xml:space="preserve"> </v>
      </c>
      <c r="T703" s="64" t="str">
        <f t="shared" si="41"/>
        <v xml:space="preserve"> </v>
      </c>
      <c r="U703" s="64" t="str">
        <f>IFERROR(AVERAGE(Table1[[#This Row],[500m]:[4000m]])," ")</f>
        <v xml:space="preserve"> </v>
      </c>
      <c r="V703" s="43" t="str">
        <f t="shared" si="42"/>
        <v xml:space="preserve"> </v>
      </c>
      <c r="W703" s="47"/>
      <c r="X703" s="47"/>
      <c r="Y703" s="47"/>
      <c r="Z703" s="49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51"/>
      <c r="AR703" s="47"/>
      <c r="AS703" s="47"/>
      <c r="AT703" s="47"/>
      <c r="AU703" s="47"/>
      <c r="AV703" s="47"/>
      <c r="AW703" s="47"/>
      <c r="AX703" s="47"/>
      <c r="AY703" s="47"/>
      <c r="AZ703" s="47"/>
      <c r="BA703" s="47"/>
      <c r="BB703" s="47"/>
      <c r="BC703" s="47"/>
      <c r="BD703" s="47"/>
      <c r="BE703" s="47"/>
      <c r="BF703" s="47"/>
      <c r="BG703" s="47"/>
      <c r="BH703" s="47"/>
      <c r="BI703" s="47"/>
      <c r="BJ703" s="47"/>
      <c r="BK703" s="47"/>
      <c r="BL703" s="47"/>
      <c r="BM703" s="47"/>
      <c r="BN703" s="47"/>
      <c r="BO703" s="47"/>
      <c r="BP703" s="47"/>
      <c r="BQ703" s="47"/>
      <c r="BR703" s="47"/>
      <c r="BS703" s="47"/>
      <c r="BT703" s="47"/>
      <c r="BU703" s="47"/>
      <c r="BV703" s="47"/>
      <c r="BW703" s="47"/>
      <c r="BX703" s="47"/>
    </row>
    <row r="704" spans="1:76" x14ac:dyDescent="0.25">
      <c r="A704" s="47"/>
      <c r="B704" s="45"/>
      <c r="C704" s="61"/>
      <c r="D704" s="45"/>
      <c r="E704" s="45"/>
      <c r="F704" s="47"/>
      <c r="G704" s="47"/>
      <c r="H704" s="47"/>
      <c r="I704" s="47"/>
      <c r="J704" s="47"/>
      <c r="K704" s="47"/>
      <c r="L704" s="47"/>
      <c r="M704" s="47"/>
      <c r="N704" s="51">
        <f>SUM(Table1[[#This Row],[250m]:[1000m]])/86400</f>
        <v>0</v>
      </c>
      <c r="O704" s="51">
        <f>SUM(Table1[[#This Row],[250m]:[2000m]])/86400</f>
        <v>0</v>
      </c>
      <c r="P704" s="63">
        <f>SUM(Table1[[#This Row],[250m]:[3000m]])/86400</f>
        <v>0</v>
      </c>
      <c r="Q704" s="29" t="str">
        <f>IF(Table1[[#This Row],[Time(s)]]&gt;1,Table1[[#This Row],[Time(s)]]/86400," ")</f>
        <v xml:space="preserve"> </v>
      </c>
      <c r="R704" s="30">
        <f>SUM(Table1[[#This Row],[250m]:[4000m]])</f>
        <v>0</v>
      </c>
      <c r="S704" s="31" t="str">
        <f t="shared" si="40"/>
        <v xml:space="preserve"> </v>
      </c>
      <c r="T704" s="64" t="str">
        <f t="shared" si="41"/>
        <v xml:space="preserve"> </v>
      </c>
      <c r="U704" s="64" t="str">
        <f>IFERROR(AVERAGE(Table1[[#This Row],[500m]:[4000m]])," ")</f>
        <v xml:space="preserve"> </v>
      </c>
      <c r="V704" s="43" t="str">
        <f t="shared" si="42"/>
        <v xml:space="preserve"> </v>
      </c>
      <c r="W704" s="47"/>
      <c r="X704" s="47"/>
      <c r="Y704" s="47"/>
      <c r="Z704" s="49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51"/>
      <c r="AR704" s="47"/>
      <c r="AS704" s="47"/>
      <c r="AT704" s="47"/>
      <c r="AU704" s="47"/>
      <c r="AV704" s="47"/>
      <c r="AW704" s="47"/>
      <c r="AX704" s="47"/>
      <c r="AY704" s="47"/>
      <c r="AZ704" s="47"/>
      <c r="BA704" s="47"/>
      <c r="BB704" s="47"/>
      <c r="BC704" s="47"/>
      <c r="BD704" s="47"/>
      <c r="BE704" s="47"/>
      <c r="BF704" s="47"/>
      <c r="BG704" s="47"/>
      <c r="BH704" s="47"/>
      <c r="BI704" s="47"/>
      <c r="BJ704" s="47"/>
      <c r="BK704" s="47"/>
      <c r="BL704" s="47"/>
      <c r="BM704" s="47"/>
      <c r="BN704" s="47"/>
      <c r="BO704" s="47"/>
      <c r="BP704" s="47"/>
      <c r="BQ704" s="47"/>
      <c r="BR704" s="47"/>
      <c r="BS704" s="47"/>
      <c r="BT704" s="47"/>
      <c r="BU704" s="47"/>
      <c r="BV704" s="47"/>
      <c r="BW704" s="47"/>
      <c r="BX704" s="47"/>
    </row>
    <row r="705" spans="1:76" x14ac:dyDescent="0.25">
      <c r="A705" s="47"/>
      <c r="B705" s="45"/>
      <c r="C705" s="61"/>
      <c r="D705" s="45"/>
      <c r="E705" s="45"/>
      <c r="F705" s="47"/>
      <c r="G705" s="47"/>
      <c r="H705" s="47"/>
      <c r="I705" s="47"/>
      <c r="J705" s="47"/>
      <c r="K705" s="47"/>
      <c r="L705" s="47"/>
      <c r="M705" s="47"/>
      <c r="N705" s="51">
        <f>SUM(Table1[[#This Row],[250m]:[1000m]])/86400</f>
        <v>0</v>
      </c>
      <c r="O705" s="51">
        <f>SUM(Table1[[#This Row],[250m]:[2000m]])/86400</f>
        <v>0</v>
      </c>
      <c r="P705" s="63">
        <f>SUM(Table1[[#This Row],[250m]:[3000m]])/86400</f>
        <v>0</v>
      </c>
      <c r="Q705" s="29" t="str">
        <f>IF(Table1[[#This Row],[Time(s)]]&gt;1,Table1[[#This Row],[Time(s)]]/86400," ")</f>
        <v xml:space="preserve"> </v>
      </c>
      <c r="R705" s="30">
        <f>SUM(Table1[[#This Row],[250m]:[4000m]])</f>
        <v>0</v>
      </c>
      <c r="S705" s="31" t="str">
        <f t="shared" si="40"/>
        <v xml:space="preserve"> </v>
      </c>
      <c r="T705" s="64" t="str">
        <f t="shared" si="41"/>
        <v xml:space="preserve"> </v>
      </c>
      <c r="U705" s="64" t="str">
        <f>IFERROR(AVERAGE(Table1[[#This Row],[500m]:[4000m]])," ")</f>
        <v xml:space="preserve"> </v>
      </c>
      <c r="V705" s="43" t="str">
        <f t="shared" si="42"/>
        <v xml:space="preserve"> </v>
      </c>
      <c r="W705" s="47"/>
      <c r="X705" s="47"/>
      <c r="Y705" s="47"/>
      <c r="Z705" s="49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51"/>
      <c r="AR705" s="47"/>
      <c r="AS705" s="47"/>
      <c r="AT705" s="47"/>
      <c r="AU705" s="47"/>
      <c r="AV705" s="47"/>
      <c r="AW705" s="47"/>
      <c r="AX705" s="47"/>
      <c r="AY705" s="47"/>
      <c r="AZ705" s="47"/>
      <c r="BA705" s="47"/>
      <c r="BB705" s="47"/>
      <c r="BC705" s="47"/>
      <c r="BD705" s="47"/>
      <c r="BE705" s="47"/>
      <c r="BF705" s="47"/>
      <c r="BG705" s="47"/>
      <c r="BH705" s="47"/>
      <c r="BI705" s="47"/>
      <c r="BJ705" s="47"/>
      <c r="BK705" s="47"/>
      <c r="BL705" s="47"/>
      <c r="BM705" s="47"/>
      <c r="BN705" s="47"/>
      <c r="BO705" s="47"/>
      <c r="BP705" s="47"/>
      <c r="BQ705" s="47"/>
      <c r="BR705" s="47"/>
      <c r="BS705" s="47"/>
      <c r="BT705" s="47"/>
      <c r="BU705" s="47"/>
      <c r="BV705" s="47"/>
      <c r="BW705" s="47"/>
      <c r="BX705" s="47"/>
    </row>
    <row r="706" spans="1:76" x14ac:dyDescent="0.25">
      <c r="A706" s="47"/>
      <c r="B706" s="45"/>
      <c r="C706" s="61"/>
      <c r="D706" s="45"/>
      <c r="E706" s="45"/>
      <c r="F706" s="47"/>
      <c r="G706" s="47"/>
      <c r="H706" s="47"/>
      <c r="I706" s="47"/>
      <c r="J706" s="47"/>
      <c r="K706" s="47"/>
      <c r="L706" s="47"/>
      <c r="M706" s="47"/>
      <c r="N706" s="51">
        <f>SUM(Table1[[#This Row],[250m]:[1000m]])/86400</f>
        <v>0</v>
      </c>
      <c r="O706" s="51">
        <f>SUM(Table1[[#This Row],[250m]:[2000m]])/86400</f>
        <v>0</v>
      </c>
      <c r="P706" s="63">
        <f>SUM(Table1[[#This Row],[250m]:[3000m]])/86400</f>
        <v>0</v>
      </c>
      <c r="Q706" s="29" t="str">
        <f>IF(Table1[[#This Row],[Time(s)]]&gt;1,Table1[[#This Row],[Time(s)]]/86400," ")</f>
        <v xml:space="preserve"> </v>
      </c>
      <c r="R706" s="30">
        <f>SUM(Table1[[#This Row],[250m]:[4000m]])</f>
        <v>0</v>
      </c>
      <c r="S706" s="31" t="str">
        <f t="shared" si="40"/>
        <v xml:space="preserve"> </v>
      </c>
      <c r="T706" s="64" t="str">
        <f t="shared" si="41"/>
        <v xml:space="preserve"> </v>
      </c>
      <c r="U706" s="64" t="str">
        <f>IFERROR(AVERAGE(Table1[[#This Row],[500m]:[4000m]])," ")</f>
        <v xml:space="preserve"> </v>
      </c>
      <c r="V706" s="43" t="str">
        <f t="shared" si="42"/>
        <v xml:space="preserve"> </v>
      </c>
      <c r="W706" s="47"/>
      <c r="X706" s="47"/>
      <c r="Y706" s="47"/>
      <c r="Z706" s="49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51"/>
      <c r="AR706" s="47"/>
      <c r="AS706" s="47"/>
      <c r="AT706" s="47"/>
      <c r="AU706" s="47"/>
      <c r="AV706" s="47"/>
      <c r="AW706" s="47"/>
      <c r="AX706" s="47"/>
      <c r="AY706" s="47"/>
      <c r="AZ706" s="47"/>
      <c r="BA706" s="47"/>
      <c r="BB706" s="47"/>
      <c r="BC706" s="47"/>
      <c r="BD706" s="47"/>
      <c r="BE706" s="47"/>
      <c r="BF706" s="47"/>
      <c r="BG706" s="47"/>
      <c r="BH706" s="47"/>
      <c r="BI706" s="47"/>
      <c r="BJ706" s="47"/>
      <c r="BK706" s="47"/>
      <c r="BL706" s="47"/>
      <c r="BM706" s="47"/>
      <c r="BN706" s="47"/>
      <c r="BO706" s="47"/>
      <c r="BP706" s="47"/>
      <c r="BQ706" s="47"/>
      <c r="BR706" s="47"/>
      <c r="BS706" s="47"/>
      <c r="BT706" s="47"/>
      <c r="BU706" s="47"/>
      <c r="BV706" s="47"/>
      <c r="BW706" s="47"/>
      <c r="BX706" s="47"/>
    </row>
    <row r="707" spans="1:76" x14ac:dyDescent="0.25">
      <c r="A707" s="47"/>
      <c r="B707" s="45"/>
      <c r="C707" s="61"/>
      <c r="D707" s="45"/>
      <c r="E707" s="45"/>
      <c r="F707" s="47"/>
      <c r="G707" s="47"/>
      <c r="H707" s="47"/>
      <c r="I707" s="47"/>
      <c r="J707" s="47"/>
      <c r="K707" s="47"/>
      <c r="L707" s="47"/>
      <c r="M707" s="47"/>
      <c r="N707" s="51">
        <f>SUM(Table1[[#This Row],[250m]:[1000m]])/86400</f>
        <v>0</v>
      </c>
      <c r="O707" s="51">
        <f>SUM(Table1[[#This Row],[250m]:[2000m]])/86400</f>
        <v>0</v>
      </c>
      <c r="P707" s="63">
        <f>SUM(Table1[[#This Row],[250m]:[3000m]])/86400</f>
        <v>0</v>
      </c>
      <c r="Q707" s="29" t="str">
        <f>IF(Table1[[#This Row],[Time(s)]]&gt;1,Table1[[#This Row],[Time(s)]]/86400," ")</f>
        <v xml:space="preserve"> </v>
      </c>
      <c r="R707" s="30">
        <f>SUM(Table1[[#This Row],[250m]:[4000m]])</f>
        <v>0</v>
      </c>
      <c r="S707" s="31" t="str">
        <f t="shared" si="40"/>
        <v xml:space="preserve"> </v>
      </c>
      <c r="T707" s="64" t="str">
        <f t="shared" si="41"/>
        <v xml:space="preserve"> </v>
      </c>
      <c r="U707" s="64" t="str">
        <f>IFERROR(AVERAGE(Table1[[#This Row],[500m]:[4000m]])," ")</f>
        <v xml:space="preserve"> </v>
      </c>
      <c r="V707" s="43" t="str">
        <f t="shared" si="42"/>
        <v xml:space="preserve"> </v>
      </c>
      <c r="W707" s="47"/>
      <c r="X707" s="47"/>
      <c r="Y707" s="47"/>
      <c r="Z707" s="49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51"/>
      <c r="AR707" s="47"/>
      <c r="AS707" s="47"/>
      <c r="AT707" s="47"/>
      <c r="AU707" s="47"/>
      <c r="AV707" s="47"/>
      <c r="AW707" s="47"/>
      <c r="AX707" s="47"/>
      <c r="AY707" s="47"/>
      <c r="AZ707" s="47"/>
      <c r="BA707" s="47"/>
      <c r="BB707" s="47"/>
      <c r="BC707" s="47"/>
      <c r="BD707" s="47"/>
      <c r="BE707" s="47"/>
      <c r="BF707" s="47"/>
      <c r="BG707" s="47"/>
      <c r="BH707" s="47"/>
      <c r="BI707" s="47"/>
      <c r="BJ707" s="47"/>
      <c r="BK707" s="47"/>
      <c r="BL707" s="47"/>
      <c r="BM707" s="47"/>
      <c r="BN707" s="47"/>
      <c r="BO707" s="47"/>
      <c r="BP707" s="47"/>
      <c r="BQ707" s="47"/>
      <c r="BR707" s="47"/>
      <c r="BS707" s="47"/>
      <c r="BT707" s="47"/>
      <c r="BU707" s="47"/>
      <c r="BV707" s="47"/>
      <c r="BW707" s="47"/>
      <c r="BX707" s="47"/>
    </row>
    <row r="708" spans="1:76" x14ac:dyDescent="0.25">
      <c r="A708" s="47"/>
      <c r="B708" s="45"/>
      <c r="C708" s="61"/>
      <c r="D708" s="45"/>
      <c r="E708" s="45"/>
      <c r="F708" s="47"/>
      <c r="G708" s="47"/>
      <c r="H708" s="47"/>
      <c r="I708" s="47"/>
      <c r="J708" s="47"/>
      <c r="K708" s="47"/>
      <c r="L708" s="47"/>
      <c r="M708" s="47"/>
      <c r="N708" s="51">
        <f>SUM(Table1[[#This Row],[250m]:[1000m]])/86400</f>
        <v>0</v>
      </c>
      <c r="O708" s="51">
        <f>SUM(Table1[[#This Row],[250m]:[2000m]])/86400</f>
        <v>0</v>
      </c>
      <c r="P708" s="63">
        <f>SUM(Table1[[#This Row],[250m]:[3000m]])/86400</f>
        <v>0</v>
      </c>
      <c r="Q708" s="29" t="str">
        <f>IF(Table1[[#This Row],[Time(s)]]&gt;1,Table1[[#This Row],[Time(s)]]/86400," ")</f>
        <v xml:space="preserve"> </v>
      </c>
      <c r="R708" s="30">
        <f>SUM(Table1[[#This Row],[250m]:[4000m]])</f>
        <v>0</v>
      </c>
      <c r="S708" s="31" t="str">
        <f t="shared" si="40"/>
        <v xml:space="preserve"> </v>
      </c>
      <c r="T708" s="64" t="str">
        <f t="shared" si="41"/>
        <v xml:space="preserve"> </v>
      </c>
      <c r="U708" s="64" t="str">
        <f>IFERROR(AVERAGE(Table1[[#This Row],[500m]:[4000m]])," ")</f>
        <v xml:space="preserve"> </v>
      </c>
      <c r="V708" s="43" t="str">
        <f t="shared" si="42"/>
        <v xml:space="preserve"> </v>
      </c>
      <c r="W708" s="47"/>
      <c r="X708" s="47"/>
      <c r="Y708" s="47"/>
      <c r="Z708" s="49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51"/>
      <c r="AR708" s="47"/>
      <c r="AS708" s="47"/>
      <c r="AT708" s="47"/>
      <c r="AU708" s="47"/>
      <c r="AV708" s="47"/>
      <c r="AW708" s="47"/>
      <c r="AX708" s="47"/>
      <c r="AY708" s="47"/>
      <c r="AZ708" s="47"/>
      <c r="BA708" s="47"/>
      <c r="BB708" s="47"/>
      <c r="BC708" s="47"/>
      <c r="BD708" s="47"/>
      <c r="BE708" s="47"/>
      <c r="BF708" s="47"/>
      <c r="BG708" s="47"/>
      <c r="BH708" s="47"/>
      <c r="BI708" s="47"/>
      <c r="BJ708" s="47"/>
      <c r="BK708" s="47"/>
      <c r="BL708" s="47"/>
      <c r="BM708" s="47"/>
      <c r="BN708" s="47"/>
      <c r="BO708" s="47"/>
      <c r="BP708" s="47"/>
      <c r="BQ708" s="47"/>
      <c r="BR708" s="47"/>
      <c r="BS708" s="47"/>
      <c r="BT708" s="47"/>
      <c r="BU708" s="47"/>
      <c r="BV708" s="47"/>
      <c r="BW708" s="47"/>
      <c r="BX708" s="47"/>
    </row>
    <row r="709" spans="1:76" x14ac:dyDescent="0.25">
      <c r="A709" s="47"/>
      <c r="B709" s="45"/>
      <c r="C709" s="61"/>
      <c r="D709" s="45"/>
      <c r="E709" s="45"/>
      <c r="F709" s="47"/>
      <c r="G709" s="47"/>
      <c r="H709" s="47"/>
      <c r="I709" s="47"/>
      <c r="J709" s="47"/>
      <c r="K709" s="47"/>
      <c r="L709" s="47"/>
      <c r="M709" s="47"/>
      <c r="N709" s="51">
        <f>SUM(Table1[[#This Row],[250m]:[1000m]])/86400</f>
        <v>0</v>
      </c>
      <c r="O709" s="51">
        <f>SUM(Table1[[#This Row],[250m]:[2000m]])/86400</f>
        <v>0</v>
      </c>
      <c r="P709" s="63">
        <f>SUM(Table1[[#This Row],[250m]:[3000m]])/86400</f>
        <v>0</v>
      </c>
      <c r="Q709" s="29" t="str">
        <f>IF(Table1[[#This Row],[Time(s)]]&gt;1,Table1[[#This Row],[Time(s)]]/86400," ")</f>
        <v xml:space="preserve"> </v>
      </c>
      <c r="R709" s="30">
        <f>SUM(Table1[[#This Row],[250m]:[4000m]])</f>
        <v>0</v>
      </c>
      <c r="S709" s="31" t="str">
        <f t="shared" si="40"/>
        <v xml:space="preserve"> </v>
      </c>
      <c r="T709" s="64" t="str">
        <f t="shared" si="41"/>
        <v xml:space="preserve"> </v>
      </c>
      <c r="U709" s="64" t="str">
        <f>IFERROR(AVERAGE(Table1[[#This Row],[500m]:[4000m]])," ")</f>
        <v xml:space="preserve"> </v>
      </c>
      <c r="V709" s="43" t="str">
        <f t="shared" si="42"/>
        <v xml:space="preserve"> </v>
      </c>
      <c r="W709" s="47"/>
      <c r="X709" s="47"/>
      <c r="Y709" s="47"/>
      <c r="Z709" s="49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51"/>
      <c r="AR709" s="47"/>
      <c r="AS709" s="47"/>
      <c r="AT709" s="47"/>
      <c r="AU709" s="47"/>
      <c r="AV709" s="47"/>
      <c r="AW709" s="47"/>
      <c r="AX709" s="47"/>
      <c r="AY709" s="47"/>
      <c r="AZ709" s="47"/>
      <c r="BA709" s="47"/>
      <c r="BB709" s="47"/>
      <c r="BC709" s="47"/>
      <c r="BD709" s="47"/>
      <c r="BE709" s="47"/>
      <c r="BF709" s="47"/>
      <c r="BG709" s="47"/>
      <c r="BH709" s="47"/>
      <c r="BI709" s="47"/>
      <c r="BJ709" s="47"/>
      <c r="BK709" s="47"/>
      <c r="BL709" s="47"/>
      <c r="BM709" s="47"/>
      <c r="BN709" s="47"/>
      <c r="BO709" s="47"/>
      <c r="BP709" s="47"/>
      <c r="BQ709" s="47"/>
      <c r="BR709" s="47"/>
      <c r="BS709" s="47"/>
      <c r="BT709" s="47"/>
      <c r="BU709" s="47"/>
      <c r="BV709" s="47"/>
      <c r="BW709" s="47"/>
      <c r="BX709" s="47"/>
    </row>
    <row r="710" spans="1:76" x14ac:dyDescent="0.25">
      <c r="A710" s="47"/>
      <c r="B710" s="45"/>
      <c r="C710" s="61"/>
      <c r="D710" s="45"/>
      <c r="E710" s="45"/>
      <c r="F710" s="47"/>
      <c r="G710" s="47"/>
      <c r="H710" s="47"/>
      <c r="I710" s="47"/>
      <c r="J710" s="47"/>
      <c r="K710" s="47"/>
      <c r="L710" s="47"/>
      <c r="M710" s="47"/>
      <c r="N710" s="51">
        <f>SUM(Table1[[#This Row],[250m]:[1000m]])/86400</f>
        <v>0</v>
      </c>
      <c r="O710" s="51">
        <f>SUM(Table1[[#This Row],[250m]:[2000m]])/86400</f>
        <v>0</v>
      </c>
      <c r="P710" s="63">
        <f>SUM(Table1[[#This Row],[250m]:[3000m]])/86400</f>
        <v>0</v>
      </c>
      <c r="Q710" s="29" t="str">
        <f>IF(Table1[[#This Row],[Time(s)]]&gt;1,Table1[[#This Row],[Time(s)]]/86400," ")</f>
        <v xml:space="preserve"> </v>
      </c>
      <c r="R710" s="30">
        <f>SUM(Table1[[#This Row],[250m]:[4000m]])</f>
        <v>0</v>
      </c>
      <c r="S710" s="31" t="str">
        <f t="shared" si="40"/>
        <v xml:space="preserve"> </v>
      </c>
      <c r="T710" s="64" t="str">
        <f t="shared" si="41"/>
        <v xml:space="preserve"> </v>
      </c>
      <c r="U710" s="64" t="str">
        <f>IFERROR(AVERAGE(Table1[[#This Row],[500m]:[4000m]])," ")</f>
        <v xml:space="preserve"> </v>
      </c>
      <c r="V710" s="43" t="str">
        <f t="shared" si="42"/>
        <v xml:space="preserve"> </v>
      </c>
      <c r="W710" s="47"/>
      <c r="X710" s="47"/>
      <c r="Y710" s="47"/>
      <c r="Z710" s="49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51"/>
      <c r="AR710" s="47"/>
      <c r="AS710" s="47"/>
      <c r="AT710" s="47"/>
      <c r="AU710" s="47"/>
      <c r="AV710" s="47"/>
      <c r="AW710" s="47"/>
      <c r="AX710" s="47"/>
      <c r="AY710" s="47"/>
      <c r="AZ710" s="47"/>
      <c r="BA710" s="47"/>
      <c r="BB710" s="47"/>
      <c r="BC710" s="47"/>
      <c r="BD710" s="47"/>
      <c r="BE710" s="47"/>
      <c r="BF710" s="47"/>
      <c r="BG710" s="47"/>
      <c r="BH710" s="47"/>
      <c r="BI710" s="47"/>
      <c r="BJ710" s="47"/>
      <c r="BK710" s="47"/>
      <c r="BL710" s="47"/>
      <c r="BM710" s="47"/>
      <c r="BN710" s="47"/>
      <c r="BO710" s="47"/>
      <c r="BP710" s="47"/>
      <c r="BQ710" s="47"/>
      <c r="BR710" s="47"/>
      <c r="BS710" s="47"/>
      <c r="BT710" s="47"/>
      <c r="BU710" s="47"/>
      <c r="BV710" s="47"/>
      <c r="BW710" s="47"/>
      <c r="BX710" s="47"/>
    </row>
    <row r="711" spans="1:76" x14ac:dyDescent="0.25">
      <c r="A711" s="18"/>
      <c r="B711" s="18"/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20">
        <f>SUBTOTAL(101,Table1[1000mTime])</f>
        <v>4.3653766534391595E-4</v>
      </c>
      <c r="O711" s="20">
        <f>SUBTOTAL(101,Table1[2000mTime])</f>
        <v>8.2973053902116482E-4</v>
      </c>
      <c r="P711" s="20">
        <f>SUBTOTAL(101,Table1[3000mTime])</f>
        <v>1.2269527943121711E-3</v>
      </c>
      <c r="Q711" s="20">
        <f>SUBTOTAL(101,Table1[Total Time (m:s)])</f>
        <v>2.7568685394123308E-3</v>
      </c>
      <c r="R711" s="21">
        <f>SUBTOTAL(101,Table1[Time(s)])</f>
        <v>141.63762570621469</v>
      </c>
      <c r="S711" s="22">
        <f>SUBTOTAL(101,Table1[Average Speed])</f>
        <v>60.53148269255059</v>
      </c>
      <c r="T711" s="23">
        <f>SUBTOTAL(101,Table1[Average Lap Time (s)])</f>
        <v>14.929190652685911</v>
      </c>
      <c r="U711" s="23">
        <f>SUBTOTAL(101,Table1[Av Lap time (lap 2 onwards)])</f>
        <v>14.519254514428663</v>
      </c>
      <c r="V711" s="23">
        <f>SUBTOTAL(101,Table1[Lap SD])</f>
        <v>0.38521229748258423</v>
      </c>
      <c r="W711" s="18"/>
      <c r="X711" s="18"/>
      <c r="Y711" s="18"/>
      <c r="Z711" s="18"/>
      <c r="AA711" s="24">
        <f>SUBTOTAL(101,Table1[250m])</f>
        <v>21.003934146341457</v>
      </c>
      <c r="AB711" s="24">
        <f>SUBTOTAL(101,Table1[500m])</f>
        <v>14.412307317073163</v>
      </c>
      <c r="AC711" s="24">
        <f>SUBTOTAL(101,Table1[750m])</f>
        <v>14.231390243902434</v>
      </c>
      <c r="AD711" s="24">
        <f>SUBTOTAL(101,Table1[1000m])</f>
        <v>14.283399999999988</v>
      </c>
      <c r="AE711" s="24">
        <f>SUBTOTAL(101,Table1[1250m])</f>
        <v>14.335860975609757</v>
      </c>
      <c r="AF711" s="24">
        <f>SUBTOTAL(101,Table1[1500m])</f>
        <v>14.369997560975614</v>
      </c>
      <c r="AG711" s="24">
        <f>SUBTOTAL(101,Table1[1750m])</f>
        <v>14.41811707317075</v>
      </c>
      <c r="AH711" s="24">
        <f>SUBTOTAL(101,Table1[2000m])</f>
        <v>14.458370731707312</v>
      </c>
      <c r="AI711" s="24">
        <f>SUBTOTAL(101,Table1[2250m])</f>
        <v>14.713943902439015</v>
      </c>
      <c r="AJ711" s="24">
        <f>SUBTOTAL(101,Table1[2500m])</f>
        <v>14.484031862745086</v>
      </c>
      <c r="AK711" s="24">
        <f>SUBTOTAL(101,Table1[2750m])</f>
        <v>14.529222493887513</v>
      </c>
      <c r="AL711" s="24">
        <f>SUBTOTAL(101,Table1[3000m])</f>
        <v>14.586990220048888</v>
      </c>
      <c r="AM711" s="24">
        <f>SUBTOTAL(101,Table1[3250m])</f>
        <v>14.646958435207814</v>
      </c>
      <c r="AN711" s="24">
        <f>SUBTOTAL(101,Table1[3500m])</f>
        <v>14.705955882352942</v>
      </c>
      <c r="AO711" s="24">
        <f>SUBTOTAL(101,Table1[3750m])</f>
        <v>14.773113580246916</v>
      </c>
      <c r="AP711" s="24">
        <f>SUBTOTAL(101,Table1[4000m])</f>
        <v>14.821559405940596</v>
      </c>
      <c r="AQ711" s="24"/>
      <c r="AR711" s="18"/>
      <c r="AS711" s="18"/>
      <c r="AT711" s="18"/>
      <c r="AU711" s="18"/>
      <c r="AV711" s="18"/>
      <c r="AW711" s="18"/>
      <c r="AX711" s="18"/>
      <c r="AY711" s="18"/>
      <c r="AZ711" s="18"/>
      <c r="BA711" s="18"/>
      <c r="BB711" s="18"/>
      <c r="BC711" s="18"/>
      <c r="BD711" s="18"/>
      <c r="BE711" s="18"/>
      <c r="BF711" s="18"/>
      <c r="BG711" s="18"/>
      <c r="BH711" s="18"/>
      <c r="BI711" s="18"/>
      <c r="BJ711" s="18"/>
      <c r="BK711" s="18"/>
      <c r="BL711" s="18"/>
      <c r="BM711" s="18"/>
      <c r="BN711" s="18"/>
      <c r="BO711" s="18"/>
      <c r="BP711" s="18"/>
      <c r="BQ711" s="18"/>
      <c r="BR711" s="18"/>
      <c r="BS711" s="18"/>
      <c r="BT711" s="18"/>
      <c r="BU711" s="18"/>
      <c r="BV711" s="18"/>
      <c r="BW711" s="18">
        <f>SUBTOTAL(103,Table1[4000m17])</f>
        <v>0</v>
      </c>
      <c r="BX711" s="18"/>
    </row>
    <row r="712" spans="1:76" x14ac:dyDescent="0.25">
      <c r="C712" s="7"/>
      <c r="N712" s="9" t="e">
        <f>SUM(Table1[[#This Row],[250m]:[1000m]])/86400</f>
        <v>#VALUE!</v>
      </c>
      <c r="O712" s="9" t="e">
        <f>SUM(Table1[[#This Row],[250m]:[2000m]])/86400</f>
        <v>#VALUE!</v>
      </c>
      <c r="P712" s="8" t="e">
        <f>SUM(Table1[[#This Row],[250m]:[3000m]])/86400</f>
        <v>#VALUE!</v>
      </c>
      <c r="R712" s="11"/>
      <c r="T712" s="10" t="str">
        <f t="shared" ref="T712:T739" si="43">IFERROR(AVERAGE(AA712:AP712)," ")</f>
        <v xml:space="preserve"> </v>
      </c>
      <c r="U712" s="10" t="str">
        <f>IFERROR(AVERAGE(Table1[[#This Row],[500m]:[4000m]])," ")</f>
        <v xml:space="preserve"> </v>
      </c>
      <c r="V712" s="10" t="str">
        <f t="shared" ref="V712:V739" si="44">IFERROR(STDEV(AB712:AP712)," ")</f>
        <v xml:space="preserve"> </v>
      </c>
      <c r="Z712" s="9"/>
      <c r="AQ712" s="9"/>
    </row>
    <row r="713" spans="1:76" x14ac:dyDescent="0.25">
      <c r="C713" s="7"/>
      <c r="N713" s="9" t="e">
        <f>SUM(Table1[[#This Row],[250m]:[1000m]])/86400</f>
        <v>#VALUE!</v>
      </c>
      <c r="O713" s="9" t="e">
        <f>SUM(Table1[[#This Row],[250m]:[2000m]])/86400</f>
        <v>#VALUE!</v>
      </c>
      <c r="P713" s="8" t="e">
        <f>SUM(Table1[[#This Row],[250m]:[3000m]])/86400</f>
        <v>#VALUE!</v>
      </c>
      <c r="R713" s="11"/>
      <c r="T713" s="10" t="str">
        <f t="shared" si="43"/>
        <v xml:space="preserve"> </v>
      </c>
      <c r="U713" s="10" t="str">
        <f>IFERROR(AVERAGE(Table1[[#This Row],[500m]:[4000m]])," ")</f>
        <v xml:space="preserve"> </v>
      </c>
      <c r="V713" s="10" t="str">
        <f t="shared" si="44"/>
        <v xml:space="preserve"> </v>
      </c>
      <c r="Z713" s="9"/>
      <c r="AQ713" s="9"/>
    </row>
    <row r="714" spans="1:76" x14ac:dyDescent="0.25">
      <c r="C714" s="7"/>
      <c r="N714" s="9" t="e">
        <f>SUM(Table1[[#This Row],[250m]:[1000m]])/86400</f>
        <v>#VALUE!</v>
      </c>
      <c r="O714" s="9" t="e">
        <f>SUM(Table1[[#This Row],[250m]:[2000m]])/86400</f>
        <v>#VALUE!</v>
      </c>
      <c r="P714" s="8" t="e">
        <f>SUM(Table1[[#This Row],[250m]:[3000m]])/86400</f>
        <v>#VALUE!</v>
      </c>
      <c r="R714" s="11"/>
      <c r="T714" s="10" t="str">
        <f t="shared" si="43"/>
        <v xml:space="preserve"> </v>
      </c>
      <c r="U714" s="10" t="str">
        <f>IFERROR(AVERAGE(Table1[[#This Row],[500m]:[4000m]])," ")</f>
        <v xml:space="preserve"> </v>
      </c>
      <c r="V714" s="10" t="str">
        <f t="shared" si="44"/>
        <v xml:space="preserve"> </v>
      </c>
      <c r="Z714" s="9"/>
      <c r="AQ714" s="9"/>
    </row>
    <row r="715" spans="1:76" x14ac:dyDescent="0.25">
      <c r="C715" s="7"/>
      <c r="N715" s="9" t="e">
        <f>SUM(Table1[[#This Row],[250m]:[1000m]])/86400</f>
        <v>#VALUE!</v>
      </c>
      <c r="O715" s="9" t="e">
        <f>SUM(Table1[[#This Row],[250m]:[2000m]])/86400</f>
        <v>#VALUE!</v>
      </c>
      <c r="P715" s="8" t="e">
        <f>SUM(Table1[[#This Row],[250m]:[3000m]])/86400</f>
        <v>#VALUE!</v>
      </c>
      <c r="R715" s="11"/>
      <c r="T715" s="10" t="str">
        <f t="shared" si="43"/>
        <v xml:space="preserve"> </v>
      </c>
      <c r="U715" s="10" t="str">
        <f>IFERROR(AVERAGE(Table1[[#This Row],[500m]:[4000m]])," ")</f>
        <v xml:space="preserve"> </v>
      </c>
      <c r="V715" s="10" t="str">
        <f t="shared" si="44"/>
        <v xml:space="preserve"> </v>
      </c>
      <c r="Z715" s="9"/>
      <c r="AQ715" s="9"/>
    </row>
    <row r="716" spans="1:76" x14ac:dyDescent="0.25">
      <c r="C716" s="7"/>
      <c r="N716" s="9" t="e">
        <f>SUM(Table1[[#This Row],[250m]:[1000m]])/86400</f>
        <v>#VALUE!</v>
      </c>
      <c r="O716" s="9" t="e">
        <f>SUM(Table1[[#This Row],[250m]:[2000m]])/86400</f>
        <v>#VALUE!</v>
      </c>
      <c r="P716" s="8" t="e">
        <f>SUM(Table1[[#This Row],[250m]:[3000m]])/86400</f>
        <v>#VALUE!</v>
      </c>
      <c r="R716" s="11"/>
      <c r="T716" s="10" t="str">
        <f t="shared" si="43"/>
        <v xml:space="preserve"> </v>
      </c>
      <c r="U716" s="10" t="str">
        <f>IFERROR(AVERAGE(Table1[[#This Row],[500m]:[4000m]])," ")</f>
        <v xml:space="preserve"> </v>
      </c>
      <c r="V716" s="10" t="str">
        <f t="shared" si="44"/>
        <v xml:space="preserve"> </v>
      </c>
      <c r="Z716" s="9"/>
      <c r="AQ716" s="9"/>
    </row>
    <row r="717" spans="1:76" x14ac:dyDescent="0.25">
      <c r="C717" s="7"/>
      <c r="N717" s="9" t="e">
        <f>SUM(Table1[[#This Row],[250m]:[1000m]])/86400</f>
        <v>#VALUE!</v>
      </c>
      <c r="O717" s="9" t="e">
        <f>SUM(Table1[[#This Row],[250m]:[2000m]])/86400</f>
        <v>#VALUE!</v>
      </c>
      <c r="P717" s="8" t="e">
        <f>SUM(Table1[[#This Row],[250m]:[3000m]])/86400</f>
        <v>#VALUE!</v>
      </c>
      <c r="R717" s="11"/>
      <c r="T717" s="10" t="str">
        <f t="shared" si="43"/>
        <v xml:space="preserve"> </v>
      </c>
      <c r="U717" s="10" t="str">
        <f>IFERROR(AVERAGE(Table1[[#This Row],[500m]:[4000m]])," ")</f>
        <v xml:space="preserve"> </v>
      </c>
      <c r="V717" s="10" t="str">
        <f t="shared" si="44"/>
        <v xml:space="preserve"> </v>
      </c>
      <c r="Z717" s="9"/>
      <c r="AQ717" s="9"/>
    </row>
    <row r="718" spans="1:76" x14ac:dyDescent="0.25">
      <c r="C718" s="7"/>
      <c r="N718" s="9" t="e">
        <f>SUM(Table1[[#This Row],[250m]:[1000m]])/86400</f>
        <v>#VALUE!</v>
      </c>
      <c r="O718" s="9" t="e">
        <f>SUM(Table1[[#This Row],[250m]:[2000m]])/86400</f>
        <v>#VALUE!</v>
      </c>
      <c r="P718" s="8" t="e">
        <f>SUM(Table1[[#This Row],[250m]:[3000m]])/86400</f>
        <v>#VALUE!</v>
      </c>
      <c r="R718" s="11"/>
      <c r="T718" s="10" t="str">
        <f t="shared" si="43"/>
        <v xml:space="preserve"> </v>
      </c>
      <c r="U718" s="10" t="str">
        <f>IFERROR(AVERAGE(Table1[[#This Row],[500m]:[4000m]])," ")</f>
        <v xml:space="preserve"> </v>
      </c>
      <c r="V718" s="10" t="str">
        <f t="shared" si="44"/>
        <v xml:space="preserve"> </v>
      </c>
      <c r="Z718" s="9"/>
      <c r="AQ718" s="9"/>
    </row>
    <row r="719" spans="1:76" x14ac:dyDescent="0.25">
      <c r="C719" s="7"/>
      <c r="N719" s="9" t="e">
        <f>SUM(Table1[[#This Row],[250m]:[1000m]])/86400</f>
        <v>#VALUE!</v>
      </c>
      <c r="O719" s="9" t="e">
        <f>SUM(Table1[[#This Row],[250m]:[2000m]])/86400</f>
        <v>#VALUE!</v>
      </c>
      <c r="P719" s="8" t="e">
        <f>SUM(Table1[[#This Row],[250m]:[3000m]])/86400</f>
        <v>#VALUE!</v>
      </c>
      <c r="R719" s="11"/>
      <c r="T719" s="10" t="str">
        <f t="shared" si="43"/>
        <v xml:space="preserve"> </v>
      </c>
      <c r="U719" s="10" t="str">
        <f>IFERROR(AVERAGE(Table1[[#This Row],[500m]:[4000m]])," ")</f>
        <v xml:space="preserve"> </v>
      </c>
      <c r="V719" s="10" t="str">
        <f t="shared" si="44"/>
        <v xml:space="preserve"> </v>
      </c>
      <c r="Z719" s="9"/>
      <c r="AQ719" s="9"/>
    </row>
    <row r="720" spans="1:76" x14ac:dyDescent="0.25">
      <c r="C720" s="7"/>
      <c r="N720" s="9" t="e">
        <f>SUM(Table1[[#This Row],[250m]:[1000m]])/86400</f>
        <v>#VALUE!</v>
      </c>
      <c r="O720" s="9" t="e">
        <f>SUM(Table1[[#This Row],[250m]:[2000m]])/86400</f>
        <v>#VALUE!</v>
      </c>
      <c r="P720" s="8" t="e">
        <f>SUM(Table1[[#This Row],[250m]:[3000m]])/86400</f>
        <v>#VALUE!</v>
      </c>
      <c r="R720" s="11"/>
      <c r="T720" s="10" t="str">
        <f t="shared" si="43"/>
        <v xml:space="preserve"> </v>
      </c>
      <c r="U720" s="10" t="str">
        <f>IFERROR(AVERAGE(Table1[[#This Row],[500m]:[4000m]])," ")</f>
        <v xml:space="preserve"> </v>
      </c>
      <c r="V720" s="10" t="str">
        <f t="shared" si="44"/>
        <v xml:space="preserve"> </v>
      </c>
      <c r="Z720" s="9"/>
      <c r="AQ720" s="9"/>
    </row>
    <row r="721" spans="3:43" x14ac:dyDescent="0.25">
      <c r="C721" s="7"/>
      <c r="N721" s="9" t="e">
        <f>SUM(Table1[[#This Row],[250m]:[1000m]])/86400</f>
        <v>#VALUE!</v>
      </c>
      <c r="O721" s="9" t="e">
        <f>SUM(Table1[[#This Row],[250m]:[2000m]])/86400</f>
        <v>#VALUE!</v>
      </c>
      <c r="P721" s="8" t="e">
        <f>SUM(Table1[[#This Row],[250m]:[3000m]])/86400</f>
        <v>#VALUE!</v>
      </c>
      <c r="R721" s="11"/>
      <c r="T721" s="10" t="str">
        <f t="shared" si="43"/>
        <v xml:space="preserve"> </v>
      </c>
      <c r="U721" s="10" t="str">
        <f>IFERROR(AVERAGE(Table1[[#This Row],[500m]:[4000m]])," ")</f>
        <v xml:space="preserve"> </v>
      </c>
      <c r="V721" s="10" t="str">
        <f t="shared" si="44"/>
        <v xml:space="preserve"> </v>
      </c>
      <c r="Z721" s="9"/>
      <c r="AQ721" s="9"/>
    </row>
    <row r="722" spans="3:43" x14ac:dyDescent="0.25">
      <c r="C722" s="7"/>
      <c r="N722" s="9" t="e">
        <f>SUM(Table1[[#This Row],[250m]:[1000m]])/86400</f>
        <v>#VALUE!</v>
      </c>
      <c r="O722" s="9" t="e">
        <f>SUM(Table1[[#This Row],[250m]:[2000m]])/86400</f>
        <v>#VALUE!</v>
      </c>
      <c r="P722" s="8" t="e">
        <f>SUM(Table1[[#This Row],[250m]:[3000m]])/86400</f>
        <v>#VALUE!</v>
      </c>
      <c r="R722" s="11"/>
      <c r="T722" s="10" t="str">
        <f t="shared" si="43"/>
        <v xml:space="preserve"> </v>
      </c>
      <c r="U722" s="10" t="str">
        <f>IFERROR(AVERAGE(Table1[[#This Row],[500m]:[4000m]])," ")</f>
        <v xml:space="preserve"> </v>
      </c>
      <c r="V722" s="10" t="str">
        <f t="shared" si="44"/>
        <v xml:space="preserve"> </v>
      </c>
      <c r="Z722" s="9"/>
      <c r="AQ722" s="9"/>
    </row>
    <row r="723" spans="3:43" x14ac:dyDescent="0.25">
      <c r="C723" s="7"/>
      <c r="N723" s="9" t="e">
        <f>SUM(Table1[[#This Row],[250m]:[1000m]])/86400</f>
        <v>#VALUE!</v>
      </c>
      <c r="O723" s="9" t="e">
        <f>SUM(Table1[[#This Row],[250m]:[2000m]])/86400</f>
        <v>#VALUE!</v>
      </c>
      <c r="P723" s="8" t="e">
        <f>SUM(Table1[[#This Row],[250m]:[3000m]])/86400</f>
        <v>#VALUE!</v>
      </c>
      <c r="R723" s="11"/>
      <c r="T723" s="10" t="str">
        <f t="shared" si="43"/>
        <v xml:space="preserve"> </v>
      </c>
      <c r="U723" s="10" t="str">
        <f>IFERROR(AVERAGE(Table1[[#This Row],[500m]:[4000m]])," ")</f>
        <v xml:space="preserve"> </v>
      </c>
      <c r="V723" s="10" t="str">
        <f t="shared" si="44"/>
        <v xml:space="preserve"> </v>
      </c>
      <c r="Z723" s="9"/>
      <c r="AQ723" s="9"/>
    </row>
    <row r="724" spans="3:43" x14ac:dyDescent="0.25">
      <c r="C724" s="7"/>
      <c r="N724" s="9" t="e">
        <f>SUM(Table1[[#This Row],[250m]:[1000m]])/86400</f>
        <v>#VALUE!</v>
      </c>
      <c r="O724" s="9" t="e">
        <f>SUM(Table1[[#This Row],[250m]:[2000m]])/86400</f>
        <v>#VALUE!</v>
      </c>
      <c r="P724" s="8" t="e">
        <f>SUM(Table1[[#This Row],[250m]:[3000m]])/86400</f>
        <v>#VALUE!</v>
      </c>
      <c r="R724" s="11"/>
      <c r="T724" s="10" t="str">
        <f t="shared" si="43"/>
        <v xml:space="preserve"> </v>
      </c>
      <c r="U724" s="10" t="str">
        <f>IFERROR(AVERAGE(Table1[[#This Row],[500m]:[4000m]])," ")</f>
        <v xml:space="preserve"> </v>
      </c>
      <c r="V724" s="10" t="str">
        <f t="shared" si="44"/>
        <v xml:space="preserve"> </v>
      </c>
      <c r="Z724" s="9"/>
      <c r="AQ724" s="9"/>
    </row>
    <row r="725" spans="3:43" x14ac:dyDescent="0.25">
      <c r="C725" s="7"/>
      <c r="N725" s="9" t="e">
        <f>SUM(Table1[[#This Row],[250m]:[1000m]])/86400</f>
        <v>#VALUE!</v>
      </c>
      <c r="O725" s="9" t="e">
        <f>SUM(Table1[[#This Row],[250m]:[2000m]])/86400</f>
        <v>#VALUE!</v>
      </c>
      <c r="P725" s="8" t="e">
        <f>SUM(Table1[[#This Row],[250m]:[3000m]])/86400</f>
        <v>#VALUE!</v>
      </c>
      <c r="R725" s="11"/>
      <c r="T725" s="10" t="str">
        <f t="shared" si="43"/>
        <v xml:space="preserve"> </v>
      </c>
      <c r="U725" s="10" t="str">
        <f>IFERROR(AVERAGE(Table1[[#This Row],[500m]:[4000m]])," ")</f>
        <v xml:space="preserve"> </v>
      </c>
      <c r="V725" s="10" t="str">
        <f t="shared" si="44"/>
        <v xml:space="preserve"> </v>
      </c>
      <c r="Z725" s="9"/>
      <c r="AQ725" s="9"/>
    </row>
    <row r="726" spans="3:43" x14ac:dyDescent="0.25">
      <c r="C726" s="7"/>
      <c r="N726" s="9" t="e">
        <f>SUM(Table1[[#This Row],[250m]:[1000m]])/86400</f>
        <v>#VALUE!</v>
      </c>
      <c r="O726" s="9" t="e">
        <f>SUM(Table1[[#This Row],[250m]:[2000m]])/86400</f>
        <v>#VALUE!</v>
      </c>
      <c r="P726" s="8" t="e">
        <f>SUM(Table1[[#This Row],[250m]:[3000m]])/86400</f>
        <v>#VALUE!</v>
      </c>
      <c r="R726" s="11"/>
      <c r="T726" s="10" t="str">
        <f t="shared" si="43"/>
        <v xml:space="preserve"> </v>
      </c>
      <c r="U726" s="10" t="str">
        <f>IFERROR(AVERAGE(Table1[[#This Row],[500m]:[4000m]])," ")</f>
        <v xml:space="preserve"> </v>
      </c>
      <c r="V726" s="10" t="str">
        <f t="shared" si="44"/>
        <v xml:space="preserve"> </v>
      </c>
      <c r="Z726" s="9"/>
      <c r="AQ726" s="9"/>
    </row>
    <row r="727" spans="3:43" x14ac:dyDescent="0.25">
      <c r="C727" s="7"/>
      <c r="N727" s="9" t="e">
        <f>SUM(Table1[[#This Row],[250m]:[1000m]])/86400</f>
        <v>#VALUE!</v>
      </c>
      <c r="O727" s="9" t="e">
        <f>SUM(Table1[[#This Row],[250m]:[2000m]])/86400</f>
        <v>#VALUE!</v>
      </c>
      <c r="P727" s="8" t="e">
        <f>SUM(Table1[[#This Row],[250m]:[3000m]])/86400</f>
        <v>#VALUE!</v>
      </c>
      <c r="R727" s="11"/>
      <c r="T727" s="10" t="str">
        <f t="shared" si="43"/>
        <v xml:space="preserve"> </v>
      </c>
      <c r="U727" s="10" t="str">
        <f>IFERROR(AVERAGE(Table1[[#This Row],[500m]:[4000m]])," ")</f>
        <v xml:space="preserve"> </v>
      </c>
      <c r="V727" s="10" t="str">
        <f t="shared" si="44"/>
        <v xml:space="preserve"> </v>
      </c>
      <c r="Z727" s="9"/>
      <c r="AQ727" s="9"/>
    </row>
    <row r="728" spans="3:43" x14ac:dyDescent="0.25">
      <c r="C728" s="7"/>
      <c r="N728" s="9" t="e">
        <f>SUM(Table1[[#This Row],[250m]:[1000m]])/86400</f>
        <v>#VALUE!</v>
      </c>
      <c r="O728" s="9" t="e">
        <f>SUM(Table1[[#This Row],[250m]:[2000m]])/86400</f>
        <v>#VALUE!</v>
      </c>
      <c r="P728" s="8" t="e">
        <f>SUM(Table1[[#This Row],[250m]:[3000m]])/86400</f>
        <v>#VALUE!</v>
      </c>
      <c r="R728" s="11"/>
      <c r="T728" s="10" t="str">
        <f t="shared" si="43"/>
        <v xml:space="preserve"> </v>
      </c>
      <c r="U728" s="10" t="str">
        <f>IFERROR(AVERAGE(Table1[[#This Row],[500m]:[4000m]])," ")</f>
        <v xml:space="preserve"> </v>
      </c>
      <c r="V728" s="10" t="str">
        <f t="shared" si="44"/>
        <v xml:space="preserve"> </v>
      </c>
      <c r="Z728" s="9"/>
      <c r="AQ728" s="9"/>
    </row>
    <row r="729" spans="3:43" x14ac:dyDescent="0.25">
      <c r="C729" s="7"/>
      <c r="N729" s="9" t="e">
        <f>SUM(Table1[[#This Row],[250m]:[1000m]])/86400</f>
        <v>#VALUE!</v>
      </c>
      <c r="O729" s="9" t="e">
        <f>SUM(Table1[[#This Row],[250m]:[2000m]])/86400</f>
        <v>#VALUE!</v>
      </c>
      <c r="P729" s="8" t="e">
        <f>SUM(Table1[[#This Row],[250m]:[3000m]])/86400</f>
        <v>#VALUE!</v>
      </c>
      <c r="R729" s="11"/>
      <c r="T729" s="10" t="str">
        <f t="shared" si="43"/>
        <v xml:space="preserve"> </v>
      </c>
      <c r="U729" s="10" t="str">
        <f>IFERROR(AVERAGE(Table1[[#This Row],[500m]:[4000m]])," ")</f>
        <v xml:space="preserve"> </v>
      </c>
      <c r="V729" s="10" t="str">
        <f t="shared" si="44"/>
        <v xml:space="preserve"> </v>
      </c>
      <c r="Z729" s="9"/>
      <c r="AQ729" s="9"/>
    </row>
    <row r="730" spans="3:43" x14ac:dyDescent="0.25">
      <c r="C730" s="7"/>
      <c r="N730" s="9" t="e">
        <f>SUM(Table1[[#This Row],[250m]:[1000m]])/86400</f>
        <v>#VALUE!</v>
      </c>
      <c r="O730" s="9" t="e">
        <f>SUM(Table1[[#This Row],[250m]:[2000m]])/86400</f>
        <v>#VALUE!</v>
      </c>
      <c r="P730" s="8" t="e">
        <f>SUM(Table1[[#This Row],[250m]:[3000m]])/86400</f>
        <v>#VALUE!</v>
      </c>
      <c r="R730" s="11"/>
      <c r="T730" s="10" t="str">
        <f t="shared" si="43"/>
        <v xml:space="preserve"> </v>
      </c>
      <c r="U730" s="10" t="str">
        <f>IFERROR(AVERAGE(Table1[[#This Row],[500m]:[4000m]])," ")</f>
        <v xml:space="preserve"> </v>
      </c>
      <c r="V730" s="10" t="str">
        <f t="shared" si="44"/>
        <v xml:space="preserve"> </v>
      </c>
      <c r="Z730" s="9"/>
      <c r="AQ730" s="9"/>
    </row>
    <row r="731" spans="3:43" x14ac:dyDescent="0.25">
      <c r="C731" s="7"/>
      <c r="N731" s="9" t="e">
        <f>SUM(Table1[[#This Row],[250m]:[1000m]])/86400</f>
        <v>#VALUE!</v>
      </c>
      <c r="O731" s="9" t="e">
        <f>SUM(Table1[[#This Row],[250m]:[2000m]])/86400</f>
        <v>#VALUE!</v>
      </c>
      <c r="P731" s="8" t="e">
        <f>SUM(Table1[[#This Row],[250m]:[3000m]])/86400</f>
        <v>#VALUE!</v>
      </c>
      <c r="R731" s="11"/>
      <c r="T731" s="10" t="str">
        <f t="shared" si="43"/>
        <v xml:space="preserve"> </v>
      </c>
      <c r="U731" s="10" t="str">
        <f>IFERROR(AVERAGE(Table1[[#This Row],[500m]:[4000m]])," ")</f>
        <v xml:space="preserve"> </v>
      </c>
      <c r="V731" s="10" t="str">
        <f t="shared" si="44"/>
        <v xml:space="preserve"> </v>
      </c>
      <c r="Z731" s="9"/>
      <c r="AQ731" s="9"/>
    </row>
    <row r="732" spans="3:43" x14ac:dyDescent="0.25">
      <c r="C732" s="7"/>
      <c r="N732" s="9" t="e">
        <f>SUM(Table1[[#This Row],[250m]:[1000m]])/86400</f>
        <v>#VALUE!</v>
      </c>
      <c r="O732" s="9" t="e">
        <f>SUM(Table1[[#This Row],[250m]:[2000m]])/86400</f>
        <v>#VALUE!</v>
      </c>
      <c r="P732" s="8" t="e">
        <f>SUM(Table1[[#This Row],[250m]:[3000m]])/86400</f>
        <v>#VALUE!</v>
      </c>
      <c r="R732" s="11"/>
      <c r="T732" s="10" t="str">
        <f t="shared" si="43"/>
        <v xml:space="preserve"> </v>
      </c>
      <c r="U732" s="10" t="str">
        <f>IFERROR(AVERAGE(Table1[[#This Row],[500m]:[4000m]])," ")</f>
        <v xml:space="preserve"> </v>
      </c>
      <c r="V732" s="10" t="str">
        <f t="shared" si="44"/>
        <v xml:space="preserve"> </v>
      </c>
      <c r="Z732" s="9"/>
      <c r="AQ732" s="9"/>
    </row>
    <row r="733" spans="3:43" x14ac:dyDescent="0.25">
      <c r="C733" s="7"/>
      <c r="N733" s="9" t="e">
        <f>SUM(Table1[[#This Row],[250m]:[1000m]])/86400</f>
        <v>#VALUE!</v>
      </c>
      <c r="O733" s="9" t="e">
        <f>SUM(Table1[[#This Row],[250m]:[2000m]])/86400</f>
        <v>#VALUE!</v>
      </c>
      <c r="P733" s="8" t="e">
        <f>SUM(Table1[[#This Row],[250m]:[3000m]])/86400</f>
        <v>#VALUE!</v>
      </c>
      <c r="R733" s="11"/>
      <c r="T733" s="10" t="str">
        <f t="shared" si="43"/>
        <v xml:space="preserve"> </v>
      </c>
      <c r="U733" s="10" t="str">
        <f>IFERROR(AVERAGE(Table1[[#This Row],[500m]:[4000m]])," ")</f>
        <v xml:space="preserve"> </v>
      </c>
      <c r="V733" s="10" t="str">
        <f t="shared" si="44"/>
        <v xml:space="preserve"> </v>
      </c>
      <c r="Z733" s="9"/>
      <c r="AQ733" s="9"/>
    </row>
    <row r="734" spans="3:43" x14ac:dyDescent="0.25">
      <c r="C734" s="7"/>
      <c r="N734" s="9" t="e">
        <f>SUM(Table1[[#This Row],[250m]:[1000m]])/86400</f>
        <v>#VALUE!</v>
      </c>
      <c r="O734" s="9" t="e">
        <f>SUM(Table1[[#This Row],[250m]:[2000m]])/86400</f>
        <v>#VALUE!</v>
      </c>
      <c r="P734" s="8" t="e">
        <f>SUM(Table1[[#This Row],[250m]:[3000m]])/86400</f>
        <v>#VALUE!</v>
      </c>
      <c r="R734" s="11"/>
      <c r="T734" s="10" t="str">
        <f t="shared" si="43"/>
        <v xml:space="preserve"> </v>
      </c>
      <c r="U734" s="10" t="str">
        <f>IFERROR(AVERAGE(Table1[[#This Row],[500m]:[4000m]])," ")</f>
        <v xml:space="preserve"> </v>
      </c>
      <c r="V734" s="10" t="str">
        <f t="shared" si="44"/>
        <v xml:space="preserve"> </v>
      </c>
      <c r="Z734" s="9"/>
      <c r="AQ734" s="9"/>
    </row>
    <row r="735" spans="3:43" x14ac:dyDescent="0.25">
      <c r="C735" s="7"/>
      <c r="N735" s="9" t="e">
        <f>SUM(Table1[[#This Row],[250m]:[1000m]])/86400</f>
        <v>#VALUE!</v>
      </c>
      <c r="O735" s="9" t="e">
        <f>SUM(Table1[[#This Row],[250m]:[2000m]])/86400</f>
        <v>#VALUE!</v>
      </c>
      <c r="P735" s="8" t="e">
        <f>SUM(Table1[[#This Row],[250m]:[3000m]])/86400</f>
        <v>#VALUE!</v>
      </c>
      <c r="R735" s="11"/>
      <c r="T735" s="10" t="str">
        <f t="shared" si="43"/>
        <v xml:space="preserve"> </v>
      </c>
      <c r="U735" s="10" t="str">
        <f>IFERROR(AVERAGE(Table1[[#This Row],[500m]:[4000m]])," ")</f>
        <v xml:space="preserve"> </v>
      </c>
      <c r="V735" s="10" t="str">
        <f t="shared" si="44"/>
        <v xml:space="preserve"> </v>
      </c>
      <c r="Z735" s="9"/>
      <c r="AQ735" s="9"/>
    </row>
    <row r="736" spans="3:43" x14ac:dyDescent="0.25">
      <c r="C736" s="7"/>
      <c r="N736" s="9" t="e">
        <f>SUM(Table1[[#This Row],[250m]:[1000m]])/86400</f>
        <v>#VALUE!</v>
      </c>
      <c r="O736" s="9" t="e">
        <f>SUM(Table1[[#This Row],[250m]:[2000m]])/86400</f>
        <v>#VALUE!</v>
      </c>
      <c r="P736" s="8" t="e">
        <f>SUM(Table1[[#This Row],[250m]:[3000m]])/86400</f>
        <v>#VALUE!</v>
      </c>
      <c r="R736" s="11"/>
      <c r="T736" s="10" t="str">
        <f t="shared" si="43"/>
        <v xml:space="preserve"> </v>
      </c>
      <c r="U736" s="10" t="str">
        <f>IFERROR(AVERAGE(Table1[[#This Row],[500m]:[4000m]])," ")</f>
        <v xml:space="preserve"> </v>
      </c>
      <c r="V736" s="10" t="str">
        <f t="shared" si="44"/>
        <v xml:space="preserve"> </v>
      </c>
      <c r="Z736" s="9"/>
      <c r="AQ736" s="9"/>
    </row>
    <row r="737" spans="1:75" x14ac:dyDescent="0.25">
      <c r="C737" s="7"/>
      <c r="N737" s="9" t="e">
        <f>SUM(Table1[[#This Row],[250m]:[1000m]])/86400</f>
        <v>#VALUE!</v>
      </c>
      <c r="O737" s="9" t="e">
        <f>SUM(Table1[[#This Row],[250m]:[2000m]])/86400</f>
        <v>#VALUE!</v>
      </c>
      <c r="P737" s="8" t="e">
        <f>SUM(Table1[[#This Row],[250m]:[3000m]])/86400</f>
        <v>#VALUE!</v>
      </c>
      <c r="R737" s="11"/>
      <c r="T737" s="10" t="str">
        <f t="shared" si="43"/>
        <v xml:space="preserve"> </v>
      </c>
      <c r="U737" s="10" t="str">
        <f>IFERROR(AVERAGE(Table1[[#This Row],[500m]:[4000m]])," ")</f>
        <v xml:space="preserve"> </v>
      </c>
      <c r="V737" s="10" t="str">
        <f t="shared" si="44"/>
        <v xml:space="preserve"> </v>
      </c>
      <c r="Z737" s="9"/>
      <c r="AQ737" s="9"/>
    </row>
    <row r="738" spans="1:75" x14ac:dyDescent="0.25">
      <c r="C738" s="7"/>
      <c r="N738" s="9" t="e">
        <f>SUM(Table1[[#This Row],[250m]:[1000m]])/86400</f>
        <v>#VALUE!</v>
      </c>
      <c r="O738" s="9" t="e">
        <f>SUM(Table1[[#This Row],[250m]:[2000m]])/86400</f>
        <v>#VALUE!</v>
      </c>
      <c r="P738" s="8" t="e">
        <f>SUM(Table1[[#This Row],[250m]:[3000m]])/86400</f>
        <v>#VALUE!</v>
      </c>
      <c r="R738" s="11"/>
      <c r="T738" s="10" t="str">
        <f t="shared" si="43"/>
        <v xml:space="preserve"> </v>
      </c>
      <c r="U738" s="10" t="str">
        <f>IFERROR(AVERAGE(Table1[[#This Row],[500m]:[4000m]])," ")</f>
        <v xml:space="preserve"> </v>
      </c>
      <c r="V738" s="10" t="str">
        <f t="shared" si="44"/>
        <v xml:space="preserve"> </v>
      </c>
      <c r="Z738" s="9"/>
      <c r="AQ738" s="9"/>
    </row>
    <row r="739" spans="1:75" x14ac:dyDescent="0.25">
      <c r="A739" s="14"/>
      <c r="B739" s="13"/>
      <c r="C739" s="13"/>
      <c r="D739" s="13"/>
      <c r="E739" s="13"/>
      <c r="F739" s="14"/>
      <c r="G739" s="14"/>
      <c r="H739" s="14"/>
      <c r="I739" s="14"/>
      <c r="J739" s="14"/>
      <c r="K739" s="14"/>
      <c r="L739" s="14"/>
      <c r="M739" s="14"/>
      <c r="N739" s="17" t="e">
        <f>SUM(Table1[[#This Row],[250m]:[1000m]])/86400</f>
        <v>#VALUE!</v>
      </c>
      <c r="O739" s="17" t="e">
        <f>SUM(Table1[[#This Row],[250m]:[2000m]])/86400</f>
        <v>#VALUE!</v>
      </c>
      <c r="P739" s="15" t="e">
        <f>SUM(Table1[[#This Row],[250m]:[3000m]])/86400</f>
        <v>#VALUE!</v>
      </c>
      <c r="Q739" s="14"/>
      <c r="R739" s="25"/>
      <c r="S739" s="13"/>
      <c r="T739" s="16" t="str">
        <f t="shared" si="43"/>
        <v xml:space="preserve"> </v>
      </c>
      <c r="U739" s="16" t="str">
        <f>IFERROR(AVERAGE(Table1[[#This Row],[500m]:[4000m]])," ")</f>
        <v xml:space="preserve"> </v>
      </c>
      <c r="V739" s="16" t="str">
        <f t="shared" si="44"/>
        <v xml:space="preserve"> </v>
      </c>
      <c r="W739" s="14"/>
      <c r="X739" s="14"/>
      <c r="Y739" s="14"/>
      <c r="Z739" s="17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7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Higgins</dc:creator>
  <cp:lastModifiedBy>Ben Day</cp:lastModifiedBy>
  <dcterms:created xsi:type="dcterms:W3CDTF">2020-01-30T01:19:33Z</dcterms:created>
  <dcterms:modified xsi:type="dcterms:W3CDTF">2020-02-06T20:54:50Z</dcterms:modified>
</cp:coreProperties>
</file>