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kylie/Desktop/PhD Project/CaresBio Data/"/>
    </mc:Choice>
  </mc:AlternateContent>
  <xr:revisionPtr revIDLastSave="0" documentId="13_ncr:1_{F7ED2BA6-A9DD-4F46-B91F-F62F1543E4C4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qOQJFiw6ZCGF4YqF7yjpk/ONzQ=="/>
    </ext>
  </extLst>
</workbook>
</file>

<file path=xl/calcChain.xml><?xml version="1.0" encoding="utf-8"?>
<calcChain xmlns="http://schemas.openxmlformats.org/spreadsheetml/2006/main">
  <c r="FA69" i="1" l="1"/>
  <c r="ER69" i="1"/>
  <c r="EK69" i="1"/>
  <c r="ED69" i="1"/>
  <c r="DU69" i="1"/>
  <c r="DL69" i="1"/>
  <c r="DE69" i="1"/>
  <c r="CX69" i="1"/>
  <c r="CO69" i="1"/>
  <c r="CF69" i="1"/>
  <c r="BY69" i="1"/>
  <c r="BR69" i="1"/>
  <c r="BI69" i="1"/>
  <c r="AZ69" i="1"/>
  <c r="AS69" i="1"/>
  <c r="AL69" i="1"/>
  <c r="AC69" i="1"/>
  <c r="T69" i="1"/>
  <c r="M69" i="1"/>
  <c r="F69" i="1"/>
  <c r="FB68" i="1"/>
  <c r="FC68" i="1" s="1"/>
  <c r="FD68" i="1" s="1"/>
  <c r="FA68" i="1"/>
  <c r="ER68" i="1"/>
  <c r="ES68" i="1" s="1"/>
  <c r="EL68" i="1"/>
  <c r="EM68" i="1" s="1"/>
  <c r="EN68" i="1" s="1"/>
  <c r="EK68" i="1"/>
  <c r="ED68" i="1"/>
  <c r="EE68" i="1" s="1"/>
  <c r="EF68" i="1" s="1"/>
  <c r="EG68" i="1" s="1"/>
  <c r="DV68" i="1"/>
  <c r="DW68" i="1" s="1"/>
  <c r="DX68" i="1" s="1"/>
  <c r="DU68" i="1"/>
  <c r="DP68" i="1"/>
  <c r="DQ68" i="1" s="1"/>
  <c r="DN68" i="1"/>
  <c r="DO68" i="1" s="1"/>
  <c r="DM68" i="1"/>
  <c r="DL68" i="1"/>
  <c r="DE68" i="1"/>
  <c r="DF68" i="1" s="1"/>
  <c r="CY68" i="1"/>
  <c r="CX68" i="1"/>
  <c r="CO68" i="1"/>
  <c r="CP68" i="1" s="1"/>
  <c r="CS68" i="1" s="1"/>
  <c r="CT68" i="1" s="1"/>
  <c r="CF68" i="1"/>
  <c r="CG68" i="1" s="1"/>
  <c r="CA68" i="1"/>
  <c r="CB68" i="1" s="1"/>
  <c r="BZ68" i="1"/>
  <c r="BY68" i="1"/>
  <c r="BR68" i="1"/>
  <c r="BS68" i="1" s="1"/>
  <c r="BT68" i="1" s="1"/>
  <c r="BU68" i="1" s="1"/>
  <c r="BM68" i="1"/>
  <c r="BN68" i="1" s="1"/>
  <c r="BJ68" i="1"/>
  <c r="BK68" i="1" s="1"/>
  <c r="BL68" i="1" s="1"/>
  <c r="BI68" i="1"/>
  <c r="BD68" i="1"/>
  <c r="BE68" i="1" s="1"/>
  <c r="BA68" i="1"/>
  <c r="AZ68" i="1"/>
  <c r="AS68" i="1"/>
  <c r="AT68" i="1" s="1"/>
  <c r="AM68" i="1"/>
  <c r="AN68" i="1" s="1"/>
  <c r="AO68" i="1" s="1"/>
  <c r="AL68" i="1"/>
  <c r="AE68" i="1"/>
  <c r="AF68" i="1" s="1"/>
  <c r="AC68" i="1"/>
  <c r="AD68" i="1" s="1"/>
  <c r="T68" i="1"/>
  <c r="U68" i="1" s="1"/>
  <c r="N68" i="1"/>
  <c r="O68" i="1" s="1"/>
  <c r="P68" i="1" s="1"/>
  <c r="M68" i="1"/>
  <c r="F68" i="1"/>
  <c r="G68" i="1" s="1"/>
  <c r="FE67" i="1"/>
  <c r="FF67" i="1" s="1"/>
  <c r="FB67" i="1"/>
  <c r="FC67" i="1" s="1"/>
  <c r="FD67" i="1" s="1"/>
  <c r="FA67" i="1"/>
  <c r="ES67" i="1"/>
  <c r="ER67" i="1"/>
  <c r="EK67" i="1"/>
  <c r="EL67" i="1" s="1"/>
  <c r="EE67" i="1"/>
  <c r="EF67" i="1" s="1"/>
  <c r="EG67" i="1" s="1"/>
  <c r="ED67" i="1"/>
  <c r="DU67" i="1"/>
  <c r="DV67" i="1" s="1"/>
  <c r="DY67" i="1" s="1"/>
  <c r="DZ67" i="1" s="1"/>
  <c r="DL67" i="1"/>
  <c r="DM67" i="1" s="1"/>
  <c r="DF67" i="1"/>
  <c r="DE67" i="1"/>
  <c r="CX67" i="1"/>
  <c r="CY67" i="1" s="1"/>
  <c r="CZ67" i="1" s="1"/>
  <c r="DA67" i="1" s="1"/>
  <c r="CP67" i="1"/>
  <c r="CQ67" i="1" s="1"/>
  <c r="CR67" i="1" s="1"/>
  <c r="CO67" i="1"/>
  <c r="CJ67" i="1"/>
  <c r="CK67" i="1" s="1"/>
  <c r="CG67" i="1"/>
  <c r="CH67" i="1" s="1"/>
  <c r="CI67" i="1" s="1"/>
  <c r="CF67" i="1"/>
  <c r="BY67" i="1"/>
  <c r="BZ67" i="1" s="1"/>
  <c r="BS67" i="1"/>
  <c r="BR67" i="1"/>
  <c r="BJ67" i="1"/>
  <c r="BI67" i="1"/>
  <c r="AZ67" i="1"/>
  <c r="BA67" i="1" s="1"/>
  <c r="AT67" i="1"/>
  <c r="AS67" i="1"/>
  <c r="AL67" i="1"/>
  <c r="AM67" i="1" s="1"/>
  <c r="AN67" i="1" s="1"/>
  <c r="AO67" i="1" s="1"/>
  <c r="AG67" i="1"/>
  <c r="AH67" i="1" s="1"/>
  <c r="AD67" i="1"/>
  <c r="AC67" i="1"/>
  <c r="U67" i="1"/>
  <c r="T67" i="1"/>
  <c r="M67" i="1"/>
  <c r="N67" i="1" s="1"/>
  <c r="G67" i="1"/>
  <c r="H67" i="1" s="1"/>
  <c r="I67" i="1" s="1"/>
  <c r="F67" i="1"/>
  <c r="FA66" i="1"/>
  <c r="FB66" i="1" s="1"/>
  <c r="ER66" i="1"/>
  <c r="ES66" i="1" s="1"/>
  <c r="EM66" i="1"/>
  <c r="EN66" i="1" s="1"/>
  <c r="EL66" i="1"/>
  <c r="EK66" i="1"/>
  <c r="ED66" i="1"/>
  <c r="EE66" i="1" s="1"/>
  <c r="EF66" i="1" s="1"/>
  <c r="EG66" i="1" s="1"/>
  <c r="DY66" i="1"/>
  <c r="DZ66" i="1" s="1"/>
  <c r="DV66" i="1"/>
  <c r="DU66" i="1"/>
  <c r="DM66" i="1"/>
  <c r="DL66" i="1"/>
  <c r="DE66" i="1"/>
  <c r="DF66" i="1" s="1"/>
  <c r="DG66" i="1" s="1"/>
  <c r="DH66" i="1" s="1"/>
  <c r="CZ66" i="1"/>
  <c r="DA66" i="1" s="1"/>
  <c r="CY66" i="1"/>
  <c r="CX66" i="1"/>
  <c r="CO66" i="1"/>
  <c r="CP66" i="1" s="1"/>
  <c r="CF66" i="1"/>
  <c r="CG66" i="1" s="1"/>
  <c r="BZ66" i="1"/>
  <c r="BY66" i="1"/>
  <c r="BR66" i="1"/>
  <c r="BS66" i="1" s="1"/>
  <c r="BT66" i="1" s="1"/>
  <c r="BU66" i="1" s="1"/>
  <c r="BM66" i="1"/>
  <c r="BN66" i="1" s="1"/>
  <c r="BJ66" i="1"/>
  <c r="BI66" i="1"/>
  <c r="BD66" i="1"/>
  <c r="BE66" i="1" s="1"/>
  <c r="BA66" i="1"/>
  <c r="AZ66" i="1"/>
  <c r="AS66" i="1"/>
  <c r="AT66" i="1" s="1"/>
  <c r="AM66" i="1"/>
  <c r="AN66" i="1" s="1"/>
  <c r="AO66" i="1" s="1"/>
  <c r="AL66" i="1"/>
  <c r="AD66" i="1"/>
  <c r="AG66" i="1" s="1"/>
  <c r="AH66" i="1" s="1"/>
  <c r="AC66" i="1"/>
  <c r="T66" i="1"/>
  <c r="U66" i="1" s="1"/>
  <c r="P66" i="1"/>
  <c r="O66" i="1"/>
  <c r="N66" i="1"/>
  <c r="M66" i="1"/>
  <c r="F66" i="1"/>
  <c r="G66" i="1" s="1"/>
  <c r="H66" i="1" s="1"/>
  <c r="I66" i="1" s="1"/>
  <c r="FB65" i="1"/>
  <c r="FA65" i="1"/>
  <c r="ES65" i="1"/>
  <c r="ER65" i="1"/>
  <c r="EK65" i="1"/>
  <c r="EL65" i="1" s="1"/>
  <c r="EE65" i="1"/>
  <c r="EF65" i="1" s="1"/>
  <c r="EG65" i="1" s="1"/>
  <c r="ED65" i="1"/>
  <c r="DW65" i="1"/>
  <c r="DX65" i="1" s="1"/>
  <c r="DV65" i="1"/>
  <c r="DU65" i="1"/>
  <c r="DL65" i="1"/>
  <c r="DM65" i="1" s="1"/>
  <c r="DF65" i="1"/>
  <c r="DG65" i="1" s="1"/>
  <c r="DH65" i="1" s="1"/>
  <c r="DE65" i="1"/>
  <c r="CY65" i="1"/>
  <c r="CX65" i="1"/>
  <c r="CP65" i="1"/>
  <c r="CO65" i="1"/>
  <c r="CG65" i="1"/>
  <c r="CF65" i="1"/>
  <c r="BY65" i="1"/>
  <c r="BZ65" i="1" s="1"/>
  <c r="BS65" i="1"/>
  <c r="BT65" i="1" s="1"/>
  <c r="BU65" i="1" s="1"/>
  <c r="BR65" i="1"/>
  <c r="BJ65" i="1"/>
  <c r="BI65" i="1"/>
  <c r="AZ65" i="1"/>
  <c r="BA65" i="1" s="1"/>
  <c r="AT65" i="1"/>
  <c r="AS65" i="1"/>
  <c r="AM65" i="1"/>
  <c r="AL65" i="1"/>
  <c r="AD65" i="1"/>
  <c r="AC65" i="1"/>
  <c r="U65" i="1"/>
  <c r="T65" i="1"/>
  <c r="N65" i="1"/>
  <c r="M65" i="1"/>
  <c r="G65" i="1"/>
  <c r="H65" i="1" s="1"/>
  <c r="I65" i="1" s="1"/>
  <c r="F65" i="1"/>
  <c r="FB64" i="1"/>
  <c r="FA64" i="1"/>
  <c r="ER64" i="1"/>
  <c r="ES64" i="1" s="1"/>
  <c r="EL64" i="1"/>
  <c r="EK64" i="1"/>
  <c r="ED64" i="1"/>
  <c r="EE64" i="1" s="1"/>
  <c r="EF64" i="1" s="1"/>
  <c r="EG64" i="1" s="1"/>
  <c r="DV64" i="1"/>
  <c r="DU64" i="1"/>
  <c r="DM64" i="1"/>
  <c r="DP64" i="1" s="1"/>
  <c r="DQ64" i="1" s="1"/>
  <c r="DL64" i="1"/>
  <c r="DE64" i="1"/>
  <c r="DF64" i="1" s="1"/>
  <c r="CZ64" i="1"/>
  <c r="DA64" i="1" s="1"/>
  <c r="CY64" i="1"/>
  <c r="CX64" i="1"/>
  <c r="CP64" i="1"/>
  <c r="CO64" i="1"/>
  <c r="CG64" i="1"/>
  <c r="CF64" i="1"/>
  <c r="BZ64" i="1"/>
  <c r="BY64" i="1"/>
  <c r="BR64" i="1"/>
  <c r="BS64" i="1" s="1"/>
  <c r="BT64" i="1" s="1"/>
  <c r="BU64" i="1" s="1"/>
  <c r="BJ64" i="1"/>
  <c r="BK64" i="1" s="1"/>
  <c r="BL64" i="1" s="1"/>
  <c r="BI64" i="1"/>
  <c r="BA64" i="1"/>
  <c r="BB64" i="1" s="1"/>
  <c r="BC64" i="1" s="1"/>
  <c r="AZ64" i="1"/>
  <c r="AS64" i="1"/>
  <c r="AT64" i="1" s="1"/>
  <c r="AM64" i="1"/>
  <c r="AL64" i="1"/>
  <c r="AC64" i="1"/>
  <c r="AD64" i="1" s="1"/>
  <c r="U64" i="1"/>
  <c r="T64" i="1"/>
  <c r="N64" i="1"/>
  <c r="O64" i="1" s="1"/>
  <c r="P64" i="1" s="1"/>
  <c r="M64" i="1"/>
  <c r="F64" i="1"/>
  <c r="G64" i="1" s="1"/>
  <c r="FB63" i="1"/>
  <c r="FC63" i="1" s="1"/>
  <c r="FD63" i="1" s="1"/>
  <c r="FA63" i="1"/>
  <c r="ES63" i="1"/>
  <c r="ER63" i="1"/>
  <c r="EK63" i="1"/>
  <c r="EL63" i="1" s="1"/>
  <c r="EM63" i="1" s="1"/>
  <c r="EN63" i="1" s="1"/>
  <c r="EF63" i="1"/>
  <c r="EG63" i="1" s="1"/>
  <c r="EE63" i="1"/>
  <c r="ED63" i="1"/>
  <c r="DX63" i="1"/>
  <c r="DW63" i="1"/>
  <c r="DV63" i="1"/>
  <c r="DU63" i="1"/>
  <c r="DL63" i="1"/>
  <c r="DM63" i="1" s="1"/>
  <c r="DF63" i="1"/>
  <c r="DG63" i="1" s="1"/>
  <c r="DH63" i="1" s="1"/>
  <c r="DE63" i="1"/>
  <c r="CX63" i="1"/>
  <c r="CY63" i="1" s="1"/>
  <c r="CP63" i="1"/>
  <c r="CO63" i="1"/>
  <c r="CG63" i="1"/>
  <c r="CF63" i="1"/>
  <c r="BY63" i="1"/>
  <c r="BZ63" i="1" s="1"/>
  <c r="CA63" i="1" s="1"/>
  <c r="CB63" i="1" s="1"/>
  <c r="BS63" i="1"/>
  <c r="BR63" i="1"/>
  <c r="BJ63" i="1"/>
  <c r="BI63" i="1"/>
  <c r="AZ63" i="1"/>
  <c r="BA63" i="1" s="1"/>
  <c r="AT63" i="1"/>
  <c r="AS63" i="1"/>
  <c r="AL63" i="1"/>
  <c r="AM63" i="1" s="1"/>
  <c r="AN63" i="1" s="1"/>
  <c r="AO63" i="1" s="1"/>
  <c r="AG63" i="1"/>
  <c r="AH63" i="1" s="1"/>
  <c r="AD63" i="1"/>
  <c r="AE63" i="1" s="1"/>
  <c r="AF63" i="1" s="1"/>
  <c r="AC63" i="1"/>
  <c r="X63" i="1"/>
  <c r="Y63" i="1" s="1"/>
  <c r="U63" i="1"/>
  <c r="T63" i="1"/>
  <c r="M63" i="1"/>
  <c r="N63" i="1" s="1"/>
  <c r="G63" i="1"/>
  <c r="H63" i="1" s="1"/>
  <c r="I63" i="1" s="1"/>
  <c r="F63" i="1"/>
  <c r="FA62" i="1"/>
  <c r="FB62" i="1" s="1"/>
  <c r="ES62" i="1"/>
  <c r="ER62" i="1"/>
  <c r="EL62" i="1"/>
  <c r="EK62" i="1"/>
  <c r="EG62" i="1"/>
  <c r="EE62" i="1"/>
  <c r="EF62" i="1" s="1"/>
  <c r="ED62" i="1"/>
  <c r="DV62" i="1"/>
  <c r="DU62" i="1"/>
  <c r="DM62" i="1"/>
  <c r="DL62" i="1"/>
  <c r="DE62" i="1"/>
  <c r="DF62" i="1" s="1"/>
  <c r="DG62" i="1" s="1"/>
  <c r="DH62" i="1" s="1"/>
  <c r="CX62" i="1"/>
  <c r="CY62" i="1" s="1"/>
  <c r="CQ62" i="1"/>
  <c r="CR62" i="1" s="1"/>
  <c r="CP62" i="1"/>
  <c r="CO62" i="1"/>
  <c r="CF62" i="1"/>
  <c r="CG62" i="1" s="1"/>
  <c r="BY62" i="1"/>
  <c r="BZ62" i="1" s="1"/>
  <c r="BS62" i="1"/>
  <c r="BT62" i="1" s="1"/>
  <c r="BU62" i="1" s="1"/>
  <c r="BR62" i="1"/>
  <c r="BJ62" i="1"/>
  <c r="BI62" i="1"/>
  <c r="AZ62" i="1"/>
  <c r="BA62" i="1" s="1"/>
  <c r="AS62" i="1"/>
  <c r="AT62" i="1" s="1"/>
  <c r="AN62" i="1"/>
  <c r="AO62" i="1" s="1"/>
  <c r="AL62" i="1"/>
  <c r="AM62" i="1" s="1"/>
  <c r="AD62" i="1"/>
  <c r="AC62" i="1"/>
  <c r="U62" i="1"/>
  <c r="T62" i="1"/>
  <c r="M62" i="1"/>
  <c r="N62" i="1" s="1"/>
  <c r="F62" i="1"/>
  <c r="G62" i="1" s="1"/>
  <c r="H62" i="1" s="1"/>
  <c r="I62" i="1" s="1"/>
  <c r="FB61" i="1"/>
  <c r="FA61" i="1"/>
  <c r="ES61" i="1"/>
  <c r="ER61" i="1"/>
  <c r="EK61" i="1"/>
  <c r="EL61" i="1" s="1"/>
  <c r="EM61" i="1" s="1"/>
  <c r="EN61" i="1" s="1"/>
  <c r="ED61" i="1"/>
  <c r="EE61" i="1" s="1"/>
  <c r="DW61" i="1"/>
  <c r="DX61" i="1" s="1"/>
  <c r="DV61" i="1"/>
  <c r="DU61" i="1"/>
  <c r="DL61" i="1"/>
  <c r="DM61" i="1" s="1"/>
  <c r="DE61" i="1"/>
  <c r="DF61" i="1" s="1"/>
  <c r="DG61" i="1" s="1"/>
  <c r="DH61" i="1" s="1"/>
  <c r="CY61" i="1"/>
  <c r="CX61" i="1"/>
  <c r="CP61" i="1"/>
  <c r="CO61" i="1"/>
  <c r="CG61" i="1"/>
  <c r="CJ61" i="1" s="1"/>
  <c r="CK61" i="1" s="1"/>
  <c r="CF61" i="1"/>
  <c r="BY61" i="1"/>
  <c r="BZ61" i="1" s="1"/>
  <c r="BT61" i="1"/>
  <c r="BU61" i="1" s="1"/>
  <c r="BR61" i="1"/>
  <c r="BS61" i="1" s="1"/>
  <c r="BJ61" i="1"/>
  <c r="BI61" i="1"/>
  <c r="BA61" i="1"/>
  <c r="AZ61" i="1"/>
  <c r="AU61" i="1"/>
  <c r="AV61" i="1" s="1"/>
  <c r="AS61" i="1"/>
  <c r="AT61" i="1" s="1"/>
  <c r="AL61" i="1"/>
  <c r="AM61" i="1" s="1"/>
  <c r="AN61" i="1" s="1"/>
  <c r="AO61" i="1" s="1"/>
  <c r="AD61" i="1"/>
  <c r="AC61" i="1"/>
  <c r="X61" i="1"/>
  <c r="Y61" i="1" s="1"/>
  <c r="U61" i="1"/>
  <c r="T61" i="1"/>
  <c r="N61" i="1"/>
  <c r="M61" i="1"/>
  <c r="F61" i="1"/>
  <c r="G61" i="1" s="1"/>
  <c r="H61" i="1" s="1"/>
  <c r="I61" i="1" s="1"/>
  <c r="FA60" i="1"/>
  <c r="FB60" i="1" s="1"/>
  <c r="ER60" i="1"/>
  <c r="ES60" i="1" s="1"/>
  <c r="EM60" i="1"/>
  <c r="EN60" i="1" s="1"/>
  <c r="EK60" i="1"/>
  <c r="EL60" i="1" s="1"/>
  <c r="EE60" i="1"/>
  <c r="EF60" i="1" s="1"/>
  <c r="EG60" i="1" s="1"/>
  <c r="ED60" i="1"/>
  <c r="DZ60" i="1"/>
  <c r="DY60" i="1"/>
  <c r="DV60" i="1"/>
  <c r="DU60" i="1"/>
  <c r="DL60" i="1"/>
  <c r="DM60" i="1" s="1"/>
  <c r="DE60" i="1"/>
  <c r="DF60" i="1" s="1"/>
  <c r="CX60" i="1"/>
  <c r="CY60" i="1" s="1"/>
  <c r="CZ60" i="1" s="1"/>
  <c r="DA60" i="1" s="1"/>
  <c r="CP60" i="1"/>
  <c r="CO60" i="1"/>
  <c r="CJ60" i="1"/>
  <c r="CK60" i="1" s="1"/>
  <c r="CG60" i="1"/>
  <c r="CH60" i="1" s="1"/>
  <c r="CI60" i="1" s="1"/>
  <c r="CF60" i="1"/>
  <c r="BZ60" i="1"/>
  <c r="CA60" i="1" s="1"/>
  <c r="CB60" i="1" s="1"/>
  <c r="BY60" i="1"/>
  <c r="BS60" i="1"/>
  <c r="BT60" i="1" s="1"/>
  <c r="BU60" i="1" s="1"/>
  <c r="BR60" i="1"/>
  <c r="BN60" i="1"/>
  <c r="BI60" i="1"/>
  <c r="BJ60" i="1" s="1"/>
  <c r="BM60" i="1" s="1"/>
  <c r="AZ60" i="1"/>
  <c r="BA60" i="1" s="1"/>
  <c r="AU60" i="1"/>
  <c r="AV60" i="1" s="1"/>
  <c r="AT60" i="1"/>
  <c r="AS60" i="1"/>
  <c r="AL60" i="1"/>
  <c r="AM60" i="1" s="1"/>
  <c r="AN60" i="1" s="1"/>
  <c r="AO60" i="1" s="1"/>
  <c r="AD60" i="1"/>
  <c r="AC60" i="1"/>
  <c r="U60" i="1"/>
  <c r="T60" i="1"/>
  <c r="M60" i="1"/>
  <c r="N60" i="1" s="1"/>
  <c r="G60" i="1"/>
  <c r="F60" i="1"/>
  <c r="FA59" i="1"/>
  <c r="FB59" i="1" s="1"/>
  <c r="FE59" i="1" s="1"/>
  <c r="FF59" i="1" s="1"/>
  <c r="ES59" i="1"/>
  <c r="ER59" i="1"/>
  <c r="EM59" i="1"/>
  <c r="EN59" i="1" s="1"/>
  <c r="EL59" i="1"/>
  <c r="EK59" i="1"/>
  <c r="EE59" i="1"/>
  <c r="ED59" i="1"/>
  <c r="DV59" i="1"/>
  <c r="DU59" i="1"/>
  <c r="DP59" i="1"/>
  <c r="DQ59" i="1" s="1"/>
  <c r="DM59" i="1"/>
  <c r="DL59" i="1"/>
  <c r="DE59" i="1"/>
  <c r="DF59" i="1" s="1"/>
  <c r="DG59" i="1" s="1"/>
  <c r="DH59" i="1" s="1"/>
  <c r="CZ59" i="1"/>
  <c r="DA59" i="1" s="1"/>
  <c r="CY59" i="1"/>
  <c r="DN59" i="1" s="1"/>
  <c r="DO59" i="1" s="1"/>
  <c r="CX59" i="1"/>
  <c r="CO59" i="1"/>
  <c r="CP59" i="1" s="1"/>
  <c r="CF59" i="1"/>
  <c r="CG59" i="1" s="1"/>
  <c r="CA59" i="1"/>
  <c r="CB59" i="1" s="1"/>
  <c r="BZ59" i="1"/>
  <c r="BY59" i="1"/>
  <c r="BS59" i="1"/>
  <c r="BT59" i="1" s="1"/>
  <c r="BU59" i="1" s="1"/>
  <c r="BR59" i="1"/>
  <c r="BJ59" i="1"/>
  <c r="BI59" i="1"/>
  <c r="BA59" i="1"/>
  <c r="BB59" i="1" s="1"/>
  <c r="BC59" i="1" s="1"/>
  <c r="AZ59" i="1"/>
  <c r="AS59" i="1"/>
  <c r="AT59" i="1" s="1"/>
  <c r="AM59" i="1"/>
  <c r="AL59" i="1"/>
  <c r="AC59" i="1"/>
  <c r="AD59" i="1" s="1"/>
  <c r="U59" i="1"/>
  <c r="T59" i="1"/>
  <c r="N59" i="1"/>
  <c r="M59" i="1"/>
  <c r="F59" i="1"/>
  <c r="G59" i="1" s="1"/>
  <c r="H59" i="1" s="1"/>
  <c r="I59" i="1" s="1"/>
  <c r="FB58" i="1"/>
  <c r="FA58" i="1"/>
  <c r="EV58" i="1"/>
  <c r="EW58" i="1" s="1"/>
  <c r="ES58" i="1"/>
  <c r="ET58" i="1" s="1"/>
  <c r="EU58" i="1" s="1"/>
  <c r="ER58" i="1"/>
  <c r="EL58" i="1"/>
  <c r="EK58" i="1"/>
  <c r="EF58" i="1"/>
  <c r="EG58" i="1" s="1"/>
  <c r="EE58" i="1"/>
  <c r="ED58" i="1"/>
  <c r="DU58" i="1"/>
  <c r="DV58" i="1" s="1"/>
  <c r="DL58" i="1"/>
  <c r="DM58" i="1" s="1"/>
  <c r="DF58" i="1"/>
  <c r="DE58" i="1"/>
  <c r="CX58" i="1"/>
  <c r="CY58" i="1" s="1"/>
  <c r="CP58" i="1"/>
  <c r="CO58" i="1"/>
  <c r="CH58" i="1"/>
  <c r="CI58" i="1" s="1"/>
  <c r="CG58" i="1"/>
  <c r="CF58" i="1"/>
  <c r="BY58" i="1"/>
  <c r="BZ58" i="1" s="1"/>
  <c r="BS58" i="1"/>
  <c r="BR58" i="1"/>
  <c r="BI58" i="1"/>
  <c r="BJ58" i="1" s="1"/>
  <c r="AZ58" i="1"/>
  <c r="BA58" i="1" s="1"/>
  <c r="AT58" i="1"/>
  <c r="AS58" i="1"/>
  <c r="AL58" i="1"/>
  <c r="AM58" i="1" s="1"/>
  <c r="AN58" i="1" s="1"/>
  <c r="AO58" i="1" s="1"/>
  <c r="AD58" i="1"/>
  <c r="AC58" i="1"/>
  <c r="X58" i="1"/>
  <c r="Y58" i="1" s="1"/>
  <c r="V58" i="1"/>
  <c r="W58" i="1" s="1"/>
  <c r="U58" i="1"/>
  <c r="T58" i="1"/>
  <c r="N58" i="1"/>
  <c r="M58" i="1"/>
  <c r="G58" i="1"/>
  <c r="H58" i="1" s="1"/>
  <c r="I58" i="1" s="1"/>
  <c r="F58" i="1"/>
  <c r="FA57" i="1"/>
  <c r="FB57" i="1" s="1"/>
  <c r="ER57" i="1"/>
  <c r="ES57" i="1" s="1"/>
  <c r="EL57" i="1"/>
  <c r="EK57" i="1"/>
  <c r="EE57" i="1"/>
  <c r="EF57" i="1" s="1"/>
  <c r="EG57" i="1" s="1"/>
  <c r="ED57" i="1"/>
  <c r="DZ57" i="1"/>
  <c r="DY57" i="1"/>
  <c r="DV57" i="1"/>
  <c r="DU57" i="1"/>
  <c r="DM57" i="1"/>
  <c r="DP57" i="1" s="1"/>
  <c r="DQ57" i="1" s="1"/>
  <c r="DL57" i="1"/>
  <c r="DF57" i="1"/>
  <c r="DE57" i="1"/>
  <c r="CY57" i="1"/>
  <c r="CZ57" i="1" s="1"/>
  <c r="DA57" i="1" s="1"/>
  <c r="CX57" i="1"/>
  <c r="CT57" i="1"/>
  <c r="CP57" i="1"/>
  <c r="CS57" i="1" s="1"/>
  <c r="CO57" i="1"/>
  <c r="CF57" i="1"/>
  <c r="CG57" i="1" s="1"/>
  <c r="CA57" i="1"/>
  <c r="CB57" i="1" s="1"/>
  <c r="BZ57" i="1"/>
  <c r="BY57" i="1"/>
  <c r="BR57" i="1"/>
  <c r="BS57" i="1" s="1"/>
  <c r="BT57" i="1" s="1"/>
  <c r="BU57" i="1" s="1"/>
  <c r="BJ57" i="1"/>
  <c r="BI57" i="1"/>
  <c r="BB57" i="1"/>
  <c r="BC57" i="1" s="1"/>
  <c r="BA57" i="1"/>
  <c r="BD57" i="1" s="1"/>
  <c r="BE57" i="1" s="1"/>
  <c r="AZ57" i="1"/>
  <c r="AT57" i="1"/>
  <c r="AS57" i="1"/>
  <c r="AM57" i="1"/>
  <c r="AN57" i="1" s="1"/>
  <c r="AO57" i="1" s="1"/>
  <c r="AL57" i="1"/>
  <c r="AH57" i="1"/>
  <c r="AC57" i="1"/>
  <c r="AD57" i="1" s="1"/>
  <c r="AG57" i="1" s="1"/>
  <c r="T57" i="1"/>
  <c r="U57" i="1" s="1"/>
  <c r="N57" i="1"/>
  <c r="M57" i="1"/>
  <c r="F57" i="1"/>
  <c r="G57" i="1" s="1"/>
  <c r="FB56" i="1"/>
  <c r="FA56" i="1"/>
  <c r="ES56" i="1"/>
  <c r="EV56" i="1" s="1"/>
  <c r="EW56" i="1" s="1"/>
  <c r="ER56" i="1"/>
  <c r="EL56" i="1"/>
  <c r="EM56" i="1" s="1"/>
  <c r="EN56" i="1" s="1"/>
  <c r="EK56" i="1"/>
  <c r="EE56" i="1"/>
  <c r="EF56" i="1" s="1"/>
  <c r="EG56" i="1" s="1"/>
  <c r="ED56" i="1"/>
  <c r="DU56" i="1"/>
  <c r="DV56" i="1" s="1"/>
  <c r="DL56" i="1"/>
  <c r="DM56" i="1" s="1"/>
  <c r="DP56" i="1" s="1"/>
  <c r="DQ56" i="1" s="1"/>
  <c r="DF56" i="1"/>
  <c r="DE56" i="1"/>
  <c r="CX56" i="1"/>
  <c r="CY56" i="1" s="1"/>
  <c r="CS56" i="1"/>
  <c r="CT56" i="1" s="1"/>
  <c r="CR56" i="1"/>
  <c r="CP56" i="1"/>
  <c r="CQ56" i="1" s="1"/>
  <c r="CO56" i="1"/>
  <c r="CG56" i="1"/>
  <c r="CF56" i="1"/>
  <c r="BZ56" i="1"/>
  <c r="CA56" i="1" s="1"/>
  <c r="CB56" i="1" s="1"/>
  <c r="BY56" i="1"/>
  <c r="BS56" i="1"/>
  <c r="BR56" i="1"/>
  <c r="BM56" i="1"/>
  <c r="BN56" i="1" s="1"/>
  <c r="BJ56" i="1"/>
  <c r="BK56" i="1" s="1"/>
  <c r="BL56" i="1" s="1"/>
  <c r="BI56" i="1"/>
  <c r="AZ56" i="1"/>
  <c r="BA56" i="1" s="1"/>
  <c r="AT56" i="1"/>
  <c r="AS56" i="1"/>
  <c r="AN56" i="1"/>
  <c r="AO56" i="1" s="1"/>
  <c r="AL56" i="1"/>
  <c r="AM56" i="1" s="1"/>
  <c r="AU56" i="1" s="1"/>
  <c r="AV56" i="1" s="1"/>
  <c r="AD56" i="1"/>
  <c r="AC56" i="1"/>
  <c r="W56" i="1"/>
  <c r="U56" i="1"/>
  <c r="V56" i="1" s="1"/>
  <c r="T56" i="1"/>
  <c r="N56" i="1"/>
  <c r="X56" i="1" s="1"/>
  <c r="Y56" i="1" s="1"/>
  <c r="M56" i="1"/>
  <c r="G56" i="1"/>
  <c r="F56" i="1"/>
  <c r="FB55" i="1"/>
  <c r="FE55" i="1" s="1"/>
  <c r="FF55" i="1" s="1"/>
  <c r="FA55" i="1"/>
  <c r="ES55" i="1"/>
  <c r="EV55" i="1" s="1"/>
  <c r="EW55" i="1" s="1"/>
  <c r="ER55" i="1"/>
  <c r="EL55" i="1"/>
  <c r="EK55" i="1"/>
  <c r="EE55" i="1"/>
  <c r="EM55" i="1" s="1"/>
  <c r="EN55" i="1" s="1"/>
  <c r="ED55" i="1"/>
  <c r="DV55" i="1"/>
  <c r="DU55" i="1"/>
  <c r="DQ55" i="1"/>
  <c r="DP55" i="1"/>
  <c r="DO55" i="1"/>
  <c r="DN55" i="1"/>
  <c r="DM55" i="1"/>
  <c r="DL55" i="1"/>
  <c r="DF55" i="1"/>
  <c r="DE55" i="1"/>
  <c r="CY55" i="1"/>
  <c r="CZ55" i="1" s="1"/>
  <c r="DA55" i="1" s="1"/>
  <c r="CX55" i="1"/>
  <c r="CP55" i="1"/>
  <c r="CO55" i="1"/>
  <c r="CF55" i="1"/>
  <c r="CG55" i="1" s="1"/>
  <c r="BZ55" i="1"/>
  <c r="BY55" i="1"/>
  <c r="BR55" i="1"/>
  <c r="BS55" i="1" s="1"/>
  <c r="BJ55" i="1"/>
  <c r="BK55" i="1" s="1"/>
  <c r="BL55" i="1" s="1"/>
  <c r="BI55" i="1"/>
  <c r="BA55" i="1"/>
  <c r="AZ55" i="1"/>
  <c r="AV55" i="1"/>
  <c r="AT55" i="1"/>
  <c r="AU55" i="1" s="1"/>
  <c r="AS55" i="1"/>
  <c r="AM55" i="1"/>
  <c r="AN55" i="1" s="1"/>
  <c r="AO55" i="1" s="1"/>
  <c r="AL55" i="1"/>
  <c r="AD55" i="1"/>
  <c r="AC55" i="1"/>
  <c r="T55" i="1"/>
  <c r="U55" i="1" s="1"/>
  <c r="O55" i="1"/>
  <c r="P55" i="1" s="1"/>
  <c r="N55" i="1"/>
  <c r="M55" i="1"/>
  <c r="I55" i="1"/>
  <c r="H55" i="1"/>
  <c r="F55" i="1"/>
  <c r="G55" i="1" s="1"/>
  <c r="FA54" i="1"/>
  <c r="FB54" i="1" s="1"/>
  <c r="ES54" i="1"/>
  <c r="ER54" i="1"/>
  <c r="EN54" i="1"/>
  <c r="EL54" i="1"/>
  <c r="EM54" i="1" s="1"/>
  <c r="EK54" i="1"/>
  <c r="EE54" i="1"/>
  <c r="EF54" i="1" s="1"/>
  <c r="EG54" i="1" s="1"/>
  <c r="ED54" i="1"/>
  <c r="DZ54" i="1"/>
  <c r="DY54" i="1"/>
  <c r="DV54" i="1"/>
  <c r="DU54" i="1"/>
  <c r="DM54" i="1"/>
  <c r="DP54" i="1" s="1"/>
  <c r="DQ54" i="1" s="1"/>
  <c r="DL54" i="1"/>
  <c r="DF54" i="1"/>
  <c r="DE54" i="1"/>
  <c r="CX54" i="1"/>
  <c r="CY54" i="1" s="1"/>
  <c r="DG54" i="1" s="1"/>
  <c r="DH54" i="1" s="1"/>
  <c r="CO54" i="1"/>
  <c r="CP54" i="1" s="1"/>
  <c r="CK54" i="1"/>
  <c r="CG54" i="1"/>
  <c r="CH54" i="1" s="1"/>
  <c r="CI54" i="1" s="1"/>
  <c r="CF54" i="1"/>
  <c r="BZ54" i="1"/>
  <c r="CJ54" i="1" s="1"/>
  <c r="BY54" i="1"/>
  <c r="BS54" i="1"/>
  <c r="BR54" i="1"/>
  <c r="BM54" i="1"/>
  <c r="BN54" i="1" s="1"/>
  <c r="BJ54" i="1"/>
  <c r="BK54" i="1" s="1"/>
  <c r="BL54" i="1" s="1"/>
  <c r="BI54" i="1"/>
  <c r="BA54" i="1"/>
  <c r="AZ54" i="1"/>
  <c r="AV54" i="1"/>
  <c r="AU54" i="1"/>
  <c r="AT54" i="1"/>
  <c r="AS54" i="1"/>
  <c r="AL54" i="1"/>
  <c r="AM54" i="1" s="1"/>
  <c r="AN54" i="1" s="1"/>
  <c r="AO54" i="1" s="1"/>
  <c r="AD54" i="1"/>
  <c r="AC54" i="1"/>
  <c r="V54" i="1"/>
  <c r="W54" i="1" s="1"/>
  <c r="U54" i="1"/>
  <c r="T54" i="1"/>
  <c r="M54" i="1"/>
  <c r="N54" i="1" s="1"/>
  <c r="G54" i="1"/>
  <c r="H54" i="1" s="1"/>
  <c r="I54" i="1" s="1"/>
  <c r="F54" i="1"/>
  <c r="FB53" i="1"/>
  <c r="FA53" i="1"/>
  <c r="ER53" i="1"/>
  <c r="ES53" i="1" s="1"/>
  <c r="EK53" i="1"/>
  <c r="EL53" i="1" s="1"/>
  <c r="EM53" i="1" s="1"/>
  <c r="EN53" i="1" s="1"/>
  <c r="ED53" i="1"/>
  <c r="EE53" i="1" s="1"/>
  <c r="DU53" i="1"/>
  <c r="DV53" i="1" s="1"/>
  <c r="DN53" i="1"/>
  <c r="DO53" i="1" s="1"/>
  <c r="DM53" i="1"/>
  <c r="DP53" i="1" s="1"/>
  <c r="DQ53" i="1" s="1"/>
  <c r="DL53" i="1"/>
  <c r="DE53" i="1"/>
  <c r="DF53" i="1" s="1"/>
  <c r="CY53" i="1"/>
  <c r="CZ53" i="1" s="1"/>
  <c r="DA53" i="1" s="1"/>
  <c r="CX53" i="1"/>
  <c r="CO53" i="1"/>
  <c r="CP53" i="1" s="1"/>
  <c r="CF53" i="1"/>
  <c r="CG53" i="1" s="1"/>
  <c r="BY53" i="1"/>
  <c r="BZ53" i="1" s="1"/>
  <c r="CA53" i="1" s="1"/>
  <c r="CB53" i="1" s="1"/>
  <c r="BR53" i="1"/>
  <c r="BS53" i="1" s="1"/>
  <c r="BN53" i="1"/>
  <c r="BI53" i="1"/>
  <c r="BJ53" i="1" s="1"/>
  <c r="BM53" i="1" s="1"/>
  <c r="AZ53" i="1"/>
  <c r="BA53" i="1" s="1"/>
  <c r="AU53" i="1"/>
  <c r="AV53" i="1" s="1"/>
  <c r="AS53" i="1"/>
  <c r="AT53" i="1" s="1"/>
  <c r="AL53" i="1"/>
  <c r="AM53" i="1" s="1"/>
  <c r="AN53" i="1" s="1"/>
  <c r="AO53" i="1" s="1"/>
  <c r="AD53" i="1"/>
  <c r="AC53" i="1"/>
  <c r="T53" i="1"/>
  <c r="U53" i="1" s="1"/>
  <c r="V53" i="1" s="1"/>
  <c r="W53" i="1" s="1"/>
  <c r="M53" i="1"/>
  <c r="N53" i="1" s="1"/>
  <c r="F53" i="1"/>
  <c r="G53" i="1" s="1"/>
  <c r="FA52" i="1"/>
  <c r="FB52" i="1" s="1"/>
  <c r="FE52" i="1" s="1"/>
  <c r="FF52" i="1" s="1"/>
  <c r="ER52" i="1"/>
  <c r="ES52" i="1" s="1"/>
  <c r="EV52" i="1" s="1"/>
  <c r="EW52" i="1" s="1"/>
  <c r="EK52" i="1"/>
  <c r="EL52" i="1" s="1"/>
  <c r="ED52" i="1"/>
  <c r="EE52" i="1" s="1"/>
  <c r="EF52" i="1" s="1"/>
  <c r="EG52" i="1" s="1"/>
  <c r="DU52" i="1"/>
  <c r="DV52" i="1" s="1"/>
  <c r="DL52" i="1"/>
  <c r="DM52" i="1" s="1"/>
  <c r="DE52" i="1"/>
  <c r="DF52" i="1" s="1"/>
  <c r="CX52" i="1"/>
  <c r="CY52" i="1" s="1"/>
  <c r="CZ52" i="1" s="1"/>
  <c r="DA52" i="1" s="1"/>
  <c r="CS52" i="1"/>
  <c r="CT52" i="1" s="1"/>
  <c r="CO52" i="1"/>
  <c r="CP52" i="1" s="1"/>
  <c r="CG52" i="1"/>
  <c r="CJ52" i="1" s="1"/>
  <c r="CK52" i="1" s="1"/>
  <c r="CF52" i="1"/>
  <c r="BY52" i="1"/>
  <c r="BZ52" i="1" s="1"/>
  <c r="BS52" i="1"/>
  <c r="BT52" i="1" s="1"/>
  <c r="BU52" i="1" s="1"/>
  <c r="BR52" i="1"/>
  <c r="BM52" i="1"/>
  <c r="BN52" i="1" s="1"/>
  <c r="BK52" i="1"/>
  <c r="BL52" i="1" s="1"/>
  <c r="BI52" i="1"/>
  <c r="BJ52" i="1" s="1"/>
  <c r="AZ52" i="1"/>
  <c r="BA52" i="1" s="1"/>
  <c r="AS52" i="1"/>
  <c r="AT52" i="1" s="1"/>
  <c r="AU52" i="1" s="1"/>
  <c r="AV52" i="1" s="1"/>
  <c r="AL52" i="1"/>
  <c r="AM52" i="1" s="1"/>
  <c r="AC52" i="1"/>
  <c r="AD52" i="1" s="1"/>
  <c r="T52" i="1"/>
  <c r="U52" i="1" s="1"/>
  <c r="X52" i="1" s="1"/>
  <c r="Y52" i="1" s="1"/>
  <c r="M52" i="1"/>
  <c r="N52" i="1" s="1"/>
  <c r="AG52" i="1" s="1"/>
  <c r="AH52" i="1" s="1"/>
  <c r="F52" i="1"/>
  <c r="G52" i="1" s="1"/>
  <c r="FA51" i="1"/>
  <c r="FB51" i="1" s="1"/>
  <c r="FE51" i="1" s="1"/>
  <c r="FF51" i="1" s="1"/>
  <c r="ER51" i="1"/>
  <c r="ES51" i="1" s="1"/>
  <c r="EL51" i="1"/>
  <c r="EM51" i="1" s="1"/>
  <c r="EN51" i="1" s="1"/>
  <c r="EK51" i="1"/>
  <c r="ED51" i="1"/>
  <c r="EE51" i="1" s="1"/>
  <c r="DU51" i="1"/>
  <c r="DV51" i="1" s="1"/>
  <c r="DM51" i="1"/>
  <c r="DN51" i="1" s="1"/>
  <c r="DO51" i="1" s="1"/>
  <c r="DL51" i="1"/>
  <c r="DE51" i="1"/>
  <c r="DF51" i="1" s="1"/>
  <c r="CX51" i="1"/>
  <c r="CY51" i="1" s="1"/>
  <c r="CQ51" i="1"/>
  <c r="CR51" i="1" s="1"/>
  <c r="CO51" i="1"/>
  <c r="CP51" i="1" s="1"/>
  <c r="CS51" i="1" s="1"/>
  <c r="CT51" i="1" s="1"/>
  <c r="CF51" i="1"/>
  <c r="CG51" i="1" s="1"/>
  <c r="CH51" i="1" s="1"/>
  <c r="CI51" i="1" s="1"/>
  <c r="CA51" i="1"/>
  <c r="CB51" i="1" s="1"/>
  <c r="BZ51" i="1"/>
  <c r="BY51" i="1"/>
  <c r="BR51" i="1"/>
  <c r="BS51" i="1" s="1"/>
  <c r="BK51" i="1"/>
  <c r="BL51" i="1" s="1"/>
  <c r="BI51" i="1"/>
  <c r="BJ51" i="1" s="1"/>
  <c r="BM51" i="1" s="1"/>
  <c r="BN51" i="1" s="1"/>
  <c r="BD51" i="1"/>
  <c r="BE51" i="1" s="1"/>
  <c r="AZ51" i="1"/>
  <c r="BA51" i="1" s="1"/>
  <c r="BB51" i="1" s="1"/>
  <c r="BC51" i="1" s="1"/>
  <c r="AS51" i="1"/>
  <c r="AT51" i="1" s="1"/>
  <c r="AN51" i="1"/>
  <c r="AO51" i="1" s="1"/>
  <c r="AM51" i="1"/>
  <c r="AU51" i="1" s="1"/>
  <c r="AV51" i="1" s="1"/>
  <c r="AL51" i="1"/>
  <c r="AC51" i="1"/>
  <c r="AD51" i="1" s="1"/>
  <c r="T51" i="1"/>
  <c r="U51" i="1" s="1"/>
  <c r="M51" i="1"/>
  <c r="N51" i="1" s="1"/>
  <c r="F51" i="1"/>
  <c r="G51" i="1" s="1"/>
  <c r="FC50" i="1"/>
  <c r="FD50" i="1" s="1"/>
  <c r="FA50" i="1"/>
  <c r="FB50" i="1" s="1"/>
  <c r="ER50" i="1"/>
  <c r="ES50" i="1" s="1"/>
  <c r="EK50" i="1"/>
  <c r="EL50" i="1" s="1"/>
  <c r="ED50" i="1"/>
  <c r="EE50" i="1" s="1"/>
  <c r="DU50" i="1"/>
  <c r="DV50" i="1" s="1"/>
  <c r="DQ50" i="1"/>
  <c r="DP50" i="1"/>
  <c r="DL50" i="1"/>
  <c r="DM50" i="1" s="1"/>
  <c r="DN50" i="1" s="1"/>
  <c r="DO50" i="1" s="1"/>
  <c r="DE50" i="1"/>
  <c r="DF50" i="1" s="1"/>
  <c r="CZ50" i="1"/>
  <c r="DA50" i="1" s="1"/>
  <c r="CX50" i="1"/>
  <c r="CY50" i="1" s="1"/>
  <c r="DG50" i="1" s="1"/>
  <c r="DH50" i="1" s="1"/>
  <c r="CO50" i="1"/>
  <c r="CP50" i="1" s="1"/>
  <c r="CG50" i="1"/>
  <c r="CJ50" i="1" s="1"/>
  <c r="CK50" i="1" s="1"/>
  <c r="CF50" i="1"/>
  <c r="BY50" i="1"/>
  <c r="BZ50" i="1" s="1"/>
  <c r="CS50" i="1" s="1"/>
  <c r="CT50" i="1" s="1"/>
  <c r="BR50" i="1"/>
  <c r="BS50" i="1" s="1"/>
  <c r="BI50" i="1"/>
  <c r="BJ50" i="1" s="1"/>
  <c r="BM50" i="1" s="1"/>
  <c r="BN50" i="1" s="1"/>
  <c r="BB50" i="1"/>
  <c r="BC50" i="1" s="1"/>
  <c r="AZ50" i="1"/>
  <c r="BA50" i="1" s="1"/>
  <c r="BD50" i="1" s="1"/>
  <c r="BE50" i="1" s="1"/>
  <c r="AU50" i="1"/>
  <c r="AV50" i="1" s="1"/>
  <c r="AT50" i="1"/>
  <c r="AS50" i="1"/>
  <c r="AL50" i="1"/>
  <c r="AM50" i="1" s="1"/>
  <c r="AC50" i="1"/>
  <c r="AD50" i="1" s="1"/>
  <c r="AG50" i="1" s="1"/>
  <c r="AH50" i="1" s="1"/>
  <c r="X50" i="1"/>
  <c r="Y50" i="1" s="1"/>
  <c r="U50" i="1"/>
  <c r="V50" i="1" s="1"/>
  <c r="W50" i="1" s="1"/>
  <c r="T50" i="1"/>
  <c r="M50" i="1"/>
  <c r="N50" i="1" s="1"/>
  <c r="F50" i="1"/>
  <c r="G50" i="1" s="1"/>
  <c r="O50" i="1" s="1"/>
  <c r="P50" i="1" s="1"/>
  <c r="FA49" i="1"/>
  <c r="FB49" i="1" s="1"/>
  <c r="ER49" i="1"/>
  <c r="ES49" i="1" s="1"/>
  <c r="ET49" i="1" s="1"/>
  <c r="EU49" i="1" s="1"/>
  <c r="EK49" i="1"/>
  <c r="EL49" i="1" s="1"/>
  <c r="ED49" i="1"/>
  <c r="EE49" i="1" s="1"/>
  <c r="DY49" i="1"/>
  <c r="DZ49" i="1" s="1"/>
  <c r="DX49" i="1"/>
  <c r="DW49" i="1"/>
  <c r="DU49" i="1"/>
  <c r="DV49" i="1" s="1"/>
  <c r="DL49" i="1"/>
  <c r="DM49" i="1" s="1"/>
  <c r="DP49" i="1" s="1"/>
  <c r="DQ49" i="1" s="1"/>
  <c r="DG49" i="1"/>
  <c r="DH49" i="1" s="1"/>
  <c r="DE49" i="1"/>
  <c r="DF49" i="1" s="1"/>
  <c r="CX49" i="1"/>
  <c r="CY49" i="1" s="1"/>
  <c r="CO49" i="1"/>
  <c r="CP49" i="1" s="1"/>
  <c r="CJ49" i="1"/>
  <c r="CK49" i="1" s="1"/>
  <c r="CF49" i="1"/>
  <c r="CG49" i="1" s="1"/>
  <c r="BZ49" i="1"/>
  <c r="BY49" i="1"/>
  <c r="BR49" i="1"/>
  <c r="BS49" i="1" s="1"/>
  <c r="BT49" i="1" s="1"/>
  <c r="BU49" i="1" s="1"/>
  <c r="BI49" i="1"/>
  <c r="BJ49" i="1" s="1"/>
  <c r="BD49" i="1"/>
  <c r="BE49" i="1" s="1"/>
  <c r="BB49" i="1"/>
  <c r="BC49" i="1" s="1"/>
  <c r="AZ49" i="1"/>
  <c r="BA49" i="1" s="1"/>
  <c r="AS49" i="1"/>
  <c r="AT49" i="1" s="1"/>
  <c r="AM49" i="1"/>
  <c r="AN49" i="1" s="1"/>
  <c r="AO49" i="1" s="1"/>
  <c r="AL49" i="1"/>
  <c r="AC49" i="1"/>
  <c r="AD49" i="1" s="1"/>
  <c r="T49" i="1"/>
  <c r="U49" i="1" s="1"/>
  <c r="N49" i="1"/>
  <c r="M49" i="1"/>
  <c r="I49" i="1"/>
  <c r="F49" i="1"/>
  <c r="G49" i="1" s="1"/>
  <c r="H49" i="1" s="1"/>
  <c r="FA48" i="1"/>
  <c r="FB48" i="1" s="1"/>
  <c r="ET48" i="1"/>
  <c r="EU48" i="1" s="1"/>
  <c r="ES48" i="1"/>
  <c r="ER48" i="1"/>
  <c r="EK48" i="1"/>
  <c r="EL48" i="1" s="1"/>
  <c r="EF48" i="1" s="1"/>
  <c r="EG48" i="1" s="1"/>
  <c r="EE48" i="1"/>
  <c r="ED48" i="1"/>
  <c r="DY48" i="1"/>
  <c r="DZ48" i="1" s="1"/>
  <c r="DU48" i="1"/>
  <c r="DV48" i="1" s="1"/>
  <c r="DM48" i="1"/>
  <c r="DP48" i="1" s="1"/>
  <c r="DQ48" i="1" s="1"/>
  <c r="DL48" i="1"/>
  <c r="DF48" i="1"/>
  <c r="DG48" i="1" s="1"/>
  <c r="DH48" i="1" s="1"/>
  <c r="DE48" i="1"/>
  <c r="CY48" i="1"/>
  <c r="CZ48" i="1" s="1"/>
  <c r="DA48" i="1" s="1"/>
  <c r="CX48" i="1"/>
  <c r="CO48" i="1"/>
  <c r="CP48" i="1" s="1"/>
  <c r="CJ48" i="1"/>
  <c r="CK48" i="1" s="1"/>
  <c r="CG48" i="1"/>
  <c r="CH48" i="1" s="1"/>
  <c r="CI48" i="1" s="1"/>
  <c r="CF48" i="1"/>
  <c r="BZ48" i="1"/>
  <c r="CA48" i="1" s="1"/>
  <c r="CB48" i="1" s="1"/>
  <c r="BY48" i="1"/>
  <c r="BS48" i="1"/>
  <c r="BT48" i="1" s="1"/>
  <c r="BU48" i="1" s="1"/>
  <c r="BR48" i="1"/>
  <c r="BM48" i="1"/>
  <c r="BN48" i="1" s="1"/>
  <c r="BI48" i="1"/>
  <c r="BJ48" i="1" s="1"/>
  <c r="BA48" i="1"/>
  <c r="AZ48" i="1"/>
  <c r="AT48" i="1"/>
  <c r="AS48" i="1"/>
  <c r="AL48" i="1"/>
  <c r="AM48" i="1" s="1"/>
  <c r="AC48" i="1"/>
  <c r="AD48" i="1" s="1"/>
  <c r="X48" i="1"/>
  <c r="Y48" i="1" s="1"/>
  <c r="W48" i="1"/>
  <c r="V48" i="1"/>
  <c r="U48" i="1"/>
  <c r="T48" i="1"/>
  <c r="M48" i="1"/>
  <c r="N48" i="1" s="1"/>
  <c r="O48" i="1" s="1"/>
  <c r="P48" i="1" s="1"/>
  <c r="H48" i="1"/>
  <c r="I48" i="1" s="1"/>
  <c r="G48" i="1"/>
  <c r="F48" i="1"/>
  <c r="FB47" i="1"/>
  <c r="FA47" i="1"/>
  <c r="ES47" i="1"/>
  <c r="ER47" i="1"/>
  <c r="EL47" i="1"/>
  <c r="EM47" i="1" s="1"/>
  <c r="EN47" i="1" s="1"/>
  <c r="EK47" i="1"/>
  <c r="EE47" i="1"/>
  <c r="ED47" i="1"/>
  <c r="DX47" i="1"/>
  <c r="DU47" i="1"/>
  <c r="DV47" i="1" s="1"/>
  <c r="DW47" i="1" s="1"/>
  <c r="DN47" i="1"/>
  <c r="DO47" i="1" s="1"/>
  <c r="DM47" i="1"/>
  <c r="DP47" i="1" s="1"/>
  <c r="DQ47" i="1" s="1"/>
  <c r="DL47" i="1"/>
  <c r="DE47" i="1"/>
  <c r="DF47" i="1" s="1"/>
  <c r="CZ47" i="1"/>
  <c r="DA47" i="1" s="1"/>
  <c r="CY47" i="1"/>
  <c r="CX47" i="1"/>
  <c r="CO47" i="1"/>
  <c r="CP47" i="1" s="1"/>
  <c r="CF47" i="1"/>
  <c r="CG47" i="1" s="1"/>
  <c r="BZ47" i="1"/>
  <c r="BY47" i="1"/>
  <c r="BR47" i="1"/>
  <c r="BS47" i="1" s="1"/>
  <c r="BT47" i="1" s="1"/>
  <c r="BU47" i="1" s="1"/>
  <c r="BJ47" i="1"/>
  <c r="BI47" i="1"/>
  <c r="BB47" i="1"/>
  <c r="BC47" i="1" s="1"/>
  <c r="BA47" i="1"/>
  <c r="AZ47" i="1"/>
  <c r="AU47" i="1"/>
  <c r="AV47" i="1" s="1"/>
  <c r="AS47" i="1"/>
  <c r="AT47" i="1" s="1"/>
  <c r="AN47" i="1" s="1"/>
  <c r="AO47" i="1" s="1"/>
  <c r="AM47" i="1"/>
  <c r="AL47" i="1"/>
  <c r="AD47" i="1"/>
  <c r="U47" i="1"/>
  <c r="T47" i="1"/>
  <c r="M47" i="1"/>
  <c r="N47" i="1" s="1"/>
  <c r="F47" i="1"/>
  <c r="G47" i="1" s="1"/>
  <c r="H47" i="1" s="1"/>
  <c r="I47" i="1" s="1"/>
  <c r="FA46" i="1"/>
  <c r="FB46" i="1" s="1"/>
  <c r="FE46" i="1" s="1"/>
  <c r="FF46" i="1" s="1"/>
  <c r="ER46" i="1"/>
  <c r="ES46" i="1" s="1"/>
  <c r="EL46" i="1"/>
  <c r="EM46" i="1" s="1"/>
  <c r="EN46" i="1" s="1"/>
  <c r="EK46" i="1"/>
  <c r="EF46" i="1"/>
  <c r="EG46" i="1" s="1"/>
  <c r="EE46" i="1"/>
  <c r="ED46" i="1"/>
  <c r="DU46" i="1"/>
  <c r="DV46" i="1" s="1"/>
  <c r="DL46" i="1"/>
  <c r="DM46" i="1" s="1"/>
  <c r="DN46" i="1" s="1"/>
  <c r="DO46" i="1" s="1"/>
  <c r="DE46" i="1"/>
  <c r="DF46" i="1" s="1"/>
  <c r="DG46" i="1" s="1"/>
  <c r="DH46" i="1" s="1"/>
  <c r="CX46" i="1"/>
  <c r="CY46" i="1" s="1"/>
  <c r="CZ46" i="1" s="1"/>
  <c r="DA46" i="1" s="1"/>
  <c r="CO46" i="1"/>
  <c r="CP46" i="1" s="1"/>
  <c r="CG46" i="1"/>
  <c r="CF46" i="1"/>
  <c r="BY46" i="1"/>
  <c r="BZ46" i="1" s="1"/>
  <c r="CA46" i="1" s="1"/>
  <c r="CB46" i="1" s="1"/>
  <c r="BR46" i="1"/>
  <c r="BS46" i="1" s="1"/>
  <c r="BK46" i="1"/>
  <c r="BL46" i="1" s="1"/>
  <c r="BJ46" i="1"/>
  <c r="BM46" i="1" s="1"/>
  <c r="BN46" i="1" s="1"/>
  <c r="BI46" i="1"/>
  <c r="AZ46" i="1"/>
  <c r="BA46" i="1" s="1"/>
  <c r="AU46" i="1"/>
  <c r="AV46" i="1" s="1"/>
  <c r="AS46" i="1"/>
  <c r="AT46" i="1" s="1"/>
  <c r="AM46" i="1"/>
  <c r="AN46" i="1" s="1"/>
  <c r="AO46" i="1" s="1"/>
  <c r="AL46" i="1"/>
  <c r="AC46" i="1"/>
  <c r="AD46" i="1" s="1"/>
  <c r="T46" i="1"/>
  <c r="U46" i="1" s="1"/>
  <c r="M46" i="1"/>
  <c r="N46" i="1" s="1"/>
  <c r="I46" i="1"/>
  <c r="F46" i="1"/>
  <c r="G46" i="1" s="1"/>
  <c r="H46" i="1" s="1"/>
  <c r="FA45" i="1"/>
  <c r="FB45" i="1" s="1"/>
  <c r="ES45" i="1"/>
  <c r="ER45" i="1"/>
  <c r="EL45" i="1"/>
  <c r="EK45" i="1"/>
  <c r="EE45" i="1"/>
  <c r="EF45" i="1" s="1"/>
  <c r="EG45" i="1" s="1"/>
  <c r="ED45" i="1"/>
  <c r="DW45" i="1"/>
  <c r="DX45" i="1" s="1"/>
  <c r="DU45" i="1"/>
  <c r="DV45" i="1" s="1"/>
  <c r="DY45" i="1" s="1"/>
  <c r="DZ45" i="1" s="1"/>
  <c r="DL45" i="1"/>
  <c r="DM45" i="1" s="1"/>
  <c r="DE45" i="1"/>
  <c r="DF45" i="1" s="1"/>
  <c r="CZ45" i="1"/>
  <c r="DA45" i="1" s="1"/>
  <c r="CX45" i="1"/>
  <c r="CY45" i="1" s="1"/>
  <c r="DG45" i="1" s="1"/>
  <c r="DH45" i="1" s="1"/>
  <c r="CP45" i="1"/>
  <c r="CO45" i="1"/>
  <c r="CF45" i="1"/>
  <c r="CG45" i="1" s="1"/>
  <c r="BY45" i="1"/>
  <c r="BZ45" i="1" s="1"/>
  <c r="CA45" i="1" s="1"/>
  <c r="CB45" i="1" s="1"/>
  <c r="BR45" i="1"/>
  <c r="BS45" i="1" s="1"/>
  <c r="BK45" i="1"/>
  <c r="BL45" i="1" s="1"/>
  <c r="BI45" i="1"/>
  <c r="BJ45" i="1" s="1"/>
  <c r="BM45" i="1" s="1"/>
  <c r="BN45" i="1" s="1"/>
  <c r="AZ45" i="1"/>
  <c r="BA45" i="1" s="1"/>
  <c r="AU45" i="1"/>
  <c r="AV45" i="1" s="1"/>
  <c r="AT45" i="1"/>
  <c r="AS45" i="1"/>
  <c r="AM45" i="1"/>
  <c r="AN45" i="1" s="1"/>
  <c r="AO45" i="1" s="1"/>
  <c r="AL45" i="1"/>
  <c r="AC45" i="1"/>
  <c r="AD45" i="1" s="1"/>
  <c r="U45" i="1"/>
  <c r="T45" i="1"/>
  <c r="M45" i="1"/>
  <c r="N45" i="1" s="1"/>
  <c r="H45" i="1"/>
  <c r="I45" i="1" s="1"/>
  <c r="F45" i="1"/>
  <c r="G45" i="1" s="1"/>
  <c r="FA44" i="1"/>
  <c r="FB44" i="1" s="1"/>
  <c r="ES44" i="1"/>
  <c r="ER44" i="1"/>
  <c r="EK44" i="1"/>
  <c r="EL44" i="1" s="1"/>
  <c r="EE44" i="1"/>
  <c r="EF44" i="1" s="1"/>
  <c r="EG44" i="1" s="1"/>
  <c r="ED44" i="1"/>
  <c r="DU44" i="1"/>
  <c r="DV44" i="1" s="1"/>
  <c r="DQ44" i="1"/>
  <c r="DP44" i="1"/>
  <c r="DN44" i="1"/>
  <c r="DO44" i="1" s="1"/>
  <c r="DL44" i="1"/>
  <c r="DM44" i="1" s="1"/>
  <c r="DE44" i="1"/>
  <c r="DF44" i="1" s="1"/>
  <c r="CY44" i="1"/>
  <c r="CZ44" i="1" s="1"/>
  <c r="DA44" i="1" s="1"/>
  <c r="CX44" i="1"/>
  <c r="CO44" i="1"/>
  <c r="CP44" i="1" s="1"/>
  <c r="CF44" i="1"/>
  <c r="CG44" i="1" s="1"/>
  <c r="CH44" i="1" s="1"/>
  <c r="CI44" i="1" s="1"/>
  <c r="BY44" i="1"/>
  <c r="BZ44" i="1" s="1"/>
  <c r="CA44" i="1" s="1"/>
  <c r="CB44" i="1" s="1"/>
  <c r="BR44" i="1"/>
  <c r="BS44" i="1" s="1"/>
  <c r="BJ44" i="1"/>
  <c r="BI44" i="1"/>
  <c r="BA44" i="1"/>
  <c r="AZ44" i="1"/>
  <c r="AT44" i="1"/>
  <c r="AU44" i="1" s="1"/>
  <c r="AV44" i="1" s="1"/>
  <c r="AS44" i="1"/>
  <c r="AL44" i="1"/>
  <c r="AM44" i="1" s="1"/>
  <c r="AN44" i="1" s="1"/>
  <c r="AO44" i="1" s="1"/>
  <c r="AG44" i="1"/>
  <c r="AH44" i="1" s="1"/>
  <c r="AC44" i="1"/>
  <c r="AD44" i="1" s="1"/>
  <c r="U44" i="1"/>
  <c r="T44" i="1"/>
  <c r="O44" i="1"/>
  <c r="P44" i="1" s="1"/>
  <c r="M44" i="1"/>
  <c r="N44" i="1" s="1"/>
  <c r="F44" i="1"/>
  <c r="G44" i="1" s="1"/>
  <c r="FA43" i="1"/>
  <c r="FB43" i="1" s="1"/>
  <c r="ER43" i="1"/>
  <c r="ES43" i="1" s="1"/>
  <c r="EK43" i="1"/>
  <c r="EL43" i="1" s="1"/>
  <c r="EM43" i="1" s="1"/>
  <c r="EN43" i="1" s="1"/>
  <c r="EF43" i="1"/>
  <c r="EG43" i="1" s="1"/>
  <c r="EE43" i="1"/>
  <c r="ED43" i="1"/>
  <c r="DU43" i="1"/>
  <c r="DV43" i="1" s="1"/>
  <c r="DN43" i="1"/>
  <c r="DO43" i="1" s="1"/>
  <c r="DL43" i="1"/>
  <c r="DM43" i="1" s="1"/>
  <c r="DE43" i="1"/>
  <c r="DF43" i="1" s="1"/>
  <c r="CY43" i="1"/>
  <c r="CZ43" i="1" s="1"/>
  <c r="DA43" i="1" s="1"/>
  <c r="CX43" i="1"/>
  <c r="CO43" i="1"/>
  <c r="CP43" i="1" s="1"/>
  <c r="CF43" i="1"/>
  <c r="CG43" i="1" s="1"/>
  <c r="CH43" i="1" s="1"/>
  <c r="CI43" i="1" s="1"/>
  <c r="BZ43" i="1"/>
  <c r="CA43" i="1" s="1"/>
  <c r="CB43" i="1" s="1"/>
  <c r="BY43" i="1"/>
  <c r="BT43" i="1"/>
  <c r="BU43" i="1" s="1"/>
  <c r="BR43" i="1"/>
  <c r="BS43" i="1" s="1"/>
  <c r="BN43" i="1"/>
  <c r="BM43" i="1"/>
  <c r="BL43" i="1"/>
  <c r="BI43" i="1"/>
  <c r="BJ43" i="1" s="1"/>
  <c r="BK43" i="1" s="1"/>
  <c r="AZ43" i="1"/>
  <c r="BA43" i="1" s="1"/>
  <c r="AT43" i="1"/>
  <c r="AU43" i="1" s="1"/>
  <c r="AV43" i="1" s="1"/>
  <c r="AS43" i="1"/>
  <c r="AM43" i="1"/>
  <c r="AL43" i="1"/>
  <c r="AE43" i="1"/>
  <c r="AF43" i="1" s="1"/>
  <c r="AD43" i="1"/>
  <c r="AG43" i="1" s="1"/>
  <c r="AH43" i="1" s="1"/>
  <c r="AC43" i="1"/>
  <c r="T43" i="1"/>
  <c r="U43" i="1" s="1"/>
  <c r="M43" i="1"/>
  <c r="N43" i="1" s="1"/>
  <c r="O43" i="1" s="1"/>
  <c r="P43" i="1" s="1"/>
  <c r="H43" i="1"/>
  <c r="I43" i="1" s="1"/>
  <c r="F43" i="1"/>
  <c r="G43" i="1" s="1"/>
  <c r="FA42" i="1"/>
  <c r="FB42" i="1" s="1"/>
  <c r="EV42" i="1"/>
  <c r="EW42" i="1" s="1"/>
  <c r="ER42" i="1"/>
  <c r="ES42" i="1" s="1"/>
  <c r="EK42" i="1"/>
  <c r="EL42" i="1" s="1"/>
  <c r="EF42" i="1"/>
  <c r="EG42" i="1" s="1"/>
  <c r="ED42" i="1"/>
  <c r="EE42" i="1" s="1"/>
  <c r="DU42" i="1"/>
  <c r="DV42" i="1" s="1"/>
  <c r="DM42" i="1"/>
  <c r="DL42" i="1"/>
  <c r="DE42" i="1"/>
  <c r="DF42" i="1" s="1"/>
  <c r="DG42" i="1" s="1"/>
  <c r="DH42" i="1" s="1"/>
  <c r="CX42" i="1"/>
  <c r="CY42" i="1" s="1"/>
  <c r="CZ42" i="1" s="1"/>
  <c r="DA42" i="1" s="1"/>
  <c r="CO42" i="1"/>
  <c r="CP42" i="1" s="1"/>
  <c r="CG42" i="1"/>
  <c r="CH42" i="1" s="1"/>
  <c r="CI42" i="1" s="1"/>
  <c r="CF42" i="1"/>
  <c r="BY42" i="1"/>
  <c r="BZ42" i="1" s="1"/>
  <c r="CA42" i="1" s="1"/>
  <c r="CB42" i="1" s="1"/>
  <c r="BT42" i="1"/>
  <c r="BU42" i="1" s="1"/>
  <c r="BR42" i="1"/>
  <c r="BS42" i="1" s="1"/>
  <c r="BI42" i="1"/>
  <c r="BJ42" i="1" s="1"/>
  <c r="AZ42" i="1"/>
  <c r="BA42" i="1" s="1"/>
  <c r="AS42" i="1"/>
  <c r="AT42" i="1" s="1"/>
  <c r="AL42" i="1"/>
  <c r="AM42" i="1" s="1"/>
  <c r="AN42" i="1" s="1"/>
  <c r="AO42" i="1" s="1"/>
  <c r="AC42" i="1"/>
  <c r="AD42" i="1" s="1"/>
  <c r="AG42" i="1" s="1"/>
  <c r="AH42" i="1" s="1"/>
  <c r="X42" i="1"/>
  <c r="Y42" i="1" s="1"/>
  <c r="T42" i="1"/>
  <c r="U42" i="1" s="1"/>
  <c r="V42" i="1" s="1"/>
  <c r="W42" i="1" s="1"/>
  <c r="N42" i="1"/>
  <c r="M42" i="1"/>
  <c r="G42" i="1"/>
  <c r="H42" i="1" s="1"/>
  <c r="I42" i="1" s="1"/>
  <c r="F42" i="1"/>
  <c r="FA41" i="1"/>
  <c r="FB41" i="1" s="1"/>
  <c r="ER41" i="1"/>
  <c r="ES41" i="1" s="1"/>
  <c r="EV41" i="1" s="1"/>
  <c r="EW41" i="1" s="1"/>
  <c r="EK41" i="1"/>
  <c r="EL41" i="1" s="1"/>
  <c r="EM41" i="1" s="1"/>
  <c r="EN41" i="1" s="1"/>
  <c r="EG41" i="1"/>
  <c r="EE41" i="1"/>
  <c r="EF41" i="1" s="1"/>
  <c r="ED41" i="1"/>
  <c r="DV41" i="1"/>
  <c r="DU41" i="1"/>
  <c r="DQ41" i="1"/>
  <c r="DP41" i="1"/>
  <c r="DM41" i="1"/>
  <c r="DL41" i="1"/>
  <c r="DF41" i="1"/>
  <c r="DG41" i="1" s="1"/>
  <c r="DH41" i="1" s="1"/>
  <c r="DE41" i="1"/>
  <c r="DA41" i="1"/>
  <c r="CX41" i="1"/>
  <c r="CY41" i="1" s="1"/>
  <c r="CZ41" i="1" s="1"/>
  <c r="CS41" i="1"/>
  <c r="CT41" i="1" s="1"/>
  <c r="CP41" i="1"/>
  <c r="CO41" i="1"/>
  <c r="CG41" i="1"/>
  <c r="CJ41" i="1" s="1"/>
  <c r="CK41" i="1" s="1"/>
  <c r="CF41" i="1"/>
  <c r="BZ41" i="1"/>
  <c r="BY41" i="1"/>
  <c r="BR41" i="1"/>
  <c r="BS41" i="1" s="1"/>
  <c r="BT41" i="1" s="1"/>
  <c r="BU41" i="1" s="1"/>
  <c r="BI41" i="1"/>
  <c r="BJ41" i="1" s="1"/>
  <c r="AZ41" i="1"/>
  <c r="BA41" i="1" s="1"/>
  <c r="AT41" i="1"/>
  <c r="AS41" i="1"/>
  <c r="AO41" i="1"/>
  <c r="AL41" i="1"/>
  <c r="AM41" i="1" s="1"/>
  <c r="AN41" i="1" s="1"/>
  <c r="AD41" i="1"/>
  <c r="AC41" i="1"/>
  <c r="X41" i="1"/>
  <c r="Y41" i="1" s="1"/>
  <c r="T41" i="1"/>
  <c r="U41" i="1" s="1"/>
  <c r="N41" i="1"/>
  <c r="M41" i="1"/>
  <c r="G41" i="1"/>
  <c r="F41" i="1"/>
  <c r="FA40" i="1"/>
  <c r="FB40" i="1" s="1"/>
  <c r="ES40" i="1"/>
  <c r="ER40" i="1"/>
  <c r="EK40" i="1"/>
  <c r="EL40" i="1" s="1"/>
  <c r="ED40" i="1"/>
  <c r="EE40" i="1" s="1"/>
  <c r="DV40" i="1"/>
  <c r="DW40" i="1" s="1"/>
  <c r="DX40" i="1" s="1"/>
  <c r="DU40" i="1"/>
  <c r="DL40" i="1"/>
  <c r="DM40" i="1" s="1"/>
  <c r="DF40" i="1"/>
  <c r="DE40" i="1"/>
  <c r="CX40" i="1"/>
  <c r="CY40" i="1" s="1"/>
  <c r="CZ40" i="1" s="1"/>
  <c r="DA40" i="1" s="1"/>
  <c r="CO40" i="1"/>
  <c r="CP40" i="1" s="1"/>
  <c r="CS40" i="1" s="1"/>
  <c r="CT40" i="1" s="1"/>
  <c r="CF40" i="1"/>
  <c r="CG40" i="1" s="1"/>
  <c r="CH40" i="1" s="1"/>
  <c r="CI40" i="1" s="1"/>
  <c r="BZ40" i="1"/>
  <c r="BY40" i="1"/>
  <c r="BS40" i="1"/>
  <c r="BR40" i="1"/>
  <c r="BJ40" i="1"/>
  <c r="BI40" i="1"/>
  <c r="AZ40" i="1"/>
  <c r="BA40" i="1" s="1"/>
  <c r="BB40" i="1" s="1"/>
  <c r="BC40" i="1" s="1"/>
  <c r="AS40" i="1"/>
  <c r="AT40" i="1" s="1"/>
  <c r="AM40" i="1"/>
  <c r="BK40" i="1" s="1"/>
  <c r="BL40" i="1" s="1"/>
  <c r="AL40" i="1"/>
  <c r="AC40" i="1"/>
  <c r="AD40" i="1" s="1"/>
  <c r="U40" i="1"/>
  <c r="V40" i="1" s="1"/>
  <c r="W40" i="1" s="1"/>
  <c r="T40" i="1"/>
  <c r="M40" i="1"/>
  <c r="N40" i="1" s="1"/>
  <c r="F40" i="1"/>
  <c r="G40" i="1" s="1"/>
  <c r="FC39" i="1"/>
  <c r="FD39" i="1" s="1"/>
  <c r="FB39" i="1"/>
  <c r="FA39" i="1"/>
  <c r="ER39" i="1"/>
  <c r="ES39" i="1" s="1"/>
  <c r="EL39" i="1"/>
  <c r="EM39" i="1" s="1"/>
  <c r="EN39" i="1" s="1"/>
  <c r="EK39" i="1"/>
  <c r="ED39" i="1"/>
  <c r="EE39" i="1" s="1"/>
  <c r="DU39" i="1"/>
  <c r="DV39" i="1" s="1"/>
  <c r="DL39" i="1"/>
  <c r="DM39" i="1" s="1"/>
  <c r="DF39" i="1"/>
  <c r="DE39" i="1"/>
  <c r="CX39" i="1"/>
  <c r="CY39" i="1" s="1"/>
  <c r="CZ39" i="1" s="1"/>
  <c r="DA39" i="1" s="1"/>
  <c r="CQ39" i="1"/>
  <c r="CR39" i="1" s="1"/>
  <c r="CP39" i="1"/>
  <c r="CO39" i="1"/>
  <c r="CF39" i="1"/>
  <c r="CG39" i="1" s="1"/>
  <c r="BY39" i="1"/>
  <c r="BZ39" i="1" s="1"/>
  <c r="BT39" i="1" s="1"/>
  <c r="BU39" i="1" s="1"/>
  <c r="BS39" i="1"/>
  <c r="BR39" i="1"/>
  <c r="BI39" i="1"/>
  <c r="BJ39" i="1" s="1"/>
  <c r="BA39" i="1"/>
  <c r="AZ39" i="1"/>
  <c r="AS39" i="1"/>
  <c r="AT39" i="1" s="1"/>
  <c r="AU39" i="1" s="1"/>
  <c r="AV39" i="1" s="1"/>
  <c r="AL39" i="1"/>
  <c r="AM39" i="1" s="1"/>
  <c r="AD39" i="1"/>
  <c r="AG39" i="1" s="1"/>
  <c r="AH39" i="1" s="1"/>
  <c r="AC39" i="1"/>
  <c r="U39" i="1"/>
  <c r="X39" i="1" s="1"/>
  <c r="Y39" i="1" s="1"/>
  <c r="T39" i="1"/>
  <c r="N39" i="1"/>
  <c r="M39" i="1"/>
  <c r="F39" i="1"/>
  <c r="G39" i="1" s="1"/>
  <c r="H39" i="1" s="1"/>
  <c r="I39" i="1" s="1"/>
  <c r="FA33" i="1"/>
  <c r="ER33" i="1"/>
  <c r="EK33" i="1"/>
  <c r="ED33" i="1"/>
  <c r="DU33" i="1"/>
  <c r="DL33" i="1"/>
  <c r="DE33" i="1"/>
  <c r="CX33" i="1"/>
  <c r="CO33" i="1"/>
  <c r="CF33" i="1"/>
  <c r="BY33" i="1"/>
  <c r="BR33" i="1"/>
  <c r="BI33" i="1"/>
  <c r="AZ33" i="1"/>
  <c r="AS33" i="1"/>
  <c r="AL33" i="1"/>
  <c r="AC33" i="1"/>
  <c r="T33" i="1"/>
  <c r="M33" i="1"/>
  <c r="F33" i="1"/>
  <c r="FC32" i="1"/>
  <c r="FD32" i="1" s="1"/>
  <c r="FB32" i="1"/>
  <c r="FA32" i="1"/>
  <c r="ER32" i="1"/>
  <c r="ES32" i="1" s="1"/>
  <c r="EK32" i="1"/>
  <c r="EL32" i="1" s="1"/>
  <c r="ED32" i="1"/>
  <c r="EE32" i="1" s="1"/>
  <c r="DV32" i="1"/>
  <c r="DU32" i="1"/>
  <c r="DL32" i="1"/>
  <c r="DM32" i="1" s="1"/>
  <c r="DE32" i="1"/>
  <c r="DF32" i="1" s="1"/>
  <c r="CX32" i="1"/>
  <c r="CY32" i="1" s="1"/>
  <c r="CP32" i="1"/>
  <c r="CO32" i="1"/>
  <c r="CJ32" i="1"/>
  <c r="CK32" i="1" s="1"/>
  <c r="CG32" i="1"/>
  <c r="CF32" i="1"/>
  <c r="BY32" i="1"/>
  <c r="BZ32" i="1" s="1"/>
  <c r="BR32" i="1"/>
  <c r="BS32" i="1" s="1"/>
  <c r="BI32" i="1"/>
  <c r="BJ32" i="1" s="1"/>
  <c r="AZ32" i="1"/>
  <c r="BA32" i="1" s="1"/>
  <c r="AS32" i="1"/>
  <c r="AT32" i="1" s="1"/>
  <c r="AU32" i="1" s="1"/>
  <c r="AV32" i="1" s="1"/>
  <c r="AM32" i="1"/>
  <c r="AL32" i="1"/>
  <c r="AE32" i="1"/>
  <c r="AF32" i="1" s="1"/>
  <c r="AD32" i="1"/>
  <c r="AC32" i="1"/>
  <c r="T32" i="1"/>
  <c r="U32" i="1" s="1"/>
  <c r="N32" i="1"/>
  <c r="O32" i="1" s="1"/>
  <c r="P32" i="1" s="1"/>
  <c r="M32" i="1"/>
  <c r="F32" i="1"/>
  <c r="G32" i="1" s="1"/>
  <c r="H32" i="1" s="1"/>
  <c r="I32" i="1" s="1"/>
  <c r="FB31" i="1"/>
  <c r="FE31" i="1" s="1"/>
  <c r="FF31" i="1" s="1"/>
  <c r="FA31" i="1"/>
  <c r="ER31" i="1"/>
  <c r="ES31" i="1" s="1"/>
  <c r="EK31" i="1"/>
  <c r="EL31" i="1" s="1"/>
  <c r="EM31" i="1" s="1"/>
  <c r="EN31" i="1" s="1"/>
  <c r="EE31" i="1"/>
  <c r="EF31" i="1" s="1"/>
  <c r="EG31" i="1" s="1"/>
  <c r="ED31" i="1"/>
  <c r="DV31" i="1"/>
  <c r="DU31" i="1"/>
  <c r="DP31" i="1"/>
  <c r="DQ31" i="1" s="1"/>
  <c r="DM31" i="1"/>
  <c r="DL31" i="1"/>
  <c r="DE31" i="1"/>
  <c r="DF31" i="1" s="1"/>
  <c r="CX31" i="1"/>
  <c r="CY31" i="1" s="1"/>
  <c r="CZ31" i="1" s="1"/>
  <c r="DA31" i="1" s="1"/>
  <c r="CP31" i="1"/>
  <c r="CO31" i="1"/>
  <c r="CF31" i="1"/>
  <c r="CG31" i="1" s="1"/>
  <c r="BY31" i="1"/>
  <c r="BZ31" i="1" s="1"/>
  <c r="BS31" i="1"/>
  <c r="BT31" i="1" s="1"/>
  <c r="BU31" i="1" s="1"/>
  <c r="BR31" i="1"/>
  <c r="BJ31" i="1"/>
  <c r="BI31" i="1"/>
  <c r="AZ31" i="1"/>
  <c r="BA31" i="1" s="1"/>
  <c r="AS31" i="1"/>
  <c r="AT31" i="1" s="1"/>
  <c r="AL31" i="1"/>
  <c r="AM31" i="1" s="1"/>
  <c r="AE31" i="1"/>
  <c r="AF31" i="1" s="1"/>
  <c r="AD31" i="1"/>
  <c r="AC31" i="1"/>
  <c r="T31" i="1"/>
  <c r="U31" i="1" s="1"/>
  <c r="P31" i="1"/>
  <c r="O31" i="1"/>
  <c r="M31" i="1"/>
  <c r="N31" i="1" s="1"/>
  <c r="F31" i="1"/>
  <c r="G31" i="1" s="1"/>
  <c r="H31" i="1" s="1"/>
  <c r="I31" i="1" s="1"/>
  <c r="FB30" i="1"/>
  <c r="FA30" i="1"/>
  <c r="ES30" i="1"/>
  <c r="ER30" i="1"/>
  <c r="EK30" i="1"/>
  <c r="EL30" i="1" s="1"/>
  <c r="ED30" i="1"/>
  <c r="EE30" i="1" s="1"/>
  <c r="DU30" i="1"/>
  <c r="DV30" i="1" s="1"/>
  <c r="DL30" i="1"/>
  <c r="DM30" i="1" s="1"/>
  <c r="DE30" i="1"/>
  <c r="DF30" i="1" s="1"/>
  <c r="DG30" i="1" s="1"/>
  <c r="DH30" i="1" s="1"/>
  <c r="CY30" i="1"/>
  <c r="CZ30" i="1" s="1"/>
  <c r="DA30" i="1" s="1"/>
  <c r="CX30" i="1"/>
  <c r="CP30" i="1"/>
  <c r="CO30" i="1"/>
  <c r="CF30" i="1"/>
  <c r="CG30" i="1" s="1"/>
  <c r="BZ30" i="1"/>
  <c r="BY30" i="1"/>
  <c r="BR30" i="1"/>
  <c r="BS30" i="1" s="1"/>
  <c r="CQ30" i="1" s="1"/>
  <c r="CR30" i="1" s="1"/>
  <c r="BJ30" i="1"/>
  <c r="BI30" i="1"/>
  <c r="AZ30" i="1"/>
  <c r="BA30" i="1" s="1"/>
  <c r="AS30" i="1"/>
  <c r="AT30" i="1" s="1"/>
  <c r="AU30" i="1" s="1"/>
  <c r="AV30" i="1" s="1"/>
  <c r="AM30" i="1"/>
  <c r="AN30" i="1" s="1"/>
  <c r="AO30" i="1" s="1"/>
  <c r="AL30" i="1"/>
  <c r="AG30" i="1"/>
  <c r="AH30" i="1" s="1"/>
  <c r="AD30" i="1"/>
  <c r="AC30" i="1"/>
  <c r="U30" i="1"/>
  <c r="X30" i="1" s="1"/>
  <c r="Y30" i="1" s="1"/>
  <c r="T30" i="1"/>
  <c r="M30" i="1"/>
  <c r="N30" i="1" s="1"/>
  <c r="F30" i="1"/>
  <c r="G30" i="1" s="1"/>
  <c r="H30" i="1" s="1"/>
  <c r="I30" i="1" s="1"/>
  <c r="FB29" i="1"/>
  <c r="FA29" i="1"/>
  <c r="ER29" i="1"/>
  <c r="ES29" i="1" s="1"/>
  <c r="EL29" i="1"/>
  <c r="EV29" i="1" s="1"/>
  <c r="EW29" i="1" s="1"/>
  <c r="EK29" i="1"/>
  <c r="EE29" i="1"/>
  <c r="ED29" i="1"/>
  <c r="DV29" i="1"/>
  <c r="DY29" i="1" s="1"/>
  <c r="DZ29" i="1" s="1"/>
  <c r="DU29" i="1"/>
  <c r="DL29" i="1"/>
  <c r="DM29" i="1" s="1"/>
  <c r="DF29" i="1"/>
  <c r="DG29" i="1" s="1"/>
  <c r="DH29" i="1" s="1"/>
  <c r="DE29" i="1"/>
  <c r="CX29" i="1"/>
  <c r="CY29" i="1" s="1"/>
  <c r="CP29" i="1"/>
  <c r="CO29" i="1"/>
  <c r="CF29" i="1"/>
  <c r="CG29" i="1" s="1"/>
  <c r="BY29" i="1"/>
  <c r="BZ29" i="1" s="1"/>
  <c r="BR29" i="1"/>
  <c r="BS29" i="1" s="1"/>
  <c r="BJ29" i="1"/>
  <c r="BM29" i="1" s="1"/>
  <c r="BN29" i="1" s="1"/>
  <c r="BI29" i="1"/>
  <c r="BD29" i="1"/>
  <c r="BE29" i="1" s="1"/>
  <c r="AZ29" i="1"/>
  <c r="BA29" i="1" s="1"/>
  <c r="BB29" i="1" s="1"/>
  <c r="BC29" i="1" s="1"/>
  <c r="AS29" i="1"/>
  <c r="AT29" i="1" s="1"/>
  <c r="AN29" i="1"/>
  <c r="AO29" i="1" s="1"/>
  <c r="AM29" i="1"/>
  <c r="AL29" i="1"/>
  <c r="AD29" i="1"/>
  <c r="AC29" i="1"/>
  <c r="T29" i="1"/>
  <c r="U29" i="1" s="1"/>
  <c r="N29" i="1"/>
  <c r="M29" i="1"/>
  <c r="F29" i="1"/>
  <c r="G29" i="1" s="1"/>
  <c r="H29" i="1" s="1"/>
  <c r="I29" i="1" s="1"/>
  <c r="FB28" i="1"/>
  <c r="FA28" i="1"/>
  <c r="ER28" i="1"/>
  <c r="ES28" i="1" s="1"/>
  <c r="EK28" i="1"/>
  <c r="EL28" i="1" s="1"/>
  <c r="EE28" i="1"/>
  <c r="EF28" i="1" s="1"/>
  <c r="EG28" i="1" s="1"/>
  <c r="ED28" i="1"/>
  <c r="DV28" i="1"/>
  <c r="DU28" i="1"/>
  <c r="DM28" i="1"/>
  <c r="DL28" i="1"/>
  <c r="DF28" i="1"/>
  <c r="DE28" i="1"/>
  <c r="CX28" i="1"/>
  <c r="CY28" i="1" s="1"/>
  <c r="CZ28" i="1" s="1"/>
  <c r="DA28" i="1" s="1"/>
  <c r="CP28" i="1"/>
  <c r="CO28" i="1"/>
  <c r="CF28" i="1"/>
  <c r="CG28" i="1" s="1"/>
  <c r="BY28" i="1"/>
  <c r="BZ28" i="1" s="1"/>
  <c r="CA28" i="1" s="1"/>
  <c r="CB28" i="1" s="1"/>
  <c r="BS28" i="1"/>
  <c r="BR28" i="1"/>
  <c r="BJ28" i="1"/>
  <c r="BI28" i="1"/>
  <c r="BA28" i="1"/>
  <c r="BD28" i="1" s="1"/>
  <c r="BE28" i="1" s="1"/>
  <c r="AZ28" i="1"/>
  <c r="AS28" i="1"/>
  <c r="AT28" i="1" s="1"/>
  <c r="AM28" i="1"/>
  <c r="AN28" i="1" s="1"/>
  <c r="AO28" i="1" s="1"/>
  <c r="AL28" i="1"/>
  <c r="AD28" i="1"/>
  <c r="AC28" i="1"/>
  <c r="T28" i="1"/>
  <c r="U28" i="1" s="1"/>
  <c r="M28" i="1"/>
  <c r="N28" i="1" s="1"/>
  <c r="G28" i="1"/>
  <c r="H28" i="1" s="1"/>
  <c r="I28" i="1" s="1"/>
  <c r="F28" i="1"/>
  <c r="FB27" i="1"/>
  <c r="FA27" i="1"/>
  <c r="ES27" i="1"/>
  <c r="ER27" i="1"/>
  <c r="EL27" i="1"/>
  <c r="EM27" i="1" s="1"/>
  <c r="EN27" i="1" s="1"/>
  <c r="EK27" i="1"/>
  <c r="ED27" i="1"/>
  <c r="EE27" i="1" s="1"/>
  <c r="DV27" i="1"/>
  <c r="DY27" i="1" s="1"/>
  <c r="DZ27" i="1" s="1"/>
  <c r="DU27" i="1"/>
  <c r="DL27" i="1"/>
  <c r="DM27" i="1" s="1"/>
  <c r="DE27" i="1"/>
  <c r="DF27" i="1" s="1"/>
  <c r="DG27" i="1" s="1"/>
  <c r="DH27" i="1" s="1"/>
  <c r="CY27" i="1"/>
  <c r="CX27" i="1"/>
  <c r="CP27" i="1"/>
  <c r="CO27" i="1"/>
  <c r="CG27" i="1"/>
  <c r="CF27" i="1"/>
  <c r="BY27" i="1"/>
  <c r="BZ27" i="1" s="1"/>
  <c r="BS27" i="1"/>
  <c r="CH27" i="1" s="1"/>
  <c r="CI27" i="1" s="1"/>
  <c r="BR27" i="1"/>
  <c r="BJ27" i="1"/>
  <c r="BI27" i="1"/>
  <c r="BC27" i="1"/>
  <c r="AZ27" i="1"/>
  <c r="BA27" i="1" s="1"/>
  <c r="BB27" i="1" s="1"/>
  <c r="AS27" i="1"/>
  <c r="AT27" i="1" s="1"/>
  <c r="AU27" i="1" s="1"/>
  <c r="AV27" i="1" s="1"/>
  <c r="AM27" i="1"/>
  <c r="AL27" i="1"/>
  <c r="AD27" i="1"/>
  <c r="AC27" i="1"/>
  <c r="U27" i="1"/>
  <c r="T27" i="1"/>
  <c r="M27" i="1"/>
  <c r="N27" i="1" s="1"/>
  <c r="O27" i="1" s="1"/>
  <c r="P27" i="1" s="1"/>
  <c r="F27" i="1"/>
  <c r="G27" i="1" s="1"/>
  <c r="FC26" i="1"/>
  <c r="FD26" i="1" s="1"/>
  <c r="FB26" i="1"/>
  <c r="FE26" i="1" s="1"/>
  <c r="FF26" i="1" s="1"/>
  <c r="FA26" i="1"/>
  <c r="ER26" i="1"/>
  <c r="ES26" i="1" s="1"/>
  <c r="EM26" i="1"/>
  <c r="EN26" i="1" s="1"/>
  <c r="EK26" i="1"/>
  <c r="EL26" i="1" s="1"/>
  <c r="EE26" i="1"/>
  <c r="ED26" i="1"/>
  <c r="DV26" i="1"/>
  <c r="DU26" i="1"/>
  <c r="DM26" i="1"/>
  <c r="DL26" i="1"/>
  <c r="DE26" i="1"/>
  <c r="DF26" i="1" s="1"/>
  <c r="CX26" i="1"/>
  <c r="CY26" i="1" s="1"/>
  <c r="CZ26" i="1" s="1"/>
  <c r="DA26" i="1" s="1"/>
  <c r="CP26" i="1"/>
  <c r="CO26" i="1"/>
  <c r="CK26" i="1"/>
  <c r="CJ26" i="1"/>
  <c r="CF26" i="1"/>
  <c r="CG26" i="1" s="1"/>
  <c r="BY26" i="1"/>
  <c r="BZ26" i="1" s="1"/>
  <c r="CA26" i="1" s="1"/>
  <c r="CB26" i="1" s="1"/>
  <c r="BS26" i="1"/>
  <c r="BR26" i="1"/>
  <c r="BJ26" i="1"/>
  <c r="BI26" i="1"/>
  <c r="BA26" i="1"/>
  <c r="AZ26" i="1"/>
  <c r="AS26" i="1"/>
  <c r="AT26" i="1" s="1"/>
  <c r="AU26" i="1" s="1"/>
  <c r="AV26" i="1" s="1"/>
  <c r="AL26" i="1"/>
  <c r="AM26" i="1" s="1"/>
  <c r="AE26" i="1"/>
  <c r="AF26" i="1" s="1"/>
  <c r="AD26" i="1"/>
  <c r="AC26" i="1"/>
  <c r="T26" i="1"/>
  <c r="U26" i="1" s="1"/>
  <c r="M26" i="1"/>
  <c r="N26" i="1" s="1"/>
  <c r="O26" i="1" s="1"/>
  <c r="P26" i="1" s="1"/>
  <c r="G26" i="1"/>
  <c r="F26" i="1"/>
  <c r="FB25" i="1"/>
  <c r="FA25" i="1"/>
  <c r="ES25" i="1"/>
  <c r="EV25" i="1" s="1"/>
  <c r="EW25" i="1" s="1"/>
  <c r="ER25" i="1"/>
  <c r="EK25" i="1"/>
  <c r="EL25" i="1" s="1"/>
  <c r="ED25" i="1"/>
  <c r="EE25" i="1" s="1"/>
  <c r="EF25" i="1" s="1"/>
  <c r="EG25" i="1" s="1"/>
  <c r="DV25" i="1"/>
  <c r="DU25" i="1"/>
  <c r="DL25" i="1"/>
  <c r="DM25" i="1" s="1"/>
  <c r="DE25" i="1"/>
  <c r="DF25" i="1" s="1"/>
  <c r="DG25" i="1" s="1"/>
  <c r="DH25" i="1" s="1"/>
  <c r="DA25" i="1"/>
  <c r="CY25" i="1"/>
  <c r="CZ25" i="1" s="1"/>
  <c r="CX25" i="1"/>
  <c r="CP25" i="1"/>
  <c r="CO25" i="1"/>
  <c r="CG25" i="1"/>
  <c r="CF25" i="1"/>
  <c r="BZ25" i="1"/>
  <c r="CA25" i="1" s="1"/>
  <c r="CB25" i="1" s="1"/>
  <c r="BY25" i="1"/>
  <c r="BR25" i="1"/>
  <c r="BS25" i="1" s="1"/>
  <c r="BJ25" i="1"/>
  <c r="BI25" i="1"/>
  <c r="AZ25" i="1"/>
  <c r="BA25" i="1" s="1"/>
  <c r="AS25" i="1"/>
  <c r="AT25" i="1" s="1"/>
  <c r="AU25" i="1" s="1"/>
  <c r="AV25" i="1" s="1"/>
  <c r="AM25" i="1"/>
  <c r="AL25" i="1"/>
  <c r="AD25" i="1"/>
  <c r="AC25" i="1"/>
  <c r="U25" i="1"/>
  <c r="T25" i="1"/>
  <c r="M25" i="1"/>
  <c r="N25" i="1" s="1"/>
  <c r="F25" i="1"/>
  <c r="G25" i="1" s="1"/>
  <c r="H25" i="1" s="1"/>
  <c r="I25" i="1" s="1"/>
  <c r="FB24" i="1"/>
  <c r="FA24" i="1"/>
  <c r="EW24" i="1"/>
  <c r="EV24" i="1"/>
  <c r="ER24" i="1"/>
  <c r="ES24" i="1" s="1"/>
  <c r="EK24" i="1"/>
  <c r="EL24" i="1" s="1"/>
  <c r="EM24" i="1" s="1"/>
  <c r="EN24" i="1" s="1"/>
  <c r="EE24" i="1"/>
  <c r="ED24" i="1"/>
  <c r="DV24" i="1"/>
  <c r="DU24" i="1"/>
  <c r="DM24" i="1"/>
  <c r="DL24" i="1"/>
  <c r="DF24" i="1"/>
  <c r="DE24" i="1"/>
  <c r="CX24" i="1"/>
  <c r="CY24" i="1" s="1"/>
  <c r="CZ24" i="1" s="1"/>
  <c r="DA24" i="1" s="1"/>
  <c r="CP24" i="1"/>
  <c r="CS24" i="1" s="1"/>
  <c r="CT24" i="1" s="1"/>
  <c r="CO24" i="1"/>
  <c r="CF24" i="1"/>
  <c r="CG24" i="1" s="1"/>
  <c r="CA24" i="1"/>
  <c r="CB24" i="1" s="1"/>
  <c r="BY24" i="1"/>
  <c r="BZ24" i="1" s="1"/>
  <c r="BS24" i="1"/>
  <c r="BT24" i="1" s="1"/>
  <c r="BU24" i="1" s="1"/>
  <c r="BR24" i="1"/>
  <c r="BJ24" i="1"/>
  <c r="BI24" i="1"/>
  <c r="BA24" i="1"/>
  <c r="AZ24" i="1"/>
  <c r="AS24" i="1"/>
  <c r="AT24" i="1" s="1"/>
  <c r="AM24" i="1"/>
  <c r="BB24" i="1" s="1"/>
  <c r="BC24" i="1" s="1"/>
  <c r="AL24" i="1"/>
  <c r="AC24" i="1"/>
  <c r="AD24" i="1" s="1"/>
  <c r="T24" i="1"/>
  <c r="U24" i="1" s="1"/>
  <c r="V24" i="1" s="1"/>
  <c r="W24" i="1" s="1"/>
  <c r="N24" i="1"/>
  <c r="O24" i="1" s="1"/>
  <c r="P24" i="1" s="1"/>
  <c r="M24" i="1"/>
  <c r="F24" i="1"/>
  <c r="G24" i="1" s="1"/>
  <c r="FA23" i="1"/>
  <c r="FB23" i="1" s="1"/>
  <c r="FE23" i="1" s="1"/>
  <c r="FF23" i="1" s="1"/>
  <c r="ER23" i="1"/>
  <c r="ES23" i="1" s="1"/>
  <c r="EV23" i="1" s="1"/>
  <c r="EW23" i="1" s="1"/>
  <c r="EK23" i="1"/>
  <c r="EL23" i="1" s="1"/>
  <c r="ED23" i="1"/>
  <c r="EE23" i="1" s="1"/>
  <c r="EF23" i="1" s="1"/>
  <c r="EG23" i="1" s="1"/>
  <c r="DU23" i="1"/>
  <c r="DV23" i="1" s="1"/>
  <c r="DL23" i="1"/>
  <c r="DM23" i="1" s="1"/>
  <c r="DE23" i="1"/>
  <c r="DF23" i="1" s="1"/>
  <c r="DG23" i="1" s="1"/>
  <c r="DH23" i="1" s="1"/>
  <c r="CX23" i="1"/>
  <c r="CY23" i="1" s="1"/>
  <c r="CO23" i="1"/>
  <c r="CP23" i="1" s="1"/>
  <c r="CF23" i="1"/>
  <c r="CG23" i="1" s="1"/>
  <c r="BY23" i="1"/>
  <c r="BZ23" i="1" s="1"/>
  <c r="BR23" i="1"/>
  <c r="BS23" i="1" s="1"/>
  <c r="BT23" i="1" s="1"/>
  <c r="BU23" i="1" s="1"/>
  <c r="BI23" i="1"/>
  <c r="BJ23" i="1" s="1"/>
  <c r="BA23" i="1"/>
  <c r="AZ23" i="1"/>
  <c r="AT23" i="1"/>
  <c r="AS23" i="1"/>
  <c r="AM23" i="1"/>
  <c r="AN23" i="1" s="1"/>
  <c r="AO23" i="1" s="1"/>
  <c r="AL23" i="1"/>
  <c r="AC23" i="1"/>
  <c r="AD23" i="1" s="1"/>
  <c r="AE23" i="1" s="1"/>
  <c r="AF23" i="1" s="1"/>
  <c r="T23" i="1"/>
  <c r="U23" i="1" s="1"/>
  <c r="X23" i="1" s="1"/>
  <c r="Y23" i="1" s="1"/>
  <c r="N23" i="1"/>
  <c r="M23" i="1"/>
  <c r="G23" i="1"/>
  <c r="H23" i="1" s="1"/>
  <c r="I23" i="1" s="1"/>
  <c r="F23" i="1"/>
  <c r="FA22" i="1"/>
  <c r="FB22" i="1" s="1"/>
  <c r="ER22" i="1"/>
  <c r="ES22" i="1" s="1"/>
  <c r="EL22" i="1"/>
  <c r="EK22" i="1"/>
  <c r="ED22" i="1"/>
  <c r="EE22" i="1" s="1"/>
  <c r="EF22" i="1" s="1"/>
  <c r="EG22" i="1" s="1"/>
  <c r="DU22" i="1"/>
  <c r="DV22" i="1" s="1"/>
  <c r="DY22" i="1" s="1"/>
  <c r="DZ22" i="1" s="1"/>
  <c r="DQ22" i="1"/>
  <c r="DM22" i="1"/>
  <c r="DP22" i="1" s="1"/>
  <c r="DL22" i="1"/>
  <c r="DE22" i="1"/>
  <c r="DF22" i="1" s="1"/>
  <c r="CY22" i="1"/>
  <c r="CX22" i="1"/>
  <c r="CO22" i="1"/>
  <c r="CP22" i="1" s="1"/>
  <c r="CF22" i="1"/>
  <c r="CG22" i="1" s="1"/>
  <c r="BY22" i="1"/>
  <c r="BZ22" i="1" s="1"/>
  <c r="CA22" i="1" s="1"/>
  <c r="CB22" i="1" s="1"/>
  <c r="BR22" i="1"/>
  <c r="BS22" i="1" s="1"/>
  <c r="BM22" i="1"/>
  <c r="BN22" i="1" s="1"/>
  <c r="BI22" i="1"/>
  <c r="BJ22" i="1" s="1"/>
  <c r="AZ22" i="1"/>
  <c r="BA22" i="1" s="1"/>
  <c r="AS22" i="1"/>
  <c r="AT22" i="1" s="1"/>
  <c r="AL22" i="1"/>
  <c r="AM22" i="1" s="1"/>
  <c r="AN22" i="1" s="1"/>
  <c r="AO22" i="1" s="1"/>
  <c r="AC22" i="1"/>
  <c r="AD22" i="1" s="1"/>
  <c r="AG22" i="1" s="1"/>
  <c r="AH22" i="1" s="1"/>
  <c r="U22" i="1"/>
  <c r="T22" i="1"/>
  <c r="N22" i="1"/>
  <c r="M22" i="1"/>
  <c r="H22" i="1"/>
  <c r="I22" i="1" s="1"/>
  <c r="F22" i="1"/>
  <c r="G22" i="1" s="1"/>
  <c r="AE22" i="1" s="1"/>
  <c r="AF22" i="1" s="1"/>
  <c r="FA21" i="1"/>
  <c r="FB21" i="1" s="1"/>
  <c r="EV21" i="1"/>
  <c r="EW21" i="1" s="1"/>
  <c r="ER21" i="1"/>
  <c r="ES21" i="1" s="1"/>
  <c r="EK21" i="1"/>
  <c r="EL21" i="1" s="1"/>
  <c r="EM21" i="1" s="1"/>
  <c r="EN21" i="1" s="1"/>
  <c r="EE21" i="1"/>
  <c r="EF21" i="1" s="1"/>
  <c r="EG21" i="1" s="1"/>
  <c r="ED21" i="1"/>
  <c r="DU21" i="1"/>
  <c r="DV21" i="1" s="1"/>
  <c r="DW21" i="1" s="1"/>
  <c r="DX21" i="1" s="1"/>
  <c r="DL21" i="1"/>
  <c r="DM21" i="1" s="1"/>
  <c r="DP21" i="1" s="1"/>
  <c r="DQ21" i="1" s="1"/>
  <c r="DE21" i="1"/>
  <c r="DF21" i="1" s="1"/>
  <c r="CX21" i="1"/>
  <c r="CY21" i="1" s="1"/>
  <c r="CZ21" i="1" s="1"/>
  <c r="DA21" i="1" s="1"/>
  <c r="CO21" i="1"/>
  <c r="CP21" i="1" s="1"/>
  <c r="CS21" i="1" s="1"/>
  <c r="CT21" i="1" s="1"/>
  <c r="CJ21" i="1"/>
  <c r="CK21" i="1" s="1"/>
  <c r="CG21" i="1"/>
  <c r="CH21" i="1" s="1"/>
  <c r="CI21" i="1" s="1"/>
  <c r="CF21" i="1"/>
  <c r="BZ21" i="1"/>
  <c r="CA21" i="1" s="1"/>
  <c r="CB21" i="1" s="1"/>
  <c r="BY21" i="1"/>
  <c r="BS21" i="1"/>
  <c r="BR21" i="1"/>
  <c r="BI21" i="1"/>
  <c r="BJ21" i="1" s="1"/>
  <c r="BK21" i="1" s="1"/>
  <c r="BL21" i="1" s="1"/>
  <c r="BB21" i="1"/>
  <c r="BC21" i="1" s="1"/>
  <c r="AZ21" i="1"/>
  <c r="BA21" i="1" s="1"/>
  <c r="AS21" i="1"/>
  <c r="AT21" i="1" s="1"/>
  <c r="AU21" i="1" s="1"/>
  <c r="AV21" i="1" s="1"/>
  <c r="AL21" i="1"/>
  <c r="AM21" i="1" s="1"/>
  <c r="AC21" i="1"/>
  <c r="AD21" i="1" s="1"/>
  <c r="U21" i="1"/>
  <c r="T21" i="1"/>
  <c r="M21" i="1"/>
  <c r="N21" i="1" s="1"/>
  <c r="AG21" i="1" s="1"/>
  <c r="AH21" i="1" s="1"/>
  <c r="F21" i="1"/>
  <c r="G21" i="1" s="1"/>
  <c r="H21" i="1" s="1"/>
  <c r="I21" i="1" s="1"/>
  <c r="FC20" i="1"/>
  <c r="FD20" i="1" s="1"/>
  <c r="FA20" i="1"/>
  <c r="FB20" i="1" s="1"/>
  <c r="ER20" i="1"/>
  <c r="ES20" i="1" s="1"/>
  <c r="EM20" i="1"/>
  <c r="EN20" i="1" s="1"/>
  <c r="EL20" i="1"/>
  <c r="FE20" i="1" s="1"/>
  <c r="FF20" i="1" s="1"/>
  <c r="EK20" i="1"/>
  <c r="EE20" i="1"/>
  <c r="EF20" i="1" s="1"/>
  <c r="EG20" i="1" s="1"/>
  <c r="ED20" i="1"/>
  <c r="DU20" i="1"/>
  <c r="DV20" i="1" s="1"/>
  <c r="DL20" i="1"/>
  <c r="DM20" i="1" s="1"/>
  <c r="DE20" i="1"/>
  <c r="DF20" i="1" s="1"/>
  <c r="DG20" i="1" s="1"/>
  <c r="DH20" i="1" s="1"/>
  <c r="CX20" i="1"/>
  <c r="CY20" i="1" s="1"/>
  <c r="CO20" i="1"/>
  <c r="CP20" i="1" s="1"/>
  <c r="CF20" i="1"/>
  <c r="CG20" i="1" s="1"/>
  <c r="BZ20" i="1"/>
  <c r="BT20" i="1" s="1"/>
  <c r="BU20" i="1" s="1"/>
  <c r="BY20" i="1"/>
  <c r="BR20" i="1"/>
  <c r="BS20" i="1" s="1"/>
  <c r="BI20" i="1"/>
  <c r="BJ20" i="1" s="1"/>
  <c r="BM20" i="1" s="1"/>
  <c r="BN20" i="1" s="1"/>
  <c r="AZ20" i="1"/>
  <c r="BA20" i="1" s="1"/>
  <c r="AS20" i="1"/>
  <c r="AT20" i="1" s="1"/>
  <c r="AL20" i="1"/>
  <c r="AM20" i="1" s="1"/>
  <c r="AN20" i="1" s="1"/>
  <c r="AO20" i="1" s="1"/>
  <c r="AC20" i="1"/>
  <c r="AD20" i="1" s="1"/>
  <c r="U20" i="1"/>
  <c r="T20" i="1"/>
  <c r="N20" i="1"/>
  <c r="M20" i="1"/>
  <c r="G20" i="1"/>
  <c r="V20" i="1" s="1"/>
  <c r="W20" i="1" s="1"/>
  <c r="F20" i="1"/>
  <c r="FA19" i="1"/>
  <c r="FB19" i="1" s="1"/>
  <c r="FE19" i="1" s="1"/>
  <c r="FF19" i="1" s="1"/>
  <c r="EV19" i="1"/>
  <c r="EW19" i="1" s="1"/>
  <c r="ET19" i="1"/>
  <c r="EU19" i="1" s="1"/>
  <c r="ER19" i="1"/>
  <c r="ES19" i="1" s="1"/>
  <c r="EK19" i="1"/>
  <c r="EL19" i="1" s="1"/>
  <c r="EE19" i="1"/>
  <c r="EF19" i="1" s="1"/>
  <c r="EG19" i="1" s="1"/>
  <c r="ED19" i="1"/>
  <c r="DU19" i="1"/>
  <c r="DV19" i="1" s="1"/>
  <c r="DM19" i="1"/>
  <c r="DL19" i="1"/>
  <c r="DE19" i="1"/>
  <c r="DF19" i="1" s="1"/>
  <c r="CX19" i="1"/>
  <c r="CY19" i="1" s="1"/>
  <c r="CP19" i="1"/>
  <c r="CS19" i="1" s="1"/>
  <c r="CT19" i="1" s="1"/>
  <c r="CO19" i="1"/>
  <c r="CF19" i="1"/>
  <c r="CG19" i="1" s="1"/>
  <c r="BZ19" i="1"/>
  <c r="BY19" i="1"/>
  <c r="BS19" i="1"/>
  <c r="BT19" i="1" s="1"/>
  <c r="BU19" i="1" s="1"/>
  <c r="BR19" i="1"/>
  <c r="BI19" i="1"/>
  <c r="BJ19" i="1" s="1"/>
  <c r="AZ19" i="1"/>
  <c r="BA19" i="1" s="1"/>
  <c r="AS19" i="1"/>
  <c r="AT19" i="1" s="1"/>
  <c r="AU19" i="1" s="1"/>
  <c r="AV19" i="1" s="1"/>
  <c r="AL19" i="1"/>
  <c r="AM19" i="1" s="1"/>
  <c r="AN19" i="1" s="1"/>
  <c r="AO19" i="1" s="1"/>
  <c r="AC19" i="1"/>
  <c r="AD19" i="1" s="1"/>
  <c r="T19" i="1"/>
  <c r="U19" i="1" s="1"/>
  <c r="N19" i="1"/>
  <c r="M19" i="1"/>
  <c r="F19" i="1"/>
  <c r="G19" i="1" s="1"/>
  <c r="H19" i="1" s="1"/>
  <c r="I19" i="1" s="1"/>
  <c r="FA18" i="1"/>
  <c r="FB18" i="1" s="1"/>
  <c r="FE18" i="1" s="1"/>
  <c r="FF18" i="1" s="1"/>
  <c r="ER18" i="1"/>
  <c r="ES18" i="1" s="1"/>
  <c r="EV18" i="1" s="1"/>
  <c r="EW18" i="1" s="1"/>
  <c r="EK18" i="1"/>
  <c r="EL18" i="1" s="1"/>
  <c r="EM18" i="1" s="1"/>
  <c r="EN18" i="1" s="1"/>
  <c r="EE18" i="1"/>
  <c r="FC18" i="1" s="1"/>
  <c r="FD18" i="1" s="1"/>
  <c r="ED18" i="1"/>
  <c r="DU18" i="1"/>
  <c r="DV18" i="1" s="1"/>
  <c r="DM18" i="1"/>
  <c r="DN18" i="1" s="1"/>
  <c r="DO18" i="1" s="1"/>
  <c r="DL18" i="1"/>
  <c r="DF18" i="1"/>
  <c r="DG18" i="1" s="1"/>
  <c r="DH18" i="1" s="1"/>
  <c r="DE18" i="1"/>
  <c r="CX18" i="1"/>
  <c r="CY18" i="1" s="1"/>
  <c r="CZ18" i="1" s="1"/>
  <c r="DA18" i="1" s="1"/>
  <c r="CO18" i="1"/>
  <c r="CP18" i="1" s="1"/>
  <c r="CF18" i="1"/>
  <c r="CG18" i="1" s="1"/>
  <c r="BZ18" i="1"/>
  <c r="CA18" i="1" s="1"/>
  <c r="CB18" i="1" s="1"/>
  <c r="BY18" i="1"/>
  <c r="BS18" i="1"/>
  <c r="CQ18" i="1" s="1"/>
  <c r="CR18" i="1" s="1"/>
  <c r="BR18" i="1"/>
  <c r="BJ18" i="1"/>
  <c r="BM18" i="1" s="1"/>
  <c r="BN18" i="1" s="1"/>
  <c r="BI18" i="1"/>
  <c r="AZ18" i="1"/>
  <c r="BA18" i="1" s="1"/>
  <c r="AS18" i="1"/>
  <c r="AT18" i="1" s="1"/>
  <c r="AU18" i="1" s="1"/>
  <c r="AV18" i="1" s="1"/>
  <c r="AL18" i="1"/>
  <c r="AM18" i="1" s="1"/>
  <c r="AC18" i="1"/>
  <c r="AD18" i="1" s="1"/>
  <c r="U18" i="1"/>
  <c r="T18" i="1"/>
  <c r="M18" i="1"/>
  <c r="N18" i="1" s="1"/>
  <c r="G18" i="1"/>
  <c r="F18" i="1"/>
  <c r="FA17" i="1"/>
  <c r="FB17" i="1" s="1"/>
  <c r="ER17" i="1"/>
  <c r="ES17" i="1" s="1"/>
  <c r="EV17" i="1" s="1"/>
  <c r="EW17" i="1" s="1"/>
  <c r="EK17" i="1"/>
  <c r="EL17" i="1" s="1"/>
  <c r="ED17" i="1"/>
  <c r="EE17" i="1" s="1"/>
  <c r="DU17" i="1"/>
  <c r="DV17" i="1" s="1"/>
  <c r="DL17" i="1"/>
  <c r="DM17" i="1" s="1"/>
  <c r="DE17" i="1"/>
  <c r="DF17" i="1" s="1"/>
  <c r="DG17" i="1" s="1"/>
  <c r="DH17" i="1" s="1"/>
  <c r="CY17" i="1"/>
  <c r="CZ17" i="1" s="1"/>
  <c r="DA17" i="1" s="1"/>
  <c r="CX17" i="1"/>
  <c r="CP17" i="1"/>
  <c r="CS17" i="1" s="1"/>
  <c r="CT17" i="1" s="1"/>
  <c r="CO17" i="1"/>
  <c r="CJ17" i="1"/>
  <c r="CK17" i="1" s="1"/>
  <c r="CF17" i="1"/>
  <c r="CG17" i="1" s="1"/>
  <c r="CH17" i="1" s="1"/>
  <c r="CI17" i="1" s="1"/>
  <c r="CA17" i="1"/>
  <c r="CB17" i="1" s="1"/>
  <c r="BZ17" i="1"/>
  <c r="BY17" i="1"/>
  <c r="BR17" i="1"/>
  <c r="BS17" i="1" s="1"/>
  <c r="BT17" i="1" s="1"/>
  <c r="BU17" i="1" s="1"/>
  <c r="BI17" i="1"/>
  <c r="BJ17" i="1" s="1"/>
  <c r="AZ17" i="1"/>
  <c r="BA17" i="1" s="1"/>
  <c r="AS17" i="1"/>
  <c r="AT17" i="1" s="1"/>
  <c r="AU17" i="1" s="1"/>
  <c r="AV17" i="1" s="1"/>
  <c r="AM17" i="1"/>
  <c r="AN17" i="1" s="1"/>
  <c r="AO17" i="1" s="1"/>
  <c r="AL17" i="1"/>
  <c r="AD17" i="1"/>
  <c r="AG17" i="1" s="1"/>
  <c r="AH17" i="1" s="1"/>
  <c r="AC17" i="1"/>
  <c r="T17" i="1"/>
  <c r="U17" i="1" s="1"/>
  <c r="X17" i="1" s="1"/>
  <c r="Y17" i="1" s="1"/>
  <c r="M17" i="1"/>
  <c r="N17" i="1" s="1"/>
  <c r="O17" i="1" s="1"/>
  <c r="P17" i="1" s="1"/>
  <c r="F17" i="1"/>
  <c r="G17" i="1" s="1"/>
  <c r="FA16" i="1"/>
  <c r="FB16" i="1" s="1"/>
  <c r="ER16" i="1"/>
  <c r="ES16" i="1" s="1"/>
  <c r="EK16" i="1"/>
  <c r="EL16" i="1" s="1"/>
  <c r="EM16" i="1" s="1"/>
  <c r="EN16" i="1" s="1"/>
  <c r="EF16" i="1"/>
  <c r="EG16" i="1" s="1"/>
  <c r="EE16" i="1"/>
  <c r="ED16" i="1"/>
  <c r="DV16" i="1"/>
  <c r="DU16" i="1"/>
  <c r="DL16" i="1"/>
  <c r="DM16" i="1" s="1"/>
  <c r="DE16" i="1"/>
  <c r="DF16" i="1" s="1"/>
  <c r="CY16" i="1"/>
  <c r="CZ16" i="1" s="1"/>
  <c r="DA16" i="1" s="1"/>
  <c r="CX16" i="1"/>
  <c r="CP16" i="1"/>
  <c r="CS16" i="1" s="1"/>
  <c r="CT16" i="1" s="1"/>
  <c r="CO16" i="1"/>
  <c r="CF16" i="1"/>
  <c r="CG16" i="1" s="1"/>
  <c r="BZ16" i="1"/>
  <c r="BY16" i="1"/>
  <c r="BR16" i="1"/>
  <c r="BS16" i="1" s="1"/>
  <c r="BI16" i="1"/>
  <c r="BJ16" i="1" s="1"/>
  <c r="BA16" i="1"/>
  <c r="BD16" i="1" s="1"/>
  <c r="BE16" i="1" s="1"/>
  <c r="AZ16" i="1"/>
  <c r="AS16" i="1"/>
  <c r="AT16" i="1" s="1"/>
  <c r="AU16" i="1" s="1"/>
  <c r="AV16" i="1" s="1"/>
  <c r="AM16" i="1"/>
  <c r="AL16" i="1"/>
  <c r="AD16" i="1"/>
  <c r="AG16" i="1" s="1"/>
  <c r="AH16" i="1" s="1"/>
  <c r="AC16" i="1"/>
  <c r="T16" i="1"/>
  <c r="U16" i="1" s="1"/>
  <c r="N16" i="1"/>
  <c r="O16" i="1" s="1"/>
  <c r="P16" i="1" s="1"/>
  <c r="M16" i="1"/>
  <c r="F16" i="1"/>
  <c r="G16" i="1" s="1"/>
  <c r="FA15" i="1"/>
  <c r="FB15" i="1" s="1"/>
  <c r="ES15" i="1"/>
  <c r="ER15" i="1"/>
  <c r="EK15" i="1"/>
  <c r="EL15" i="1" s="1"/>
  <c r="EM15" i="1" s="1"/>
  <c r="EN15" i="1" s="1"/>
  <c r="EE15" i="1"/>
  <c r="EF15" i="1" s="1"/>
  <c r="EG15" i="1" s="1"/>
  <c r="ED15" i="1"/>
  <c r="DV15" i="1"/>
  <c r="DY15" i="1" s="1"/>
  <c r="DZ15" i="1" s="1"/>
  <c r="DU15" i="1"/>
  <c r="DL15" i="1"/>
  <c r="DM15" i="1" s="1"/>
  <c r="DF15" i="1"/>
  <c r="DE15" i="1"/>
  <c r="CX15" i="1"/>
  <c r="CY15" i="1" s="1"/>
  <c r="CO15" i="1"/>
  <c r="CP15" i="1" s="1"/>
  <c r="CG15" i="1"/>
  <c r="CJ15" i="1" s="1"/>
  <c r="CK15" i="1" s="1"/>
  <c r="CF15" i="1"/>
  <c r="BY15" i="1"/>
  <c r="BZ15" i="1" s="1"/>
  <c r="CA15" i="1" s="1"/>
  <c r="CB15" i="1" s="1"/>
  <c r="BS15" i="1"/>
  <c r="BR15" i="1"/>
  <c r="BJ15" i="1"/>
  <c r="BM15" i="1" s="1"/>
  <c r="BN15" i="1" s="1"/>
  <c r="BI15" i="1"/>
  <c r="AZ15" i="1"/>
  <c r="BA15" i="1" s="1"/>
  <c r="AT15" i="1"/>
  <c r="AU15" i="1" s="1"/>
  <c r="AV15" i="1" s="1"/>
  <c r="AS15" i="1"/>
  <c r="AL15" i="1"/>
  <c r="AM15" i="1" s="1"/>
  <c r="AC15" i="1"/>
  <c r="AD15" i="1" s="1"/>
  <c r="U15" i="1"/>
  <c r="T15" i="1"/>
  <c r="M15" i="1"/>
  <c r="N15" i="1" s="1"/>
  <c r="G15" i="1"/>
  <c r="H15" i="1" s="1"/>
  <c r="I15" i="1" s="1"/>
  <c r="F15" i="1"/>
  <c r="FB14" i="1"/>
  <c r="FE14" i="1" s="1"/>
  <c r="FF14" i="1" s="1"/>
  <c r="FA14" i="1"/>
  <c r="ER14" i="1"/>
  <c r="ES14" i="1" s="1"/>
  <c r="EL14" i="1"/>
  <c r="EK14" i="1"/>
  <c r="ED14" i="1"/>
  <c r="EE14" i="1" s="1"/>
  <c r="DU14" i="1"/>
  <c r="DV14" i="1" s="1"/>
  <c r="DM14" i="1"/>
  <c r="DL14" i="1"/>
  <c r="DE14" i="1"/>
  <c r="DF14" i="1" s="1"/>
  <c r="CY14" i="1"/>
  <c r="CZ14" i="1" s="1"/>
  <c r="DA14" i="1" s="1"/>
  <c r="CX14" i="1"/>
  <c r="CP14" i="1"/>
  <c r="CS14" i="1" s="1"/>
  <c r="CT14" i="1" s="1"/>
  <c r="CO14" i="1"/>
  <c r="CF14" i="1"/>
  <c r="CG14" i="1" s="1"/>
  <c r="BZ14" i="1"/>
  <c r="BY14" i="1"/>
  <c r="BR14" i="1"/>
  <c r="BS14" i="1" s="1"/>
  <c r="BI14" i="1"/>
  <c r="BJ14" i="1" s="1"/>
  <c r="BD14" i="1"/>
  <c r="BE14" i="1" s="1"/>
  <c r="BA14" i="1"/>
  <c r="BB14" i="1" s="1"/>
  <c r="BC14" i="1" s="1"/>
  <c r="AZ14" i="1"/>
  <c r="AS14" i="1"/>
  <c r="AT14" i="1" s="1"/>
  <c r="AU14" i="1" s="1"/>
  <c r="AV14" i="1" s="1"/>
  <c r="AM14" i="1"/>
  <c r="AL14" i="1"/>
  <c r="AD14" i="1"/>
  <c r="AG14" i="1" s="1"/>
  <c r="AH14" i="1" s="1"/>
  <c r="AC14" i="1"/>
  <c r="T14" i="1"/>
  <c r="U14" i="1" s="1"/>
  <c r="N14" i="1"/>
  <c r="M14" i="1"/>
  <c r="F14" i="1"/>
  <c r="G14" i="1" s="1"/>
  <c r="H14" i="1" s="1"/>
  <c r="I14" i="1" s="1"/>
  <c r="FA13" i="1"/>
  <c r="FB13" i="1" s="1"/>
  <c r="EV13" i="1"/>
  <c r="EW13" i="1" s="1"/>
  <c r="ES13" i="1"/>
  <c r="ET13" i="1" s="1"/>
  <c r="EU13" i="1" s="1"/>
  <c r="ER13" i="1"/>
  <c r="EK13" i="1"/>
  <c r="EL13" i="1" s="1"/>
  <c r="EM13" i="1" s="1"/>
  <c r="EN13" i="1" s="1"/>
  <c r="EE13" i="1"/>
  <c r="ED13" i="1"/>
  <c r="DV13" i="1"/>
  <c r="DY13" i="1" s="1"/>
  <c r="DZ13" i="1" s="1"/>
  <c r="DU13" i="1"/>
  <c r="DL13" i="1"/>
  <c r="DM13" i="1" s="1"/>
  <c r="DF13" i="1"/>
  <c r="DE13" i="1"/>
  <c r="CX13" i="1"/>
  <c r="CY13" i="1" s="1"/>
  <c r="CZ13" i="1" s="1"/>
  <c r="DA13" i="1" s="1"/>
  <c r="CO13" i="1"/>
  <c r="CP13" i="1" s="1"/>
  <c r="CJ13" i="1"/>
  <c r="CK13" i="1" s="1"/>
  <c r="CG13" i="1"/>
  <c r="CH13" i="1" s="1"/>
  <c r="CI13" i="1" s="1"/>
  <c r="CF13" i="1"/>
  <c r="BY13" i="1"/>
  <c r="BZ13" i="1" s="1"/>
  <c r="CA13" i="1" s="1"/>
  <c r="CB13" i="1" s="1"/>
  <c r="BS13" i="1"/>
  <c r="BR13" i="1"/>
  <c r="BJ13" i="1"/>
  <c r="BM13" i="1" s="1"/>
  <c r="BN13" i="1" s="1"/>
  <c r="BI13" i="1"/>
  <c r="AZ13" i="1"/>
  <c r="BA13" i="1" s="1"/>
  <c r="AT13" i="1"/>
  <c r="AS13" i="1"/>
  <c r="AL13" i="1"/>
  <c r="AM13" i="1" s="1"/>
  <c r="AN13" i="1" s="1"/>
  <c r="AO13" i="1" s="1"/>
  <c r="AC13" i="1"/>
  <c r="AD13" i="1" s="1"/>
  <c r="X13" i="1"/>
  <c r="Y13" i="1" s="1"/>
  <c r="U13" i="1"/>
  <c r="V13" i="1" s="1"/>
  <c r="W13" i="1" s="1"/>
  <c r="T13" i="1"/>
  <c r="M13" i="1"/>
  <c r="N13" i="1" s="1"/>
  <c r="O13" i="1" s="1"/>
  <c r="P13" i="1" s="1"/>
  <c r="G13" i="1"/>
  <c r="F13" i="1"/>
  <c r="FB12" i="1"/>
  <c r="FE12" i="1" s="1"/>
  <c r="FF12" i="1" s="1"/>
  <c r="FA12" i="1"/>
  <c r="ER12" i="1"/>
  <c r="ES12" i="1" s="1"/>
  <c r="EL12" i="1"/>
  <c r="EK12" i="1"/>
  <c r="ED12" i="1"/>
  <c r="EE12" i="1" s="1"/>
  <c r="EF12" i="1" s="1"/>
  <c r="EG12" i="1" s="1"/>
  <c r="DU12" i="1"/>
  <c r="DV12" i="1" s="1"/>
  <c r="DP12" i="1"/>
  <c r="DQ12" i="1" s="1"/>
  <c r="DM12" i="1"/>
  <c r="DN12" i="1" s="1"/>
  <c r="DO12" i="1" s="1"/>
  <c r="DL12" i="1"/>
  <c r="DE12" i="1"/>
  <c r="DF12" i="1" s="1"/>
  <c r="DG12" i="1" s="1"/>
  <c r="DH12" i="1" s="1"/>
  <c r="CY12" i="1"/>
  <c r="CX12" i="1"/>
  <c r="CP12" i="1"/>
  <c r="CS12" i="1" s="1"/>
  <c r="CT12" i="1" s="1"/>
  <c r="CO12" i="1"/>
  <c r="CF12" i="1"/>
  <c r="CG12" i="1" s="1"/>
  <c r="BZ12" i="1"/>
  <c r="BY12" i="1"/>
  <c r="BR12" i="1"/>
  <c r="BS12" i="1" s="1"/>
  <c r="BT12" i="1" s="1"/>
  <c r="BU12" i="1" s="1"/>
  <c r="BI12" i="1"/>
  <c r="BJ12" i="1" s="1"/>
  <c r="BD12" i="1"/>
  <c r="BE12" i="1" s="1"/>
  <c r="BA12" i="1"/>
  <c r="BB12" i="1" s="1"/>
  <c r="BC12" i="1" s="1"/>
  <c r="AZ12" i="1"/>
  <c r="AS12" i="1"/>
  <c r="AT12" i="1" s="1"/>
  <c r="AU12" i="1" s="1"/>
  <c r="AV12" i="1" s="1"/>
  <c r="AM12" i="1"/>
  <c r="AL12" i="1"/>
  <c r="AD12" i="1"/>
  <c r="AG12" i="1" s="1"/>
  <c r="AH12" i="1" s="1"/>
  <c r="AC12" i="1"/>
  <c r="T12" i="1"/>
  <c r="U12" i="1" s="1"/>
  <c r="N12" i="1"/>
  <c r="M12" i="1"/>
  <c r="F12" i="1"/>
  <c r="G12" i="1" s="1"/>
  <c r="H12" i="1" s="1"/>
  <c r="I12" i="1" s="1"/>
  <c r="FA11" i="1"/>
  <c r="FB11" i="1" s="1"/>
  <c r="ES11" i="1"/>
  <c r="ER11" i="1"/>
  <c r="EK11" i="1"/>
  <c r="EL11" i="1" s="1"/>
  <c r="EE11" i="1"/>
  <c r="ED11" i="1"/>
  <c r="DV11" i="1"/>
  <c r="DU11" i="1"/>
  <c r="DL11" i="1"/>
  <c r="DM11" i="1" s="1"/>
  <c r="DH11" i="1"/>
  <c r="DF11" i="1"/>
  <c r="DG11" i="1" s="1"/>
  <c r="DE11" i="1"/>
  <c r="CY11" i="1"/>
  <c r="CX11" i="1"/>
  <c r="CO11" i="1"/>
  <c r="CP11" i="1" s="1"/>
  <c r="CG11" i="1"/>
  <c r="CF11" i="1"/>
  <c r="BY11" i="1"/>
  <c r="BZ11" i="1" s="1"/>
  <c r="BS11" i="1"/>
  <c r="BR11" i="1"/>
  <c r="BI11" i="1"/>
  <c r="BJ11" i="1" s="1"/>
  <c r="BA11" i="1"/>
  <c r="AZ11" i="1"/>
  <c r="AT11" i="1"/>
  <c r="AS11" i="1"/>
  <c r="AL11" i="1"/>
  <c r="AM11" i="1" s="1"/>
  <c r="AN11" i="1" s="1"/>
  <c r="AO11" i="1" s="1"/>
  <c r="AD11" i="1"/>
  <c r="T11" i="1"/>
  <c r="U11" i="1" s="1"/>
  <c r="M11" i="1"/>
  <c r="N11" i="1" s="1"/>
  <c r="O11" i="1" s="1"/>
  <c r="P11" i="1" s="1"/>
  <c r="G11" i="1"/>
  <c r="H11" i="1" s="1"/>
  <c r="I11" i="1" s="1"/>
  <c r="F11" i="1"/>
  <c r="FA10" i="1"/>
  <c r="FB10" i="1" s="1"/>
  <c r="ER10" i="1"/>
  <c r="ES10" i="1" s="1"/>
  <c r="EK10" i="1"/>
  <c r="EL10" i="1" s="1"/>
  <c r="EM10" i="1" s="1"/>
  <c r="EN10" i="1" s="1"/>
  <c r="EE10" i="1"/>
  <c r="ED10" i="1"/>
  <c r="DU10" i="1"/>
  <c r="DV10" i="1" s="1"/>
  <c r="DM10" i="1"/>
  <c r="DN10" i="1" s="1"/>
  <c r="DO10" i="1" s="1"/>
  <c r="DL10" i="1"/>
  <c r="DE10" i="1"/>
  <c r="DF10" i="1" s="1"/>
  <c r="CY10" i="1"/>
  <c r="CX10" i="1"/>
  <c r="CO10" i="1"/>
  <c r="CP10" i="1" s="1"/>
  <c r="CG10" i="1"/>
  <c r="CF10" i="1"/>
  <c r="BY10" i="1"/>
  <c r="BZ10" i="1" s="1"/>
  <c r="BR10" i="1"/>
  <c r="BS10" i="1" s="1"/>
  <c r="BT10" i="1" s="1"/>
  <c r="BU10" i="1" s="1"/>
  <c r="BI10" i="1"/>
  <c r="BJ10" i="1" s="1"/>
  <c r="AZ10" i="1"/>
  <c r="BA10" i="1" s="1"/>
  <c r="AS10" i="1"/>
  <c r="AT10" i="1" s="1"/>
  <c r="AU10" i="1" s="1"/>
  <c r="AV10" i="1" s="1"/>
  <c r="AM10" i="1"/>
  <c r="AL10" i="1"/>
  <c r="AC10" i="1"/>
  <c r="AD10" i="1" s="1"/>
  <c r="U10" i="1"/>
  <c r="V10" i="1" s="1"/>
  <c r="W10" i="1" s="1"/>
  <c r="T10" i="1"/>
  <c r="M10" i="1"/>
  <c r="N10" i="1" s="1"/>
  <c r="O10" i="1" s="1"/>
  <c r="P10" i="1" s="1"/>
  <c r="G10" i="1"/>
  <c r="F10" i="1"/>
  <c r="FF9" i="1"/>
  <c r="FE9" i="1"/>
  <c r="FA9" i="1"/>
  <c r="FB9" i="1" s="1"/>
  <c r="EV9" i="1"/>
  <c r="EW9" i="1" s="1"/>
  <c r="ES9" i="1"/>
  <c r="ER9" i="1"/>
  <c r="EL9" i="1"/>
  <c r="EK9" i="1"/>
  <c r="ED9" i="1"/>
  <c r="EE9" i="1" s="1"/>
  <c r="DU9" i="1"/>
  <c r="DV9" i="1" s="1"/>
  <c r="DM9" i="1"/>
  <c r="DL9" i="1"/>
  <c r="DE9" i="1"/>
  <c r="DF9" i="1" s="1"/>
  <c r="CY9" i="1"/>
  <c r="CX9" i="1"/>
  <c r="CO9" i="1"/>
  <c r="CP9" i="1" s="1"/>
  <c r="CS9" i="1" s="1"/>
  <c r="CT9" i="1" s="1"/>
  <c r="CJ9" i="1"/>
  <c r="CK9" i="1" s="1"/>
  <c r="CG9" i="1"/>
  <c r="CF9" i="1"/>
  <c r="BZ9" i="1"/>
  <c r="BY9" i="1"/>
  <c r="BR9" i="1"/>
  <c r="BS9" i="1" s="1"/>
  <c r="BT9" i="1" s="1"/>
  <c r="BU9" i="1" s="1"/>
  <c r="BI9" i="1"/>
  <c r="BJ9" i="1" s="1"/>
  <c r="AZ9" i="1"/>
  <c r="BA9" i="1" s="1"/>
  <c r="AT9" i="1"/>
  <c r="AU9" i="1" s="1"/>
  <c r="AV9" i="1" s="1"/>
  <c r="AS9" i="1"/>
  <c r="AM9" i="1"/>
  <c r="AN9" i="1" s="1"/>
  <c r="AO9" i="1" s="1"/>
  <c r="AL9" i="1"/>
  <c r="AE9" i="1"/>
  <c r="AF9" i="1" s="1"/>
  <c r="AC9" i="1"/>
  <c r="AD9" i="1" s="1"/>
  <c r="U9" i="1"/>
  <c r="X9" i="1" s="1"/>
  <c r="Y9" i="1" s="1"/>
  <c r="T9" i="1"/>
  <c r="M9" i="1"/>
  <c r="N9" i="1" s="1"/>
  <c r="G9" i="1"/>
  <c r="H9" i="1" s="1"/>
  <c r="I9" i="1" s="1"/>
  <c r="F9" i="1"/>
  <c r="FA8" i="1"/>
  <c r="FB8" i="1" s="1"/>
  <c r="ER8" i="1"/>
  <c r="ES8" i="1" s="1"/>
  <c r="EL8" i="1"/>
  <c r="EK8" i="1"/>
  <c r="ED8" i="1"/>
  <c r="EE8" i="1" s="1"/>
  <c r="EF8" i="1" s="1"/>
  <c r="EG8" i="1" s="1"/>
  <c r="DV8" i="1"/>
  <c r="DU8" i="1"/>
  <c r="DM8" i="1"/>
  <c r="DL8" i="1"/>
  <c r="DE8" i="1"/>
  <c r="DF8" i="1" s="1"/>
  <c r="DG8" i="1" s="1"/>
  <c r="DH8" i="1" s="1"/>
  <c r="CY8" i="1"/>
  <c r="CX8" i="1"/>
  <c r="CO8" i="1"/>
  <c r="CP8" i="1" s="1"/>
  <c r="CF8" i="1"/>
  <c r="CG8" i="1" s="1"/>
  <c r="BZ8" i="1"/>
  <c r="BY8" i="1"/>
  <c r="BR8" i="1"/>
  <c r="BS8" i="1" s="1"/>
  <c r="BT8" i="1" s="1"/>
  <c r="BU8" i="1" s="1"/>
  <c r="BJ8" i="1"/>
  <c r="BM8" i="1" s="1"/>
  <c r="BN8" i="1" s="1"/>
  <c r="BI8" i="1"/>
  <c r="BA8" i="1"/>
  <c r="BD8" i="1" s="1"/>
  <c r="BE8" i="1" s="1"/>
  <c r="AZ8" i="1"/>
  <c r="AS8" i="1"/>
  <c r="AT8" i="1" s="1"/>
  <c r="AU8" i="1" s="1"/>
  <c r="AV8" i="1" s="1"/>
  <c r="AM8" i="1"/>
  <c r="AN8" i="1" s="1"/>
  <c r="AO8" i="1" s="1"/>
  <c r="AL8" i="1"/>
  <c r="AC8" i="1"/>
  <c r="AD8" i="1" s="1"/>
  <c r="T8" i="1"/>
  <c r="U8" i="1" s="1"/>
  <c r="N8" i="1"/>
  <c r="M8" i="1"/>
  <c r="F8" i="1"/>
  <c r="G8" i="1" s="1"/>
  <c r="H8" i="1" s="1"/>
  <c r="I8" i="1" s="1"/>
  <c r="FB7" i="1"/>
  <c r="FA7" i="1"/>
  <c r="ES7" i="1"/>
  <c r="ER7" i="1"/>
  <c r="EK7" i="1"/>
  <c r="EL7" i="1" s="1"/>
  <c r="EM7" i="1" s="1"/>
  <c r="EN7" i="1" s="1"/>
  <c r="EE7" i="1"/>
  <c r="ED7" i="1"/>
  <c r="DU7" i="1"/>
  <c r="DV7" i="1" s="1"/>
  <c r="DL7" i="1"/>
  <c r="DM7" i="1" s="1"/>
  <c r="DF7" i="1"/>
  <c r="DE7" i="1"/>
  <c r="CX7" i="1"/>
  <c r="CY7" i="1" s="1"/>
  <c r="CZ7" i="1" s="1"/>
  <c r="DA7" i="1" s="1"/>
  <c r="CP7" i="1"/>
  <c r="CS7" i="1" s="1"/>
  <c r="CT7" i="1" s="1"/>
  <c r="CO7" i="1"/>
  <c r="CG7" i="1"/>
  <c r="CJ7" i="1" s="1"/>
  <c r="CK7" i="1" s="1"/>
  <c r="CF7" i="1"/>
  <c r="BY7" i="1"/>
  <c r="BZ7" i="1" s="1"/>
  <c r="CA7" i="1" s="1"/>
  <c r="CB7" i="1" s="1"/>
  <c r="BS7" i="1"/>
  <c r="BT7" i="1" s="1"/>
  <c r="BU7" i="1" s="1"/>
  <c r="BR7" i="1"/>
  <c r="BI7" i="1"/>
  <c r="BJ7" i="1" s="1"/>
  <c r="AZ7" i="1"/>
  <c r="BA7" i="1" s="1"/>
  <c r="AT7" i="1"/>
  <c r="AS7" i="1"/>
  <c r="AL7" i="1"/>
  <c r="AM7" i="1" s="1"/>
  <c r="AN7" i="1" s="1"/>
  <c r="AO7" i="1" s="1"/>
  <c r="AD7" i="1"/>
  <c r="AC7" i="1"/>
  <c r="U7" i="1"/>
  <c r="T7" i="1"/>
  <c r="M7" i="1"/>
  <c r="N7" i="1" s="1"/>
  <c r="O7" i="1" s="1"/>
  <c r="P7" i="1" s="1"/>
  <c r="G7" i="1"/>
  <c r="F7" i="1"/>
  <c r="FA6" i="1"/>
  <c r="FB6" i="1" s="1"/>
  <c r="ER6" i="1"/>
  <c r="ES6" i="1" s="1"/>
  <c r="EL6" i="1"/>
  <c r="EK6" i="1"/>
  <c r="ED6" i="1"/>
  <c r="EE6" i="1" s="1"/>
  <c r="EF6" i="1" s="1"/>
  <c r="EG6" i="1" s="1"/>
  <c r="DV6" i="1"/>
  <c r="DY6" i="1" s="1"/>
  <c r="DZ6" i="1" s="1"/>
  <c r="DU6" i="1"/>
  <c r="DM6" i="1"/>
  <c r="DP6" i="1" s="1"/>
  <c r="DQ6" i="1" s="1"/>
  <c r="DL6" i="1"/>
  <c r="DE6" i="1"/>
  <c r="DF6" i="1" s="1"/>
  <c r="DG6" i="1" s="1"/>
  <c r="DH6" i="1" s="1"/>
  <c r="CY6" i="1"/>
  <c r="CX6" i="1"/>
  <c r="CO6" i="1"/>
  <c r="CP6" i="1" s="1"/>
  <c r="CF6" i="1"/>
  <c r="CG6" i="1" s="1"/>
  <c r="BZ6" i="1"/>
  <c r="BY6" i="1"/>
  <c r="BR6" i="1"/>
  <c r="BS6" i="1" s="1"/>
  <c r="BT6" i="1" s="1"/>
  <c r="BU6" i="1" s="1"/>
  <c r="BJ6" i="1"/>
  <c r="BI6" i="1"/>
  <c r="BA6" i="1"/>
  <c r="AZ6" i="1"/>
  <c r="AS6" i="1"/>
  <c r="AT6" i="1" s="1"/>
  <c r="AU6" i="1" s="1"/>
  <c r="AV6" i="1" s="1"/>
  <c r="AM6" i="1"/>
  <c r="AL6" i="1"/>
  <c r="AC6" i="1"/>
  <c r="AD6" i="1" s="1"/>
  <c r="T6" i="1"/>
  <c r="U6" i="1" s="1"/>
  <c r="N6" i="1"/>
  <c r="M6" i="1"/>
  <c r="F6" i="1"/>
  <c r="G6" i="1" s="1"/>
  <c r="H6" i="1" s="1"/>
  <c r="I6" i="1" s="1"/>
  <c r="FB5" i="1"/>
  <c r="FE5" i="1" s="1"/>
  <c r="FF5" i="1" s="1"/>
  <c r="FA5" i="1"/>
  <c r="ES5" i="1"/>
  <c r="EV5" i="1" s="1"/>
  <c r="EW5" i="1" s="1"/>
  <c r="ER5" i="1"/>
  <c r="EK5" i="1"/>
  <c r="EL5" i="1" s="1"/>
  <c r="EM5" i="1" s="1"/>
  <c r="EN5" i="1" s="1"/>
  <c r="EE5" i="1"/>
  <c r="ED5" i="1"/>
  <c r="DU5" i="1"/>
  <c r="DV5" i="1" s="1"/>
  <c r="DL5" i="1"/>
  <c r="DM5" i="1" s="1"/>
  <c r="DF5" i="1"/>
  <c r="DE5" i="1"/>
  <c r="CX5" i="1"/>
  <c r="CY5" i="1" s="1"/>
  <c r="CZ5" i="1" s="1"/>
  <c r="DA5" i="1" s="1"/>
  <c r="CP5" i="1"/>
  <c r="CO5" i="1"/>
  <c r="CG5" i="1"/>
  <c r="CF5" i="1"/>
  <c r="BY5" i="1"/>
  <c r="BZ5" i="1" s="1"/>
  <c r="CA5" i="1" s="1"/>
  <c r="CB5" i="1" s="1"/>
  <c r="BS5" i="1"/>
  <c r="BR5" i="1"/>
  <c r="BI5" i="1"/>
  <c r="BJ5" i="1" s="1"/>
  <c r="AZ5" i="1"/>
  <c r="BA5" i="1" s="1"/>
  <c r="AT5" i="1"/>
  <c r="AS5" i="1"/>
  <c r="AL5" i="1"/>
  <c r="AM5" i="1" s="1"/>
  <c r="AN5" i="1" s="1"/>
  <c r="AO5" i="1" s="1"/>
  <c r="AD5" i="1"/>
  <c r="AC5" i="1"/>
  <c r="T5" i="1"/>
  <c r="U5" i="1" s="1"/>
  <c r="M5" i="1"/>
  <c r="N5" i="1" s="1"/>
  <c r="O5" i="1" s="1"/>
  <c r="P5" i="1" s="1"/>
  <c r="F5" i="1"/>
  <c r="G5" i="1" s="1"/>
  <c r="FA4" i="1"/>
  <c r="FB4" i="1" s="1"/>
  <c r="ER4" i="1"/>
  <c r="ES4" i="1" s="1"/>
  <c r="EK4" i="1"/>
  <c r="EL4" i="1" s="1"/>
  <c r="ED4" i="1"/>
  <c r="EE4" i="1" s="1"/>
  <c r="EF4" i="1" s="1"/>
  <c r="EG4" i="1" s="1"/>
  <c r="DV4" i="1"/>
  <c r="DY4" i="1" s="1"/>
  <c r="DZ4" i="1" s="1"/>
  <c r="DU4" i="1"/>
  <c r="DL4" i="1"/>
  <c r="DM4" i="1" s="1"/>
  <c r="DE4" i="1"/>
  <c r="DF4" i="1" s="1"/>
  <c r="DG4" i="1" s="1"/>
  <c r="DH4" i="1" s="1"/>
  <c r="CX4" i="1"/>
  <c r="CY4" i="1" s="1"/>
  <c r="CO4" i="1"/>
  <c r="CP4" i="1" s="1"/>
  <c r="CF4" i="1"/>
  <c r="CG4" i="1" s="1"/>
  <c r="BY4" i="1"/>
  <c r="BZ4" i="1" s="1"/>
  <c r="CA4" i="1" s="1"/>
  <c r="CB4" i="1" s="1"/>
  <c r="BR4" i="1"/>
  <c r="BS4" i="1" s="1"/>
  <c r="BJ4" i="1"/>
  <c r="BM4" i="1" s="1"/>
  <c r="BN4" i="1" s="1"/>
  <c r="BI4" i="1"/>
  <c r="AZ4" i="1"/>
  <c r="BA4" i="1" s="1"/>
  <c r="AS4" i="1"/>
  <c r="AT4" i="1" s="1"/>
  <c r="AU4" i="1" s="1"/>
  <c r="AV4" i="1" s="1"/>
  <c r="AL4" i="1"/>
  <c r="AM4" i="1" s="1"/>
  <c r="AC4" i="1"/>
  <c r="AD4" i="1" s="1"/>
  <c r="T4" i="1"/>
  <c r="U4" i="1" s="1"/>
  <c r="M4" i="1"/>
  <c r="N4" i="1" s="1"/>
  <c r="F4" i="1"/>
  <c r="G4" i="1" s="1"/>
  <c r="H4" i="1" s="1"/>
  <c r="I4" i="1" s="1"/>
  <c r="FB3" i="1"/>
  <c r="FE3" i="1" s="1"/>
  <c r="FF3" i="1" s="1"/>
  <c r="FA3" i="1"/>
  <c r="ER3" i="1"/>
  <c r="ES3" i="1" s="1"/>
  <c r="EK3" i="1"/>
  <c r="EL3" i="1" s="1"/>
  <c r="ED3" i="1"/>
  <c r="EE3" i="1" s="1"/>
  <c r="EF3" i="1" s="1"/>
  <c r="EG3" i="1" s="1"/>
  <c r="DU3" i="1"/>
  <c r="DV3" i="1" s="1"/>
  <c r="DL3" i="1"/>
  <c r="DM3" i="1" s="1"/>
  <c r="DE3" i="1"/>
  <c r="DF3" i="1" s="1"/>
  <c r="CX3" i="1"/>
  <c r="CY3" i="1" s="1"/>
  <c r="CZ3" i="1" s="1"/>
  <c r="DA3" i="1" s="1"/>
  <c r="CP3" i="1"/>
  <c r="CO3" i="1"/>
  <c r="CF3" i="1"/>
  <c r="CG3" i="1" s="1"/>
  <c r="BY3" i="1"/>
  <c r="BZ3" i="1" s="1"/>
  <c r="BR3" i="1"/>
  <c r="BS3" i="1" s="1"/>
  <c r="BT3" i="1" s="1"/>
  <c r="BU3" i="1" s="1"/>
  <c r="BI3" i="1"/>
  <c r="BJ3" i="1" s="1"/>
  <c r="AZ3" i="1"/>
  <c r="BA3" i="1" s="1"/>
  <c r="AS3" i="1"/>
  <c r="AT3" i="1" s="1"/>
  <c r="AU3" i="1" s="1"/>
  <c r="AV3" i="1" s="1"/>
  <c r="AL3" i="1"/>
  <c r="AM3" i="1" s="1"/>
  <c r="AD3" i="1"/>
  <c r="AC3" i="1"/>
  <c r="T3" i="1"/>
  <c r="U3" i="1" s="1"/>
  <c r="M3" i="1"/>
  <c r="N3" i="1" s="1"/>
  <c r="O3" i="1" s="1"/>
  <c r="P3" i="1" s="1"/>
  <c r="F3" i="1"/>
  <c r="G3" i="1" s="1"/>
  <c r="CS8" i="1" l="1"/>
  <c r="CT8" i="1" s="1"/>
  <c r="CQ8" i="1"/>
  <c r="CR8" i="1" s="1"/>
  <c r="BD9" i="1"/>
  <c r="BE9" i="1" s="1"/>
  <c r="BB9" i="1"/>
  <c r="BC9" i="1" s="1"/>
  <c r="CA11" i="1"/>
  <c r="CB11" i="1" s="1"/>
  <c r="CJ11" i="1"/>
  <c r="CK11" i="1" s="1"/>
  <c r="X5" i="1"/>
  <c r="Y5" i="1" s="1"/>
  <c r="V5" i="1"/>
  <c r="W5" i="1" s="1"/>
  <c r="BM9" i="1"/>
  <c r="BN9" i="1" s="1"/>
  <c r="BK9" i="1"/>
  <c r="BL9" i="1" s="1"/>
  <c r="BB10" i="1"/>
  <c r="BC10" i="1" s="1"/>
  <c r="BD10" i="1"/>
  <c r="BE10" i="1" s="1"/>
  <c r="ET10" i="1"/>
  <c r="EU10" i="1" s="1"/>
  <c r="EV10" i="1"/>
  <c r="EW10" i="1" s="1"/>
  <c r="DP11" i="1"/>
  <c r="DQ11" i="1" s="1"/>
  <c r="DN11" i="1"/>
  <c r="DO11" i="1" s="1"/>
  <c r="BM5" i="1"/>
  <c r="BN5" i="1" s="1"/>
  <c r="BK5" i="1"/>
  <c r="BL5" i="1" s="1"/>
  <c r="BB3" i="1"/>
  <c r="BC3" i="1" s="1"/>
  <c r="BD3" i="1"/>
  <c r="BE3" i="1" s="1"/>
  <c r="H3" i="1"/>
  <c r="I3" i="1" s="1"/>
  <c r="BM3" i="1"/>
  <c r="BN3" i="1" s="1"/>
  <c r="BK3" i="1"/>
  <c r="BL3" i="1" s="1"/>
  <c r="DN3" i="1"/>
  <c r="DO3" i="1" s="1"/>
  <c r="DP3" i="1"/>
  <c r="DQ3" i="1" s="1"/>
  <c r="O4" i="1"/>
  <c r="P4" i="1" s="1"/>
  <c r="BT4" i="1"/>
  <c r="BU4" i="1" s="1"/>
  <c r="BT5" i="1"/>
  <c r="BU5" i="1" s="1"/>
  <c r="DG5" i="1"/>
  <c r="DH5" i="1" s="1"/>
  <c r="AN6" i="1"/>
  <c r="AO6" i="1" s="1"/>
  <c r="CA6" i="1"/>
  <c r="CB6" i="1" s="1"/>
  <c r="H7" i="1"/>
  <c r="I7" i="1" s="1"/>
  <c r="AU7" i="1"/>
  <c r="AV7" i="1" s="1"/>
  <c r="EF7" i="1"/>
  <c r="EG7" i="1" s="1"/>
  <c r="O8" i="1"/>
  <c r="P8" i="1" s="1"/>
  <c r="CZ8" i="1"/>
  <c r="DA8" i="1" s="1"/>
  <c r="EM8" i="1"/>
  <c r="EN8" i="1" s="1"/>
  <c r="CZ9" i="1"/>
  <c r="DA9" i="1" s="1"/>
  <c r="BM10" i="1"/>
  <c r="BN10" i="1" s="1"/>
  <c r="DG10" i="1"/>
  <c r="DH10" i="1" s="1"/>
  <c r="DP10" i="1"/>
  <c r="DQ10" i="1" s="1"/>
  <c r="CZ10" i="1"/>
  <c r="DA10" i="1" s="1"/>
  <c r="FE10" i="1"/>
  <c r="FF10" i="1" s="1"/>
  <c r="FC10" i="1"/>
  <c r="FD10" i="1" s="1"/>
  <c r="AU11" i="1"/>
  <c r="AV11" i="1" s="1"/>
  <c r="DY7" i="1"/>
  <c r="DZ7" i="1" s="1"/>
  <c r="DW7" i="1"/>
  <c r="DX7" i="1" s="1"/>
  <c r="V8" i="1"/>
  <c r="W8" i="1" s="1"/>
  <c r="X8" i="1"/>
  <c r="Y8" i="1" s="1"/>
  <c r="ET8" i="1"/>
  <c r="EU8" i="1" s="1"/>
  <c r="EV8" i="1"/>
  <c r="EW8" i="1" s="1"/>
  <c r="DG9" i="1"/>
  <c r="DH9" i="1" s="1"/>
  <c r="DP9" i="1"/>
  <c r="DQ9" i="1" s="1"/>
  <c r="DP4" i="1"/>
  <c r="DQ4" i="1" s="1"/>
  <c r="DN4" i="1"/>
  <c r="DO4" i="1" s="1"/>
  <c r="FE6" i="1"/>
  <c r="FF6" i="1" s="1"/>
  <c r="FC6" i="1"/>
  <c r="FD6" i="1" s="1"/>
  <c r="DG3" i="1"/>
  <c r="DH3" i="1" s="1"/>
  <c r="V4" i="1"/>
  <c r="W4" i="1" s="1"/>
  <c r="X4" i="1"/>
  <c r="Y4" i="1" s="1"/>
  <c r="CA3" i="1"/>
  <c r="CB3" i="1" s="1"/>
  <c r="CH4" i="1"/>
  <c r="CI4" i="1" s="1"/>
  <c r="CJ4" i="1"/>
  <c r="CK4" i="1" s="1"/>
  <c r="CS6" i="1"/>
  <c r="CT6" i="1" s="1"/>
  <c r="CQ6" i="1"/>
  <c r="CR6" i="1" s="1"/>
  <c r="BM7" i="1"/>
  <c r="BN7" i="1" s="1"/>
  <c r="BK7" i="1"/>
  <c r="BL7" i="1" s="1"/>
  <c r="AG8" i="1"/>
  <c r="AH8" i="1" s="1"/>
  <c r="AE8" i="1"/>
  <c r="AF8" i="1" s="1"/>
  <c r="FE8" i="1"/>
  <c r="FF8" i="1" s="1"/>
  <c r="FC8" i="1"/>
  <c r="FD8" i="1" s="1"/>
  <c r="CA9" i="1"/>
  <c r="CB9" i="1" s="1"/>
  <c r="CA10" i="1"/>
  <c r="CB10" i="1" s="1"/>
  <c r="CJ10" i="1"/>
  <c r="CK10" i="1" s="1"/>
  <c r="AG6" i="1"/>
  <c r="AH6" i="1" s="1"/>
  <c r="AE6" i="1"/>
  <c r="AF6" i="1" s="1"/>
  <c r="DY3" i="1"/>
  <c r="DZ3" i="1" s="1"/>
  <c r="DW3" i="1"/>
  <c r="DX3" i="1" s="1"/>
  <c r="AG5" i="1"/>
  <c r="AH5" i="1" s="1"/>
  <c r="X3" i="1"/>
  <c r="Y3" i="1" s="1"/>
  <c r="V3" i="1"/>
  <c r="W3" i="1" s="1"/>
  <c r="AG4" i="1"/>
  <c r="AH4" i="1" s="1"/>
  <c r="AE4" i="1"/>
  <c r="AF4" i="1" s="1"/>
  <c r="EM4" i="1"/>
  <c r="EN4" i="1" s="1"/>
  <c r="DY5" i="1"/>
  <c r="DZ5" i="1" s="1"/>
  <c r="DW5" i="1"/>
  <c r="DX5" i="1" s="1"/>
  <c r="CJ3" i="1"/>
  <c r="CK3" i="1" s="1"/>
  <c r="CH3" i="1"/>
  <c r="CI3" i="1" s="1"/>
  <c r="EM3" i="1"/>
  <c r="EN3" i="1" s="1"/>
  <c r="AN4" i="1"/>
  <c r="AO4" i="1" s="1"/>
  <c r="BK4" i="1"/>
  <c r="BL4" i="1" s="1"/>
  <c r="CS4" i="1"/>
  <c r="CT4" i="1" s="1"/>
  <c r="CQ4" i="1"/>
  <c r="CR4" i="1" s="1"/>
  <c r="ET4" i="1"/>
  <c r="EU4" i="1" s="1"/>
  <c r="EV4" i="1"/>
  <c r="EW4" i="1" s="1"/>
  <c r="CJ5" i="1"/>
  <c r="CK5" i="1" s="1"/>
  <c r="BD6" i="1"/>
  <c r="BE6" i="1" s="1"/>
  <c r="X7" i="1"/>
  <c r="Y7" i="1" s="1"/>
  <c r="EV7" i="1"/>
  <c r="EW7" i="1" s="1"/>
  <c r="DP8" i="1"/>
  <c r="DQ8" i="1" s="1"/>
  <c r="AG10" i="1"/>
  <c r="AH10" i="1" s="1"/>
  <c r="AE10" i="1"/>
  <c r="AF10" i="1" s="1"/>
  <c r="DY10" i="1"/>
  <c r="DZ10" i="1" s="1"/>
  <c r="BM11" i="1"/>
  <c r="BN11" i="1" s="1"/>
  <c r="BK11" i="1"/>
  <c r="BL11" i="1" s="1"/>
  <c r="DN5" i="1"/>
  <c r="DO5" i="1" s="1"/>
  <c r="DP5" i="1"/>
  <c r="DQ5" i="1" s="1"/>
  <c r="CH6" i="1"/>
  <c r="CI6" i="1" s="1"/>
  <c r="CJ6" i="1"/>
  <c r="CK6" i="1" s="1"/>
  <c r="BB7" i="1"/>
  <c r="BC7" i="1" s="1"/>
  <c r="BD7" i="1"/>
  <c r="BE7" i="1" s="1"/>
  <c r="AG3" i="1"/>
  <c r="AH3" i="1" s="1"/>
  <c r="EV3" i="1"/>
  <c r="EW3" i="1" s="1"/>
  <c r="ET3" i="1"/>
  <c r="EU3" i="1" s="1"/>
  <c r="CZ4" i="1"/>
  <c r="DA4" i="1" s="1"/>
  <c r="FE4" i="1"/>
  <c r="FF4" i="1" s="1"/>
  <c r="FC4" i="1"/>
  <c r="FD4" i="1" s="1"/>
  <c r="AU5" i="1"/>
  <c r="AV5" i="1" s="1"/>
  <c r="EF5" i="1"/>
  <c r="EG5" i="1" s="1"/>
  <c r="O6" i="1"/>
  <c r="P6" i="1" s="1"/>
  <c r="CZ6" i="1"/>
  <c r="DA6" i="1" s="1"/>
  <c r="EM6" i="1"/>
  <c r="EN6" i="1" s="1"/>
  <c r="DG7" i="1"/>
  <c r="DH7" i="1" s="1"/>
  <c r="CA8" i="1"/>
  <c r="CB8" i="1" s="1"/>
  <c r="CH9" i="1"/>
  <c r="CI9" i="1" s="1"/>
  <c r="DY9" i="1"/>
  <c r="DZ9" i="1" s="1"/>
  <c r="DW9" i="1"/>
  <c r="DX9" i="1" s="1"/>
  <c r="X11" i="1"/>
  <c r="Y11" i="1" s="1"/>
  <c r="V11" i="1"/>
  <c r="W11" i="1" s="1"/>
  <c r="EM11" i="1"/>
  <c r="EN11" i="1" s="1"/>
  <c r="EV11" i="1"/>
  <c r="EW11" i="1" s="1"/>
  <c r="AN3" i="1"/>
  <c r="AO3" i="1" s="1"/>
  <c r="CQ3" i="1"/>
  <c r="CR3" i="1" s="1"/>
  <c r="BD4" i="1"/>
  <c r="BE4" i="1" s="1"/>
  <c r="BB4" i="1"/>
  <c r="BC4" i="1" s="1"/>
  <c r="H5" i="1"/>
  <c r="I5" i="1" s="1"/>
  <c r="BB5" i="1"/>
  <c r="BC5" i="1" s="1"/>
  <c r="BD5" i="1"/>
  <c r="BE5" i="1" s="1"/>
  <c r="CS5" i="1"/>
  <c r="CT5" i="1" s="1"/>
  <c r="V6" i="1"/>
  <c r="W6" i="1" s="1"/>
  <c r="X6" i="1"/>
  <c r="Y6" i="1" s="1"/>
  <c r="BM6" i="1"/>
  <c r="BN6" i="1" s="1"/>
  <c r="ET6" i="1"/>
  <c r="EU6" i="1" s="1"/>
  <c r="EV6" i="1"/>
  <c r="EW6" i="1" s="1"/>
  <c r="AG7" i="1"/>
  <c r="AH7" i="1" s="1"/>
  <c r="DN7" i="1"/>
  <c r="DO7" i="1" s="1"/>
  <c r="DP7" i="1"/>
  <c r="DQ7" i="1" s="1"/>
  <c r="FE7" i="1"/>
  <c r="FF7" i="1" s="1"/>
  <c r="CH8" i="1"/>
  <c r="CI8" i="1" s="1"/>
  <c r="CJ8" i="1"/>
  <c r="CK8" i="1" s="1"/>
  <c r="DY8" i="1"/>
  <c r="DZ8" i="1" s="1"/>
  <c r="O9" i="1"/>
  <c r="P9" i="1" s="1"/>
  <c r="AG9" i="1"/>
  <c r="AH9" i="1" s="1"/>
  <c r="FC9" i="1"/>
  <c r="FD9" i="1" s="1"/>
  <c r="EF9" i="1"/>
  <c r="EG9" i="1" s="1"/>
  <c r="ET9" i="1"/>
  <c r="EU9" i="1" s="1"/>
  <c r="AN10" i="1"/>
  <c r="AO10" i="1" s="1"/>
  <c r="CS10" i="1"/>
  <c r="CT10" i="1" s="1"/>
  <c r="CQ10" i="1"/>
  <c r="CR10" i="1" s="1"/>
  <c r="DN9" i="1"/>
  <c r="DO9" i="1" s="1"/>
  <c r="EF10" i="1"/>
  <c r="EG10" i="1" s="1"/>
  <c r="AG11" i="1"/>
  <c r="AH11" i="1" s="1"/>
  <c r="BT11" i="1"/>
  <c r="BU11" i="1" s="1"/>
  <c r="X12" i="1"/>
  <c r="Y12" i="1" s="1"/>
  <c r="V12" i="1"/>
  <c r="W12" i="1" s="1"/>
  <c r="CJ12" i="1"/>
  <c r="CK12" i="1" s="1"/>
  <c r="CH12" i="1"/>
  <c r="CI12" i="1" s="1"/>
  <c r="EV12" i="1"/>
  <c r="EW12" i="1" s="1"/>
  <c r="ET12" i="1"/>
  <c r="EU12" i="1" s="1"/>
  <c r="BD13" i="1"/>
  <c r="BE13" i="1" s="1"/>
  <c r="BB13" i="1"/>
  <c r="BC13" i="1" s="1"/>
  <c r="DP13" i="1"/>
  <c r="DQ13" i="1" s="1"/>
  <c r="DN13" i="1"/>
  <c r="DO13" i="1" s="1"/>
  <c r="X14" i="1"/>
  <c r="Y14" i="1" s="1"/>
  <c r="V14" i="1"/>
  <c r="W14" i="1" s="1"/>
  <c r="CJ14" i="1"/>
  <c r="CK14" i="1" s="1"/>
  <c r="CH14" i="1"/>
  <c r="CI14" i="1" s="1"/>
  <c r="DP14" i="1"/>
  <c r="DQ14" i="1" s="1"/>
  <c r="DN14" i="1"/>
  <c r="DO14" i="1" s="1"/>
  <c r="AN15" i="1"/>
  <c r="AO15" i="1" s="1"/>
  <c r="BK15" i="1"/>
  <c r="BL15" i="1" s="1"/>
  <c r="H16" i="1"/>
  <c r="I16" i="1" s="1"/>
  <c r="AE16" i="1"/>
  <c r="AF16" i="1" s="1"/>
  <c r="FC17" i="1"/>
  <c r="FD17" i="1" s="1"/>
  <c r="FE17" i="1"/>
  <c r="FF17" i="1" s="1"/>
  <c r="X19" i="1"/>
  <c r="Y19" i="1" s="1"/>
  <c r="V19" i="1"/>
  <c r="W19" i="1" s="1"/>
  <c r="DW4" i="1"/>
  <c r="DX4" i="1" s="1"/>
  <c r="AE5" i="1"/>
  <c r="AF5" i="1" s="1"/>
  <c r="CQ5" i="1"/>
  <c r="CR5" i="1" s="1"/>
  <c r="FC5" i="1"/>
  <c r="FD5" i="1" s="1"/>
  <c r="BK6" i="1"/>
  <c r="BL6" i="1" s="1"/>
  <c r="DW6" i="1"/>
  <c r="DX6" i="1" s="1"/>
  <c r="AE7" i="1"/>
  <c r="AF7" i="1" s="1"/>
  <c r="CQ7" i="1"/>
  <c r="CR7" i="1" s="1"/>
  <c r="FC7" i="1"/>
  <c r="FD7" i="1" s="1"/>
  <c r="BK8" i="1"/>
  <c r="BL8" i="1" s="1"/>
  <c r="DW8" i="1"/>
  <c r="DX8" i="1" s="1"/>
  <c r="X10" i="1"/>
  <c r="Y10" i="1" s="1"/>
  <c r="BD11" i="1"/>
  <c r="BE11" i="1" s="1"/>
  <c r="BB11" i="1"/>
  <c r="BC11" i="1" s="1"/>
  <c r="CQ11" i="1"/>
  <c r="CR11" i="1" s="1"/>
  <c r="CS11" i="1"/>
  <c r="CT11" i="1" s="1"/>
  <c r="EF11" i="1"/>
  <c r="EG11" i="1" s="1"/>
  <c r="FC11" i="1"/>
  <c r="FD11" i="1" s="1"/>
  <c r="FE11" i="1"/>
  <c r="FF11" i="1" s="1"/>
  <c r="DW14" i="1"/>
  <c r="DX14" i="1" s="1"/>
  <c r="DY14" i="1"/>
  <c r="DZ14" i="1" s="1"/>
  <c r="BB18" i="1"/>
  <c r="BC18" i="1" s="1"/>
  <c r="BD18" i="1"/>
  <c r="BE18" i="1" s="1"/>
  <c r="AE19" i="1"/>
  <c r="AF19" i="1" s="1"/>
  <c r="AG19" i="1"/>
  <c r="AH19" i="1" s="1"/>
  <c r="AE3" i="1"/>
  <c r="AF3" i="1" s="1"/>
  <c r="H10" i="1"/>
  <c r="I10" i="1" s="1"/>
  <c r="BD20" i="1"/>
  <c r="BE20" i="1" s="1"/>
  <c r="BB20" i="1"/>
  <c r="BC20" i="1" s="1"/>
  <c r="FC3" i="1"/>
  <c r="FD3" i="1" s="1"/>
  <c r="CH5" i="1"/>
  <c r="CI5" i="1" s="1"/>
  <c r="ET5" i="1"/>
  <c r="EU5" i="1" s="1"/>
  <c r="BB6" i="1"/>
  <c r="BC6" i="1" s="1"/>
  <c r="DN6" i="1"/>
  <c r="DO6" i="1" s="1"/>
  <c r="V7" i="1"/>
  <c r="W7" i="1" s="1"/>
  <c r="CH7" i="1"/>
  <c r="CI7" i="1" s="1"/>
  <c r="ET7" i="1"/>
  <c r="EU7" i="1" s="1"/>
  <c r="BB8" i="1"/>
  <c r="BC8" i="1" s="1"/>
  <c r="DN8" i="1"/>
  <c r="DO8" i="1" s="1"/>
  <c r="V9" i="1"/>
  <c r="W9" i="1" s="1"/>
  <c r="CQ9" i="1"/>
  <c r="CR9" i="1" s="1"/>
  <c r="DW10" i="1"/>
  <c r="DX10" i="1" s="1"/>
  <c r="BK12" i="1"/>
  <c r="BL12" i="1" s="1"/>
  <c r="BM12" i="1"/>
  <c r="BN12" i="1" s="1"/>
  <c r="DW12" i="1"/>
  <c r="DX12" i="1" s="1"/>
  <c r="DY12" i="1"/>
  <c r="DZ12" i="1" s="1"/>
  <c r="AE13" i="1"/>
  <c r="AF13" i="1" s="1"/>
  <c r="AG13" i="1"/>
  <c r="AH13" i="1" s="1"/>
  <c r="CQ13" i="1"/>
  <c r="CR13" i="1" s="1"/>
  <c r="CS13" i="1"/>
  <c r="CT13" i="1" s="1"/>
  <c r="FC13" i="1"/>
  <c r="FD13" i="1" s="1"/>
  <c r="FE13" i="1"/>
  <c r="FF13" i="1" s="1"/>
  <c r="BK14" i="1"/>
  <c r="BL14" i="1" s="1"/>
  <c r="BM14" i="1"/>
  <c r="BN14" i="1" s="1"/>
  <c r="EF14" i="1"/>
  <c r="EG14" i="1" s="1"/>
  <c r="FC14" i="1"/>
  <c r="FD14" i="1" s="1"/>
  <c r="BD15" i="1"/>
  <c r="BE15" i="1" s="1"/>
  <c r="BB15" i="1"/>
  <c r="BC15" i="1" s="1"/>
  <c r="CQ15" i="1"/>
  <c r="CR15" i="1" s="1"/>
  <c r="CS15" i="1"/>
  <c r="CT15" i="1" s="1"/>
  <c r="X16" i="1"/>
  <c r="Y16" i="1" s="1"/>
  <c r="V16" i="1"/>
  <c r="W16" i="1" s="1"/>
  <c r="BK16" i="1"/>
  <c r="BL16" i="1" s="1"/>
  <c r="BM16" i="1"/>
  <c r="BN16" i="1" s="1"/>
  <c r="DP17" i="1"/>
  <c r="DQ17" i="1" s="1"/>
  <c r="DN17" i="1"/>
  <c r="DO17" i="1" s="1"/>
  <c r="O18" i="1"/>
  <c r="P18" i="1" s="1"/>
  <c r="H18" i="1"/>
  <c r="I18" i="1" s="1"/>
  <c r="CS3" i="1"/>
  <c r="CT3" i="1" s="1"/>
  <c r="BK10" i="1"/>
  <c r="BL10" i="1" s="1"/>
  <c r="AE12" i="1"/>
  <c r="AF12" i="1" s="1"/>
  <c r="CQ12" i="1"/>
  <c r="CR12" i="1" s="1"/>
  <c r="FC12" i="1"/>
  <c r="FD12" i="1" s="1"/>
  <c r="BK13" i="1"/>
  <c r="BL13" i="1" s="1"/>
  <c r="DW13" i="1"/>
  <c r="DX13" i="1" s="1"/>
  <c r="AE14" i="1"/>
  <c r="AF14" i="1" s="1"/>
  <c r="O15" i="1"/>
  <c r="P15" i="1" s="1"/>
  <c r="CZ15" i="1"/>
  <c r="DA15" i="1" s="1"/>
  <c r="DW15" i="1"/>
  <c r="DX15" i="1" s="1"/>
  <c r="BT16" i="1"/>
  <c r="BU16" i="1" s="1"/>
  <c r="CQ16" i="1"/>
  <c r="CR16" i="1" s="1"/>
  <c r="DG16" i="1"/>
  <c r="DH16" i="1" s="1"/>
  <c r="DP16" i="1"/>
  <c r="DQ16" i="1" s="1"/>
  <c r="EV16" i="1"/>
  <c r="EW16" i="1" s="1"/>
  <c r="ET16" i="1"/>
  <c r="EU16" i="1" s="1"/>
  <c r="DY17" i="1"/>
  <c r="DZ17" i="1" s="1"/>
  <c r="DW17" i="1"/>
  <c r="DX17" i="1" s="1"/>
  <c r="BB19" i="1"/>
  <c r="BC19" i="1" s="1"/>
  <c r="BD19" i="1"/>
  <c r="BE19" i="1" s="1"/>
  <c r="EM9" i="1"/>
  <c r="EN9" i="1" s="1"/>
  <c r="CH11" i="1"/>
  <c r="CI11" i="1" s="1"/>
  <c r="CZ11" i="1"/>
  <c r="DA11" i="1" s="1"/>
  <c r="DY11" i="1"/>
  <c r="DZ11" i="1" s="1"/>
  <c r="BT14" i="1"/>
  <c r="BU14" i="1" s="1"/>
  <c r="CQ14" i="1"/>
  <c r="CR14" i="1" s="1"/>
  <c r="EM14" i="1"/>
  <c r="EN14" i="1" s="1"/>
  <c r="FC16" i="1"/>
  <c r="FD16" i="1" s="1"/>
  <c r="FE16" i="1"/>
  <c r="FF16" i="1" s="1"/>
  <c r="X18" i="1"/>
  <c r="Y18" i="1" s="1"/>
  <c r="AE11" i="1"/>
  <c r="AF11" i="1" s="1"/>
  <c r="DW11" i="1"/>
  <c r="DX11" i="1" s="1"/>
  <c r="ET11" i="1"/>
  <c r="EU11" i="1" s="1"/>
  <c r="O12" i="1"/>
  <c r="P12" i="1" s="1"/>
  <c r="AN12" i="1"/>
  <c r="AO12" i="1" s="1"/>
  <c r="CZ12" i="1"/>
  <c r="DA12" i="1" s="1"/>
  <c r="H13" i="1"/>
  <c r="I13" i="1" s="1"/>
  <c r="BT13" i="1"/>
  <c r="BU13" i="1" s="1"/>
  <c r="EF13" i="1"/>
  <c r="EG13" i="1" s="1"/>
  <c r="AN14" i="1"/>
  <c r="AO14" i="1" s="1"/>
  <c r="DG14" i="1"/>
  <c r="DH14" i="1" s="1"/>
  <c r="EV14" i="1"/>
  <c r="EW14" i="1" s="1"/>
  <c r="ET14" i="1"/>
  <c r="EU14" i="1" s="1"/>
  <c r="X15" i="1"/>
  <c r="Y15" i="1" s="1"/>
  <c r="DG15" i="1"/>
  <c r="DH15" i="1" s="1"/>
  <c r="EV15" i="1"/>
  <c r="EW15" i="1" s="1"/>
  <c r="CA16" i="1"/>
  <c r="CB16" i="1" s="1"/>
  <c r="H17" i="1"/>
  <c r="I17" i="1" s="1"/>
  <c r="BD17" i="1"/>
  <c r="BE17" i="1" s="1"/>
  <c r="BB17" i="1"/>
  <c r="BC17" i="1" s="1"/>
  <c r="EM17" i="1"/>
  <c r="EN17" i="1" s="1"/>
  <c r="EF17" i="1"/>
  <c r="EG17" i="1" s="1"/>
  <c r="DG19" i="1"/>
  <c r="DH19" i="1" s="1"/>
  <c r="DY19" i="1"/>
  <c r="DZ19" i="1" s="1"/>
  <c r="DP19" i="1"/>
  <c r="DQ19" i="1" s="1"/>
  <c r="CH10" i="1"/>
  <c r="CI10" i="1" s="1"/>
  <c r="CA12" i="1"/>
  <c r="CB12" i="1" s="1"/>
  <c r="EM12" i="1"/>
  <c r="EN12" i="1" s="1"/>
  <c r="AU13" i="1"/>
  <c r="AV13" i="1" s="1"/>
  <c r="DG13" i="1"/>
  <c r="DH13" i="1" s="1"/>
  <c r="O14" i="1"/>
  <c r="P14" i="1" s="1"/>
  <c r="CA14" i="1"/>
  <c r="CB14" i="1" s="1"/>
  <c r="AE15" i="1"/>
  <c r="AF15" i="1" s="1"/>
  <c r="AG15" i="1"/>
  <c r="AH15" i="1" s="1"/>
  <c r="BT15" i="1"/>
  <c r="BU15" i="1" s="1"/>
  <c r="DP15" i="1"/>
  <c r="DQ15" i="1" s="1"/>
  <c r="DN15" i="1"/>
  <c r="DO15" i="1" s="1"/>
  <c r="FC15" i="1"/>
  <c r="FD15" i="1" s="1"/>
  <c r="FE15" i="1"/>
  <c r="FF15" i="1" s="1"/>
  <c r="AN16" i="1"/>
  <c r="AO16" i="1" s="1"/>
  <c r="CJ16" i="1"/>
  <c r="CK16" i="1" s="1"/>
  <c r="CH16" i="1"/>
  <c r="CI16" i="1" s="1"/>
  <c r="DY16" i="1"/>
  <c r="DZ16" i="1" s="1"/>
  <c r="BM17" i="1"/>
  <c r="BN17" i="1" s="1"/>
  <c r="BK17" i="1"/>
  <c r="BL17" i="1" s="1"/>
  <c r="DW18" i="1"/>
  <c r="DX18" i="1" s="1"/>
  <c r="DY18" i="1"/>
  <c r="DZ18" i="1" s="1"/>
  <c r="O19" i="1"/>
  <c r="P19" i="1" s="1"/>
  <c r="DN16" i="1"/>
  <c r="DO16" i="1" s="1"/>
  <c r="AE20" i="1"/>
  <c r="AF20" i="1" s="1"/>
  <c r="DY23" i="1"/>
  <c r="DZ23" i="1" s="1"/>
  <c r="DW23" i="1"/>
  <c r="DX23" i="1" s="1"/>
  <c r="V15" i="1"/>
  <c r="W15" i="1" s="1"/>
  <c r="CH15" i="1"/>
  <c r="CI15" i="1" s="1"/>
  <c r="ET15" i="1"/>
  <c r="EU15" i="1" s="1"/>
  <c r="BB16" i="1"/>
  <c r="BC16" i="1" s="1"/>
  <c r="AE17" i="1"/>
  <c r="AF17" i="1" s="1"/>
  <c r="ET17" i="1"/>
  <c r="EU17" i="1" s="1"/>
  <c r="V18" i="1"/>
  <c r="W18" i="1" s="1"/>
  <c r="BT18" i="1"/>
  <c r="BU18" i="1" s="1"/>
  <c r="CS18" i="1"/>
  <c r="CT18" i="1" s="1"/>
  <c r="ET18" i="1"/>
  <c r="EU18" i="1" s="1"/>
  <c r="CQ19" i="1"/>
  <c r="CR19" i="1" s="1"/>
  <c r="H20" i="1"/>
  <c r="I20" i="1" s="1"/>
  <c r="AG20" i="1"/>
  <c r="AH20" i="1" s="1"/>
  <c r="CA20" i="1"/>
  <c r="CB20" i="1" s="1"/>
  <c r="BD21" i="1"/>
  <c r="BE21" i="1" s="1"/>
  <c r="DN21" i="1"/>
  <c r="DO21" i="1" s="1"/>
  <c r="FE21" i="1"/>
  <c r="FF21" i="1" s="1"/>
  <c r="FC21" i="1"/>
  <c r="FD21" i="1" s="1"/>
  <c r="BT22" i="1"/>
  <c r="BU22" i="1" s="1"/>
  <c r="CQ22" i="1"/>
  <c r="CR22" i="1" s="1"/>
  <c r="CA23" i="1"/>
  <c r="CB23" i="1" s="1"/>
  <c r="AN18" i="1"/>
  <c r="AO18" i="1" s="1"/>
  <c r="CZ19" i="1"/>
  <c r="DA19" i="1" s="1"/>
  <c r="DW19" i="1"/>
  <c r="DX19" i="1" s="1"/>
  <c r="BK20" i="1"/>
  <c r="BL20" i="1" s="1"/>
  <c r="CJ20" i="1"/>
  <c r="CK20" i="1" s="1"/>
  <c r="CH20" i="1"/>
  <c r="CI20" i="1" s="1"/>
  <c r="O21" i="1"/>
  <c r="P21" i="1" s="1"/>
  <c r="CJ23" i="1"/>
  <c r="CK23" i="1" s="1"/>
  <c r="CH23" i="1"/>
  <c r="CI23" i="1" s="1"/>
  <c r="BT29" i="1"/>
  <c r="BU29" i="1" s="1"/>
  <c r="CQ29" i="1"/>
  <c r="CR29" i="1" s="1"/>
  <c r="CA29" i="1"/>
  <c r="CB29" i="1" s="1"/>
  <c r="V17" i="1"/>
  <c r="W17" i="1" s="1"/>
  <c r="CA19" i="1"/>
  <c r="CB19" i="1" s="1"/>
  <c r="O20" i="1"/>
  <c r="P20" i="1" s="1"/>
  <c r="DP20" i="1"/>
  <c r="DQ20" i="1" s="1"/>
  <c r="DN20" i="1"/>
  <c r="DO20" i="1" s="1"/>
  <c r="CH22" i="1"/>
  <c r="CI22" i="1" s="1"/>
  <c r="CJ22" i="1"/>
  <c r="CK22" i="1" s="1"/>
  <c r="CQ23" i="1"/>
  <c r="CR23" i="1" s="1"/>
  <c r="DY30" i="1"/>
  <c r="DZ30" i="1" s="1"/>
  <c r="DW30" i="1"/>
  <c r="DX30" i="1" s="1"/>
  <c r="EM32" i="1"/>
  <c r="EN32" i="1" s="1"/>
  <c r="EF32" i="1"/>
  <c r="EG32" i="1" s="1"/>
  <c r="CQ17" i="1"/>
  <c r="CR17" i="1" s="1"/>
  <c r="BK18" i="1"/>
  <c r="BL18" i="1" s="1"/>
  <c r="DP18" i="1"/>
  <c r="DQ18" i="1" s="1"/>
  <c r="EF18" i="1"/>
  <c r="EG18" i="1" s="1"/>
  <c r="BK19" i="1"/>
  <c r="BL19" i="1" s="1"/>
  <c r="AU20" i="1"/>
  <c r="AV20" i="1" s="1"/>
  <c r="CS20" i="1"/>
  <c r="CT20" i="1" s="1"/>
  <c r="DY20" i="1"/>
  <c r="DZ20" i="1" s="1"/>
  <c r="EV20" i="1"/>
  <c r="EW20" i="1" s="1"/>
  <c r="ET20" i="1"/>
  <c r="EU20" i="1" s="1"/>
  <c r="X21" i="1"/>
  <c r="Y21" i="1" s="1"/>
  <c r="V21" i="1"/>
  <c r="W21" i="1" s="1"/>
  <c r="BM21" i="1"/>
  <c r="BN21" i="1" s="1"/>
  <c r="AU22" i="1"/>
  <c r="AV22" i="1" s="1"/>
  <c r="AU23" i="1"/>
  <c r="AV23" i="1" s="1"/>
  <c r="CS23" i="1"/>
  <c r="CT23" i="1" s="1"/>
  <c r="ET23" i="1"/>
  <c r="EU23" i="1" s="1"/>
  <c r="BD31" i="1"/>
  <c r="BE31" i="1" s="1"/>
  <c r="BB31" i="1"/>
  <c r="BC31" i="1" s="1"/>
  <c r="AE18" i="1"/>
  <c r="AF18" i="1" s="1"/>
  <c r="CJ18" i="1"/>
  <c r="CK18" i="1" s="1"/>
  <c r="CJ19" i="1"/>
  <c r="CK19" i="1" s="1"/>
  <c r="X20" i="1"/>
  <c r="Y20" i="1" s="1"/>
  <c r="CQ20" i="1"/>
  <c r="CR20" i="1" s="1"/>
  <c r="DW20" i="1"/>
  <c r="DX20" i="1" s="1"/>
  <c r="AE21" i="1"/>
  <c r="AF21" i="1" s="1"/>
  <c r="O22" i="1"/>
  <c r="P22" i="1" s="1"/>
  <c r="BD22" i="1"/>
  <c r="BE22" i="1" s="1"/>
  <c r="BB22" i="1"/>
  <c r="BC22" i="1" s="1"/>
  <c r="CZ32" i="1"/>
  <c r="DA32" i="1" s="1"/>
  <c r="DW32" i="1"/>
  <c r="DX32" i="1" s="1"/>
  <c r="DG32" i="1"/>
  <c r="DH32" i="1" s="1"/>
  <c r="DW16" i="1"/>
  <c r="DX16" i="1" s="1"/>
  <c r="CH18" i="1"/>
  <c r="CI18" i="1" s="1"/>
  <c r="BM19" i="1"/>
  <c r="BN19" i="1" s="1"/>
  <c r="CH19" i="1"/>
  <c r="CI19" i="1" s="1"/>
  <c r="FC19" i="1"/>
  <c r="FD19" i="1" s="1"/>
  <c r="CQ21" i="1"/>
  <c r="CR21" i="1" s="1"/>
  <c r="BT21" i="1"/>
  <c r="BU21" i="1" s="1"/>
  <c r="DW22" i="1"/>
  <c r="DX22" i="1" s="1"/>
  <c r="CZ22" i="1"/>
  <c r="DA22" i="1" s="1"/>
  <c r="EM22" i="1"/>
  <c r="EN22" i="1" s="1"/>
  <c r="BB30" i="1"/>
  <c r="BC30" i="1" s="1"/>
  <c r="BD30" i="1"/>
  <c r="BE30" i="1" s="1"/>
  <c r="BT32" i="1"/>
  <c r="BU32" i="1" s="1"/>
  <c r="CH32" i="1"/>
  <c r="CI32" i="1" s="1"/>
  <c r="AG18" i="1"/>
  <c r="AH18" i="1" s="1"/>
  <c r="DN19" i="1"/>
  <c r="DO19" i="1" s="1"/>
  <c r="EM19" i="1"/>
  <c r="EN19" i="1" s="1"/>
  <c r="CZ20" i="1"/>
  <c r="DA20" i="1" s="1"/>
  <c r="AN21" i="1"/>
  <c r="AO21" i="1" s="1"/>
  <c r="DY21" i="1"/>
  <c r="DZ21" i="1" s="1"/>
  <c r="DG21" i="1"/>
  <c r="DH21" i="1" s="1"/>
  <c r="ET21" i="1"/>
  <c r="EU21" i="1" s="1"/>
  <c r="X22" i="1"/>
  <c r="Y22" i="1" s="1"/>
  <c r="BK22" i="1"/>
  <c r="BL22" i="1" s="1"/>
  <c r="DG22" i="1"/>
  <c r="DH22" i="1" s="1"/>
  <c r="ET22" i="1"/>
  <c r="EU22" i="1" s="1"/>
  <c r="EV22" i="1"/>
  <c r="EW22" i="1" s="1"/>
  <c r="V23" i="1"/>
  <c r="W23" i="1" s="1"/>
  <c r="BM23" i="1"/>
  <c r="BN23" i="1" s="1"/>
  <c r="BK23" i="1"/>
  <c r="BL23" i="1" s="1"/>
  <c r="DY24" i="1"/>
  <c r="DZ24" i="1" s="1"/>
  <c r="DW24" i="1"/>
  <c r="DX24" i="1" s="1"/>
  <c r="O25" i="1"/>
  <c r="P25" i="1" s="1"/>
  <c r="BB25" i="1"/>
  <c r="BC25" i="1" s="1"/>
  <c r="BD25" i="1"/>
  <c r="BE25" i="1" s="1"/>
  <c r="DG26" i="1"/>
  <c r="DH26" i="1" s="1"/>
  <c r="DY26" i="1"/>
  <c r="DZ26" i="1" s="1"/>
  <c r="CQ27" i="1"/>
  <c r="CR27" i="1" s="1"/>
  <c r="DY28" i="1"/>
  <c r="DZ28" i="1" s="1"/>
  <c r="DW28" i="1"/>
  <c r="DX28" i="1" s="1"/>
  <c r="V29" i="1"/>
  <c r="W29" i="1" s="1"/>
  <c r="EM30" i="1"/>
  <c r="EN30" i="1" s="1"/>
  <c r="EV30" i="1"/>
  <c r="EW30" i="1" s="1"/>
  <c r="ET31" i="1"/>
  <c r="EU31" i="1" s="1"/>
  <c r="EV31" i="1"/>
  <c r="EW31" i="1" s="1"/>
  <c r="X32" i="1"/>
  <c r="Y32" i="1" s="1"/>
  <c r="V32" i="1"/>
  <c r="W32" i="1" s="1"/>
  <c r="O40" i="1"/>
  <c r="P40" i="1" s="1"/>
  <c r="X40" i="1"/>
  <c r="Y40" i="1" s="1"/>
  <c r="AE41" i="1"/>
  <c r="AF41" i="1" s="1"/>
  <c r="H41" i="1"/>
  <c r="I41" i="1" s="1"/>
  <c r="BM42" i="1"/>
  <c r="BN42" i="1" s="1"/>
  <c r="BK42" i="1"/>
  <c r="BL42" i="1" s="1"/>
  <c r="CZ23" i="1"/>
  <c r="DA23" i="1" s="1"/>
  <c r="AN24" i="1"/>
  <c r="AO24" i="1" s="1"/>
  <c r="BK24" i="1"/>
  <c r="BL24" i="1" s="1"/>
  <c r="AG25" i="1"/>
  <c r="AH25" i="1" s="1"/>
  <c r="ET25" i="1"/>
  <c r="EU25" i="1" s="1"/>
  <c r="X27" i="1"/>
  <c r="Y27" i="1" s="1"/>
  <c r="BT27" i="1"/>
  <c r="BU27" i="1" s="1"/>
  <c r="DN27" i="1"/>
  <c r="DO27" i="1" s="1"/>
  <c r="DP27" i="1"/>
  <c r="DQ27" i="1" s="1"/>
  <c r="DW29" i="1"/>
  <c r="DX29" i="1" s="1"/>
  <c r="FE29" i="1"/>
  <c r="FF29" i="1" s="1"/>
  <c r="FC29" i="1"/>
  <c r="FD29" i="1" s="1"/>
  <c r="CJ40" i="1"/>
  <c r="CK40" i="1" s="1"/>
  <c r="CQ54" i="1"/>
  <c r="CR54" i="1" s="1"/>
  <c r="CS54" i="1"/>
  <c r="CT54" i="1" s="1"/>
  <c r="AU24" i="1"/>
  <c r="AV24" i="1" s="1"/>
  <c r="CH24" i="1"/>
  <c r="CI24" i="1" s="1"/>
  <c r="CJ24" i="1"/>
  <c r="CK24" i="1" s="1"/>
  <c r="DG24" i="1"/>
  <c r="DH24" i="1" s="1"/>
  <c r="X25" i="1"/>
  <c r="Y25" i="1" s="1"/>
  <c r="DY25" i="1"/>
  <c r="DZ25" i="1" s="1"/>
  <c r="DW25" i="1"/>
  <c r="DX25" i="1" s="1"/>
  <c r="AN26" i="1"/>
  <c r="AO26" i="1" s="1"/>
  <c r="BM26" i="1"/>
  <c r="BN26" i="1" s="1"/>
  <c r="BK26" i="1"/>
  <c r="BL26" i="1" s="1"/>
  <c r="DP26" i="1"/>
  <c r="DQ26" i="1" s="1"/>
  <c r="CA27" i="1"/>
  <c r="CB27" i="1" s="1"/>
  <c r="CS27" i="1"/>
  <c r="CT27" i="1" s="1"/>
  <c r="O28" i="1"/>
  <c r="P28" i="1" s="1"/>
  <c r="BK28" i="1"/>
  <c r="BL28" i="1" s="1"/>
  <c r="DG28" i="1"/>
  <c r="DH28" i="1" s="1"/>
  <c r="X29" i="1"/>
  <c r="Y29" i="1" s="1"/>
  <c r="CJ30" i="1"/>
  <c r="CK30" i="1" s="1"/>
  <c r="CH30" i="1"/>
  <c r="CI30" i="1" s="1"/>
  <c r="AU31" i="1"/>
  <c r="AV31" i="1" s="1"/>
  <c r="AN31" i="1"/>
  <c r="AO31" i="1" s="1"/>
  <c r="BB32" i="1"/>
  <c r="BC32" i="1" s="1"/>
  <c r="BD32" i="1"/>
  <c r="BE32" i="1" s="1"/>
  <c r="CA39" i="1"/>
  <c r="CB39" i="1" s="1"/>
  <c r="CS39" i="1"/>
  <c r="CT39" i="1" s="1"/>
  <c r="EV39" i="1"/>
  <c r="EW39" i="1" s="1"/>
  <c r="ET39" i="1"/>
  <c r="EU39" i="1" s="1"/>
  <c r="BD45" i="1"/>
  <c r="BE45" i="1" s="1"/>
  <c r="BB45" i="1"/>
  <c r="BC45" i="1" s="1"/>
  <c r="FC23" i="1"/>
  <c r="FD23" i="1" s="1"/>
  <c r="X24" i="1"/>
  <c r="Y24" i="1" s="1"/>
  <c r="BM24" i="1"/>
  <c r="BN24" i="1" s="1"/>
  <c r="EF24" i="1"/>
  <c r="EG24" i="1" s="1"/>
  <c r="V25" i="1"/>
  <c r="W25" i="1" s="1"/>
  <c r="BM25" i="1"/>
  <c r="BN25" i="1" s="1"/>
  <c r="CJ25" i="1"/>
  <c r="CK25" i="1" s="1"/>
  <c r="CH25" i="1"/>
  <c r="CI25" i="1" s="1"/>
  <c r="DN26" i="1"/>
  <c r="DO26" i="1" s="1"/>
  <c r="BD27" i="1"/>
  <c r="BE27" i="1" s="1"/>
  <c r="EV27" i="1"/>
  <c r="EW27" i="1" s="1"/>
  <c r="V28" i="1"/>
  <c r="W28" i="1" s="1"/>
  <c r="CH28" i="1"/>
  <c r="CI28" i="1" s="1"/>
  <c r="CJ28" i="1"/>
  <c r="CK28" i="1" s="1"/>
  <c r="CZ29" i="1"/>
  <c r="DA29" i="1" s="1"/>
  <c r="V31" i="1"/>
  <c r="W31" i="1" s="1"/>
  <c r="X31" i="1"/>
  <c r="Y31" i="1" s="1"/>
  <c r="CA31" i="1"/>
  <c r="CB31" i="1" s="1"/>
  <c r="FC31" i="1"/>
  <c r="FD31" i="1" s="1"/>
  <c r="V39" i="1"/>
  <c r="W39" i="1" s="1"/>
  <c r="CJ39" i="1"/>
  <c r="CK39" i="1" s="1"/>
  <c r="DG39" i="1"/>
  <c r="DH39" i="1" s="1"/>
  <c r="EM40" i="1"/>
  <c r="EN40" i="1" s="1"/>
  <c r="EV40" i="1"/>
  <c r="EW40" i="1" s="1"/>
  <c r="V41" i="1"/>
  <c r="W41" i="1" s="1"/>
  <c r="BB41" i="1"/>
  <c r="BC41" i="1" s="1"/>
  <c r="BD41" i="1"/>
  <c r="BE41" i="1" s="1"/>
  <c r="CS22" i="1"/>
  <c r="CT22" i="1" s="1"/>
  <c r="BD24" i="1"/>
  <c r="BE24" i="1" s="1"/>
  <c r="FE24" i="1"/>
  <c r="FF24" i="1" s="1"/>
  <c r="FC24" i="1"/>
  <c r="FD24" i="1" s="1"/>
  <c r="AN25" i="1"/>
  <c r="AO25" i="1" s="1"/>
  <c r="BK25" i="1"/>
  <c r="BL25" i="1" s="1"/>
  <c r="FC25" i="1"/>
  <c r="FD25" i="1" s="1"/>
  <c r="BT26" i="1"/>
  <c r="BU26" i="1" s="1"/>
  <c r="H27" i="1"/>
  <c r="I27" i="1" s="1"/>
  <c r="AG27" i="1"/>
  <c r="AH27" i="1" s="1"/>
  <c r="AE27" i="1"/>
  <c r="AF27" i="1" s="1"/>
  <c r="CJ27" i="1"/>
  <c r="CK27" i="1" s="1"/>
  <c r="DW27" i="1"/>
  <c r="DX27" i="1" s="1"/>
  <c r="AU28" i="1"/>
  <c r="AV28" i="1" s="1"/>
  <c r="BM28" i="1"/>
  <c r="BN28" i="1" s="1"/>
  <c r="EM28" i="1"/>
  <c r="EN28" i="1" s="1"/>
  <c r="BM32" i="1"/>
  <c r="BN32" i="1" s="1"/>
  <c r="BK32" i="1"/>
  <c r="BL32" i="1" s="1"/>
  <c r="DN32" i="1"/>
  <c r="DO32" i="1" s="1"/>
  <c r="DP32" i="1"/>
  <c r="DQ32" i="1" s="1"/>
  <c r="BD39" i="1"/>
  <c r="BE39" i="1" s="1"/>
  <c r="DN39" i="1"/>
  <c r="DO39" i="1" s="1"/>
  <c r="DP39" i="1"/>
  <c r="DQ39" i="1" s="1"/>
  <c r="AG40" i="1"/>
  <c r="AH40" i="1" s="1"/>
  <c r="AE40" i="1"/>
  <c r="AF40" i="1" s="1"/>
  <c r="BM41" i="1"/>
  <c r="BN41" i="1" s="1"/>
  <c r="BK41" i="1"/>
  <c r="BL41" i="1" s="1"/>
  <c r="CQ41" i="1"/>
  <c r="CR41" i="1" s="1"/>
  <c r="DP42" i="1"/>
  <c r="DQ42" i="1" s="1"/>
  <c r="DG43" i="1"/>
  <c r="DH43" i="1" s="1"/>
  <c r="DP43" i="1"/>
  <c r="DQ43" i="1" s="1"/>
  <c r="AG45" i="1"/>
  <c r="AH45" i="1" s="1"/>
  <c r="AE45" i="1"/>
  <c r="AF45" i="1" s="1"/>
  <c r="O23" i="1"/>
  <c r="P23" i="1" s="1"/>
  <c r="BB23" i="1"/>
  <c r="BC23" i="1" s="1"/>
  <c r="DN23" i="1"/>
  <c r="DO23" i="1" s="1"/>
  <c r="EM23" i="1"/>
  <c r="EN23" i="1" s="1"/>
  <c r="AG24" i="1"/>
  <c r="AH24" i="1" s="1"/>
  <c r="DP24" i="1"/>
  <c r="DQ24" i="1" s="1"/>
  <c r="DN24" i="1"/>
  <c r="DO24" i="1" s="1"/>
  <c r="DN25" i="1"/>
  <c r="DO25" i="1" s="1"/>
  <c r="V26" i="1"/>
  <c r="W26" i="1" s="1"/>
  <c r="X26" i="1"/>
  <c r="Y26" i="1" s="1"/>
  <c r="X28" i="1"/>
  <c r="Y28" i="1" s="1"/>
  <c r="CS28" i="1"/>
  <c r="CT28" i="1" s="1"/>
  <c r="DP28" i="1"/>
  <c r="DQ28" i="1" s="1"/>
  <c r="ET28" i="1"/>
  <c r="EU28" i="1" s="1"/>
  <c r="CH29" i="1"/>
  <c r="CI29" i="1" s="1"/>
  <c r="CJ29" i="1"/>
  <c r="CK29" i="1" s="1"/>
  <c r="FC30" i="1"/>
  <c r="FD30" i="1" s="1"/>
  <c r="FE30" i="1"/>
  <c r="FF30" i="1" s="1"/>
  <c r="DG31" i="1"/>
  <c r="DH31" i="1" s="1"/>
  <c r="DY31" i="1"/>
  <c r="DZ31" i="1" s="1"/>
  <c r="EV32" i="1"/>
  <c r="EW32" i="1" s="1"/>
  <c r="ET32" i="1"/>
  <c r="EU32" i="1" s="1"/>
  <c r="DY39" i="1"/>
  <c r="DZ39" i="1" s="1"/>
  <c r="DW39" i="1"/>
  <c r="DX39" i="1" s="1"/>
  <c r="BT40" i="1"/>
  <c r="BU40" i="1" s="1"/>
  <c r="CQ40" i="1"/>
  <c r="CR40" i="1" s="1"/>
  <c r="DG40" i="1"/>
  <c r="DH40" i="1" s="1"/>
  <c r="DY40" i="1"/>
  <c r="DZ40" i="1" s="1"/>
  <c r="EV44" i="1"/>
  <c r="EW44" i="1" s="1"/>
  <c r="ET44" i="1"/>
  <c r="EU44" i="1" s="1"/>
  <c r="V22" i="1"/>
  <c r="W22" i="1" s="1"/>
  <c r="DN22" i="1"/>
  <c r="DO22" i="1" s="1"/>
  <c r="FE22" i="1"/>
  <c r="FF22" i="1" s="1"/>
  <c r="AG23" i="1"/>
  <c r="AH23" i="1" s="1"/>
  <c r="BD23" i="1"/>
  <c r="BE23" i="1" s="1"/>
  <c r="DP23" i="1"/>
  <c r="DQ23" i="1" s="1"/>
  <c r="H24" i="1"/>
  <c r="I24" i="1" s="1"/>
  <c r="AE24" i="1"/>
  <c r="AF24" i="1" s="1"/>
  <c r="CQ24" i="1"/>
  <c r="CR24" i="1" s="1"/>
  <c r="BT25" i="1"/>
  <c r="BU25" i="1" s="1"/>
  <c r="CS25" i="1"/>
  <c r="CT25" i="1" s="1"/>
  <c r="CQ25" i="1"/>
  <c r="CR25" i="1" s="1"/>
  <c r="EM25" i="1"/>
  <c r="EN25" i="1" s="1"/>
  <c r="FE25" i="1"/>
  <c r="FF25" i="1" s="1"/>
  <c r="DW26" i="1"/>
  <c r="DX26" i="1" s="1"/>
  <c r="AN27" i="1"/>
  <c r="AO27" i="1" s="1"/>
  <c r="EF27" i="1"/>
  <c r="EG27" i="1" s="1"/>
  <c r="FE27" i="1"/>
  <c r="FF27" i="1" s="1"/>
  <c r="FC27" i="1"/>
  <c r="FD27" i="1" s="1"/>
  <c r="CQ28" i="1"/>
  <c r="CR28" i="1" s="1"/>
  <c r="DP29" i="1"/>
  <c r="DQ29" i="1" s="1"/>
  <c r="DN29" i="1"/>
  <c r="DO29" i="1" s="1"/>
  <c r="EM29" i="1"/>
  <c r="EN29" i="1" s="1"/>
  <c r="CJ31" i="1"/>
  <c r="CK31" i="1" s="1"/>
  <c r="BM39" i="1"/>
  <c r="BN39" i="1" s="1"/>
  <c r="BK39" i="1"/>
  <c r="BL39" i="1" s="1"/>
  <c r="FE39" i="1"/>
  <c r="FF39" i="1" s="1"/>
  <c r="DP40" i="1"/>
  <c r="DQ40" i="1" s="1"/>
  <c r="DN40" i="1"/>
  <c r="DO40" i="1" s="1"/>
  <c r="FE40" i="1"/>
  <c r="FF40" i="1" s="1"/>
  <c r="FC40" i="1"/>
  <c r="FD40" i="1" s="1"/>
  <c r="EV45" i="1"/>
  <c r="EW45" i="1" s="1"/>
  <c r="ET45" i="1"/>
  <c r="EU45" i="1" s="1"/>
  <c r="FC22" i="1"/>
  <c r="FD22" i="1" s="1"/>
  <c r="ET24" i="1"/>
  <c r="EU24" i="1" s="1"/>
  <c r="AE25" i="1"/>
  <c r="AF25" i="1" s="1"/>
  <c r="DP25" i="1"/>
  <c r="DQ25" i="1" s="1"/>
  <c r="AG26" i="1"/>
  <c r="AH26" i="1" s="1"/>
  <c r="BD26" i="1"/>
  <c r="BE26" i="1" s="1"/>
  <c r="CH26" i="1"/>
  <c r="CI26" i="1" s="1"/>
  <c r="ET26" i="1"/>
  <c r="EU26" i="1" s="1"/>
  <c r="EV26" i="1"/>
  <c r="EW26" i="1" s="1"/>
  <c r="BB28" i="1"/>
  <c r="BC28" i="1" s="1"/>
  <c r="EV28" i="1"/>
  <c r="EW28" i="1" s="1"/>
  <c r="O29" i="1"/>
  <c r="P29" i="1" s="1"/>
  <c r="V30" i="1"/>
  <c r="W30" i="1" s="1"/>
  <c r="BT30" i="1"/>
  <c r="BU30" i="1" s="1"/>
  <c r="EF30" i="1"/>
  <c r="EG30" i="1" s="1"/>
  <c r="ET30" i="1"/>
  <c r="EU30" i="1" s="1"/>
  <c r="DN31" i="1"/>
  <c r="DO31" i="1" s="1"/>
  <c r="FE32" i="1"/>
  <c r="FF32" i="1" s="1"/>
  <c r="AN39" i="1"/>
  <c r="AO39" i="1" s="1"/>
  <c r="EF39" i="1"/>
  <c r="EG39" i="1" s="1"/>
  <c r="AU40" i="1"/>
  <c r="AV40" i="1" s="1"/>
  <c r="BM40" i="1"/>
  <c r="BN40" i="1" s="1"/>
  <c r="AN40" i="1"/>
  <c r="AO40" i="1" s="1"/>
  <c r="BD40" i="1"/>
  <c r="BE40" i="1" s="1"/>
  <c r="BD43" i="1"/>
  <c r="BE43" i="1" s="1"/>
  <c r="BB43" i="1"/>
  <c r="BC43" i="1" s="1"/>
  <c r="CJ47" i="1"/>
  <c r="CK47" i="1" s="1"/>
  <c r="CH47" i="1"/>
  <c r="CI47" i="1" s="1"/>
  <c r="CS42" i="1"/>
  <c r="CT42" i="1" s="1"/>
  <c r="CQ42" i="1"/>
  <c r="CR42" i="1" s="1"/>
  <c r="EM50" i="1"/>
  <c r="EN50" i="1" s="1"/>
  <c r="FE50" i="1"/>
  <c r="FF50" i="1" s="1"/>
  <c r="BK59" i="1"/>
  <c r="BL59" i="1" s="1"/>
  <c r="BM59" i="1"/>
  <c r="BN59" i="1" s="1"/>
  <c r="EF40" i="1"/>
  <c r="EG40" i="1" s="1"/>
  <c r="AU41" i="1"/>
  <c r="AV41" i="1" s="1"/>
  <c r="DY42" i="1"/>
  <c r="DZ42" i="1" s="1"/>
  <c r="DW42" i="1"/>
  <c r="DX42" i="1" s="1"/>
  <c r="FC42" i="1"/>
  <c r="FD42" i="1" s="1"/>
  <c r="FE42" i="1"/>
  <c r="FF42" i="1" s="1"/>
  <c r="EV43" i="1"/>
  <c r="EW43" i="1" s="1"/>
  <c r="ET43" i="1"/>
  <c r="EU43" i="1" s="1"/>
  <c r="X44" i="1"/>
  <c r="Y44" i="1" s="1"/>
  <c r="V44" i="1"/>
  <c r="W44" i="1" s="1"/>
  <c r="BD44" i="1"/>
  <c r="BE44" i="1" s="1"/>
  <c r="BB44" i="1"/>
  <c r="BC44" i="1" s="1"/>
  <c r="CS53" i="1"/>
  <c r="CT53" i="1" s="1"/>
  <c r="CQ53" i="1"/>
  <c r="CR53" i="1" s="1"/>
  <c r="DY58" i="1"/>
  <c r="DZ58" i="1" s="1"/>
  <c r="DW58" i="1"/>
  <c r="DX58" i="1" s="1"/>
  <c r="AG59" i="1"/>
  <c r="AH59" i="1" s="1"/>
  <c r="AE59" i="1"/>
  <c r="AF59" i="1" s="1"/>
  <c r="AU29" i="1"/>
  <c r="AV29" i="1" s="1"/>
  <c r="CS29" i="1"/>
  <c r="CT29" i="1" s="1"/>
  <c r="ET29" i="1"/>
  <c r="EU29" i="1" s="1"/>
  <c r="CS30" i="1"/>
  <c r="CT30" i="1" s="1"/>
  <c r="DW31" i="1"/>
  <c r="DX31" i="1" s="1"/>
  <c r="DY32" i="1"/>
  <c r="DZ32" i="1" s="1"/>
  <c r="H40" i="1"/>
  <c r="I40" i="1" s="1"/>
  <c r="CA40" i="1"/>
  <c r="CB40" i="1" s="1"/>
  <c r="CH41" i="1"/>
  <c r="CI41" i="1" s="1"/>
  <c r="ET41" i="1"/>
  <c r="EU41" i="1" s="1"/>
  <c r="CJ43" i="1"/>
  <c r="CK43" i="1" s="1"/>
  <c r="DY44" i="1"/>
  <c r="DZ44" i="1" s="1"/>
  <c r="DW44" i="1"/>
  <c r="DX44" i="1" s="1"/>
  <c r="DP46" i="1"/>
  <c r="DQ46" i="1" s="1"/>
  <c r="EV46" i="1"/>
  <c r="EW46" i="1" s="1"/>
  <c r="ET46" i="1"/>
  <c r="EU46" i="1" s="1"/>
  <c r="H26" i="1"/>
  <c r="I26" i="1" s="1"/>
  <c r="CS26" i="1"/>
  <c r="CT26" i="1" s="1"/>
  <c r="EF26" i="1"/>
  <c r="EG26" i="1" s="1"/>
  <c r="BM27" i="1"/>
  <c r="BN27" i="1" s="1"/>
  <c r="CZ27" i="1"/>
  <c r="DA27" i="1" s="1"/>
  <c r="AG28" i="1"/>
  <c r="AH28" i="1" s="1"/>
  <c r="BT28" i="1"/>
  <c r="BU28" i="1" s="1"/>
  <c r="FE28" i="1"/>
  <c r="FF28" i="1" s="1"/>
  <c r="AG29" i="1"/>
  <c r="AH29" i="1" s="1"/>
  <c r="AE29" i="1"/>
  <c r="AF29" i="1" s="1"/>
  <c r="CA30" i="1"/>
  <c r="CB30" i="1" s="1"/>
  <c r="CS31" i="1"/>
  <c r="CT31" i="1" s="1"/>
  <c r="CQ31" i="1"/>
  <c r="CR31" i="1" s="1"/>
  <c r="AN32" i="1"/>
  <c r="AO32" i="1" s="1"/>
  <c r="CA32" i="1"/>
  <c r="CB32" i="1" s="1"/>
  <c r="O41" i="1"/>
  <c r="P41" i="1" s="1"/>
  <c r="AG41" i="1"/>
  <c r="AH41" i="1" s="1"/>
  <c r="DY41" i="1"/>
  <c r="DZ41" i="1" s="1"/>
  <c r="DW41" i="1"/>
  <c r="DX41" i="1" s="1"/>
  <c r="O42" i="1"/>
  <c r="P42" i="1" s="1"/>
  <c r="AU42" i="1"/>
  <c r="AV42" i="1" s="1"/>
  <c r="CS43" i="1"/>
  <c r="CT43" i="1" s="1"/>
  <c r="CQ43" i="1"/>
  <c r="CR43" i="1" s="1"/>
  <c r="FC43" i="1"/>
  <c r="FD43" i="1" s="1"/>
  <c r="FE43" i="1"/>
  <c r="FF43" i="1" s="1"/>
  <c r="BM44" i="1"/>
  <c r="BN44" i="1" s="1"/>
  <c r="BK44" i="1"/>
  <c r="BL44" i="1" s="1"/>
  <c r="BK47" i="1"/>
  <c r="BL47" i="1" s="1"/>
  <c r="BM47" i="1"/>
  <c r="BN47" i="1" s="1"/>
  <c r="FE47" i="1"/>
  <c r="FF47" i="1" s="1"/>
  <c r="FC47" i="1"/>
  <c r="FD47" i="1" s="1"/>
  <c r="BB53" i="1"/>
  <c r="BC53" i="1" s="1"/>
  <c r="BD53" i="1"/>
  <c r="BE53" i="1" s="1"/>
  <c r="BD58" i="1"/>
  <c r="BE58" i="1" s="1"/>
  <c r="BB58" i="1"/>
  <c r="BC58" i="1" s="1"/>
  <c r="BB26" i="1"/>
  <c r="BC26" i="1" s="1"/>
  <c r="CQ26" i="1"/>
  <c r="CR26" i="1" s="1"/>
  <c r="V27" i="1"/>
  <c r="W27" i="1" s="1"/>
  <c r="BK27" i="1"/>
  <c r="BL27" i="1" s="1"/>
  <c r="ET27" i="1"/>
  <c r="EU27" i="1" s="1"/>
  <c r="AE28" i="1"/>
  <c r="AF28" i="1" s="1"/>
  <c r="DN28" i="1"/>
  <c r="DO28" i="1" s="1"/>
  <c r="FC28" i="1"/>
  <c r="FD28" i="1" s="1"/>
  <c r="BK29" i="1"/>
  <c r="BL29" i="1" s="1"/>
  <c r="BM30" i="1"/>
  <c r="BN30" i="1" s="1"/>
  <c r="DN30" i="1"/>
  <c r="DO30" i="1" s="1"/>
  <c r="BM31" i="1"/>
  <c r="BN31" i="1" s="1"/>
  <c r="CQ32" i="1"/>
  <c r="CR32" i="1" s="1"/>
  <c r="O39" i="1"/>
  <c r="P39" i="1" s="1"/>
  <c r="AE39" i="1"/>
  <c r="AF39" i="1" s="1"/>
  <c r="CH39" i="1"/>
  <c r="CI39" i="1" s="1"/>
  <c r="BD42" i="1"/>
  <c r="BE42" i="1" s="1"/>
  <c r="O46" i="1"/>
  <c r="P46" i="1" s="1"/>
  <c r="AG46" i="1"/>
  <c r="AH46" i="1" s="1"/>
  <c r="CJ46" i="1"/>
  <c r="CK46" i="1" s="1"/>
  <c r="FC48" i="1"/>
  <c r="FD48" i="1" s="1"/>
  <c r="FE48" i="1"/>
  <c r="FF48" i="1" s="1"/>
  <c r="X53" i="1"/>
  <c r="Y53" i="1" s="1"/>
  <c r="O53" i="1"/>
  <c r="P53" i="1" s="1"/>
  <c r="H53" i="1"/>
  <c r="I53" i="1" s="1"/>
  <c r="FC56" i="1"/>
  <c r="FD56" i="1" s="1"/>
  <c r="FE56" i="1"/>
  <c r="FF56" i="1" s="1"/>
  <c r="O60" i="1"/>
  <c r="P60" i="1" s="1"/>
  <c r="AG60" i="1"/>
  <c r="AH60" i="1" s="1"/>
  <c r="EF29" i="1"/>
  <c r="EG29" i="1" s="1"/>
  <c r="O30" i="1"/>
  <c r="P30" i="1" s="1"/>
  <c r="BK30" i="1"/>
  <c r="BL30" i="1" s="1"/>
  <c r="BK31" i="1"/>
  <c r="BL31" i="1" s="1"/>
  <c r="FE41" i="1"/>
  <c r="FF41" i="1" s="1"/>
  <c r="BB42" i="1"/>
  <c r="BC42" i="1" s="1"/>
  <c r="EM42" i="1"/>
  <c r="EN42" i="1" s="1"/>
  <c r="AE44" i="1"/>
  <c r="AF44" i="1" s="1"/>
  <c r="H44" i="1"/>
  <c r="I44" i="1" s="1"/>
  <c r="DG44" i="1"/>
  <c r="DH44" i="1" s="1"/>
  <c r="EM44" i="1"/>
  <c r="EN44" i="1" s="1"/>
  <c r="FE44" i="1"/>
  <c r="FF44" i="1" s="1"/>
  <c r="X46" i="1"/>
  <c r="Y46" i="1" s="1"/>
  <c r="V46" i="1"/>
  <c r="W46" i="1" s="1"/>
  <c r="EF47" i="1"/>
  <c r="EG47" i="1" s="1"/>
  <c r="CA49" i="1"/>
  <c r="CB49" i="1" s="1"/>
  <c r="CZ58" i="1"/>
  <c r="DA58" i="1" s="1"/>
  <c r="DG58" i="1"/>
  <c r="DH58" i="1" s="1"/>
  <c r="AE30" i="1"/>
  <c r="AF30" i="1" s="1"/>
  <c r="DP30" i="1"/>
  <c r="DQ30" i="1" s="1"/>
  <c r="AG31" i="1"/>
  <c r="AH31" i="1" s="1"/>
  <c r="CH31" i="1"/>
  <c r="CI31" i="1" s="1"/>
  <c r="AG32" i="1"/>
  <c r="AH32" i="1" s="1"/>
  <c r="CS32" i="1"/>
  <c r="CT32" i="1" s="1"/>
  <c r="BB39" i="1"/>
  <c r="BC39" i="1" s="1"/>
  <c r="CA41" i="1"/>
  <c r="CB41" i="1" s="1"/>
  <c r="CJ42" i="1"/>
  <c r="CK42" i="1" s="1"/>
  <c r="DN42" i="1"/>
  <c r="DO42" i="1" s="1"/>
  <c r="ET42" i="1"/>
  <c r="EU42" i="1" s="1"/>
  <c r="X43" i="1"/>
  <c r="Y43" i="1" s="1"/>
  <c r="V43" i="1"/>
  <c r="W43" i="1" s="1"/>
  <c r="CS46" i="1"/>
  <c r="CT46" i="1" s="1"/>
  <c r="CQ46" i="1"/>
  <c r="CR46" i="1" s="1"/>
  <c r="O47" i="1"/>
  <c r="P47" i="1" s="1"/>
  <c r="AG47" i="1"/>
  <c r="AH47" i="1" s="1"/>
  <c r="AN48" i="1"/>
  <c r="AO48" i="1" s="1"/>
  <c r="BK48" i="1"/>
  <c r="BL48" i="1" s="1"/>
  <c r="X51" i="1"/>
  <c r="Y51" i="1" s="1"/>
  <c r="V51" i="1"/>
  <c r="W51" i="1" s="1"/>
  <c r="DY52" i="1"/>
  <c r="DZ52" i="1" s="1"/>
  <c r="DW52" i="1"/>
  <c r="DX52" i="1" s="1"/>
  <c r="AU48" i="1"/>
  <c r="AV48" i="1" s="1"/>
  <c r="CH49" i="1"/>
  <c r="CI49" i="1" s="1"/>
  <c r="EV50" i="1"/>
  <c r="EW50" i="1" s="1"/>
  <c r="ET50" i="1"/>
  <c r="EU50" i="1" s="1"/>
  <c r="EM52" i="1"/>
  <c r="EN52" i="1" s="1"/>
  <c r="BD56" i="1"/>
  <c r="BE56" i="1" s="1"/>
  <c r="BB56" i="1"/>
  <c r="BC56" i="1" s="1"/>
  <c r="DG56" i="1"/>
  <c r="DH56" i="1" s="1"/>
  <c r="CZ56" i="1"/>
  <c r="DA56" i="1" s="1"/>
  <c r="CS59" i="1"/>
  <c r="CT59" i="1" s="1"/>
  <c r="CQ59" i="1"/>
  <c r="CR59" i="1" s="1"/>
  <c r="BT63" i="1"/>
  <c r="BU63" i="1" s="1"/>
  <c r="AU64" i="1"/>
  <c r="AV64" i="1" s="1"/>
  <c r="AN64" i="1"/>
  <c r="AO64" i="1" s="1"/>
  <c r="EV68" i="1"/>
  <c r="EW68" i="1" s="1"/>
  <c r="ET68" i="1"/>
  <c r="EU68" i="1" s="1"/>
  <c r="CQ48" i="1"/>
  <c r="CR48" i="1" s="1"/>
  <c r="CS48" i="1"/>
  <c r="CT48" i="1" s="1"/>
  <c r="AG49" i="1"/>
  <c r="AH49" i="1" s="1"/>
  <c r="AE49" i="1"/>
  <c r="AF49" i="1" s="1"/>
  <c r="EV49" i="1"/>
  <c r="EW49" i="1" s="1"/>
  <c r="DP51" i="1"/>
  <c r="DQ51" i="1" s="1"/>
  <c r="FC51" i="1"/>
  <c r="FD51" i="1" s="1"/>
  <c r="CZ54" i="1"/>
  <c r="DA54" i="1" s="1"/>
  <c r="FC55" i="1"/>
  <c r="FD55" i="1" s="1"/>
  <c r="H57" i="1"/>
  <c r="I57" i="1" s="1"/>
  <c r="O57" i="1"/>
  <c r="P57" i="1" s="1"/>
  <c r="BM67" i="1"/>
  <c r="BN67" i="1" s="1"/>
  <c r="BK67" i="1"/>
  <c r="BL67" i="1" s="1"/>
  <c r="O45" i="1"/>
  <c r="P45" i="1" s="1"/>
  <c r="CJ45" i="1"/>
  <c r="CK45" i="1" s="1"/>
  <c r="CH45" i="1"/>
  <c r="CI45" i="1" s="1"/>
  <c r="BT46" i="1"/>
  <c r="BU46" i="1" s="1"/>
  <c r="DY46" i="1"/>
  <c r="DZ46" i="1" s="1"/>
  <c r="DW46" i="1"/>
  <c r="DX46" i="1" s="1"/>
  <c r="CS47" i="1"/>
  <c r="CT47" i="1" s="1"/>
  <c r="CQ47" i="1"/>
  <c r="CR47" i="1" s="1"/>
  <c r="DN48" i="1"/>
  <c r="DO48" i="1" s="1"/>
  <c r="EM48" i="1"/>
  <c r="EN48" i="1" s="1"/>
  <c r="FE49" i="1"/>
  <c r="FF49" i="1" s="1"/>
  <c r="FC49" i="1"/>
  <c r="FD49" i="1" s="1"/>
  <c r="CH50" i="1"/>
  <c r="CI50" i="1" s="1"/>
  <c r="AG51" i="1"/>
  <c r="AH51" i="1" s="1"/>
  <c r="AE51" i="1"/>
  <c r="AF51" i="1" s="1"/>
  <c r="DY51" i="1"/>
  <c r="DZ51" i="1" s="1"/>
  <c r="DW51" i="1"/>
  <c r="DX51" i="1" s="1"/>
  <c r="AN52" i="1"/>
  <c r="AO52" i="1" s="1"/>
  <c r="ET52" i="1"/>
  <c r="EU52" i="1" s="1"/>
  <c r="FC54" i="1"/>
  <c r="FD54" i="1" s="1"/>
  <c r="FE54" i="1"/>
  <c r="FF54" i="1" s="1"/>
  <c r="EF55" i="1"/>
  <c r="EG55" i="1" s="1"/>
  <c r="EV57" i="1"/>
  <c r="EW57" i="1" s="1"/>
  <c r="ET57" i="1"/>
  <c r="EU57" i="1" s="1"/>
  <c r="CA58" i="1"/>
  <c r="CB58" i="1" s="1"/>
  <c r="CS58" i="1"/>
  <c r="CT58" i="1" s="1"/>
  <c r="CJ58" i="1"/>
  <c r="CK58" i="1" s="1"/>
  <c r="BT58" i="1"/>
  <c r="BU58" i="1" s="1"/>
  <c r="FC41" i="1"/>
  <c r="FD41" i="1" s="1"/>
  <c r="AE42" i="1"/>
  <c r="AF42" i="1" s="1"/>
  <c r="DY43" i="1"/>
  <c r="DZ43" i="1" s="1"/>
  <c r="CJ44" i="1"/>
  <c r="CK44" i="1" s="1"/>
  <c r="FC45" i="1"/>
  <c r="FD45" i="1" s="1"/>
  <c r="X47" i="1"/>
  <c r="Y47" i="1" s="1"/>
  <c r="AE48" i="1"/>
  <c r="AF48" i="1" s="1"/>
  <c r="AG48" i="1"/>
  <c r="AH48" i="1" s="1"/>
  <c r="BD48" i="1"/>
  <c r="BE48" i="1" s="1"/>
  <c r="BB48" i="1"/>
  <c r="BC48" i="1" s="1"/>
  <c r="CS49" i="1"/>
  <c r="CT49" i="1" s="1"/>
  <c r="CQ49" i="1"/>
  <c r="CR49" i="1" s="1"/>
  <c r="AE50" i="1"/>
  <c r="AF50" i="1" s="1"/>
  <c r="H52" i="1"/>
  <c r="I52" i="1" s="1"/>
  <c r="AE52" i="1"/>
  <c r="AF52" i="1" s="1"/>
  <c r="DG52" i="1"/>
  <c r="DH52" i="1" s="1"/>
  <c r="AG53" i="1"/>
  <c r="AH53" i="1" s="1"/>
  <c r="AG55" i="1"/>
  <c r="AH55" i="1" s="1"/>
  <c r="AE55" i="1"/>
  <c r="AF55" i="1" s="1"/>
  <c r="BD55" i="1"/>
  <c r="BE55" i="1" s="1"/>
  <c r="BB55" i="1"/>
  <c r="BC55" i="1" s="1"/>
  <c r="CS55" i="1"/>
  <c r="CT55" i="1" s="1"/>
  <c r="CQ55" i="1"/>
  <c r="CR55" i="1" s="1"/>
  <c r="AE56" i="1"/>
  <c r="AF56" i="1" s="1"/>
  <c r="AG56" i="1"/>
  <c r="AH56" i="1" s="1"/>
  <c r="AU59" i="1"/>
  <c r="AV59" i="1" s="1"/>
  <c r="BD59" i="1"/>
  <c r="BE59" i="1" s="1"/>
  <c r="DP60" i="1"/>
  <c r="DQ60" i="1" s="1"/>
  <c r="DN60" i="1"/>
  <c r="DO60" i="1" s="1"/>
  <c r="DW43" i="1"/>
  <c r="DX43" i="1" s="1"/>
  <c r="DN45" i="1"/>
  <c r="DO45" i="1" s="1"/>
  <c r="FE45" i="1"/>
  <c r="FF45" i="1" s="1"/>
  <c r="AE46" i="1"/>
  <c r="AF46" i="1" s="1"/>
  <c r="V47" i="1"/>
  <c r="W47" i="1" s="1"/>
  <c r="DY47" i="1"/>
  <c r="DZ47" i="1" s="1"/>
  <c r="DW48" i="1"/>
  <c r="DX48" i="1" s="1"/>
  <c r="CZ49" i="1"/>
  <c r="DA49" i="1" s="1"/>
  <c r="DN49" i="1"/>
  <c r="DO49" i="1" s="1"/>
  <c r="H50" i="1"/>
  <c r="I50" i="1" s="1"/>
  <c r="BK50" i="1"/>
  <c r="BL50" i="1" s="1"/>
  <c r="DY50" i="1"/>
  <c r="DZ50" i="1" s="1"/>
  <c r="DW50" i="1"/>
  <c r="DX50" i="1" s="1"/>
  <c r="DP52" i="1"/>
  <c r="DQ52" i="1" s="1"/>
  <c r="AE53" i="1"/>
  <c r="AF53" i="1" s="1"/>
  <c r="BT53" i="1"/>
  <c r="BU53" i="1" s="1"/>
  <c r="O54" i="1"/>
  <c r="P54" i="1" s="1"/>
  <c r="AG54" i="1"/>
  <c r="AH54" i="1" s="1"/>
  <c r="DN56" i="1"/>
  <c r="DO56" i="1" s="1"/>
  <c r="CA62" i="1"/>
  <c r="CB62" i="1" s="1"/>
  <c r="ET40" i="1"/>
  <c r="EU40" i="1" s="1"/>
  <c r="DN41" i="1"/>
  <c r="DO41" i="1" s="1"/>
  <c r="AN43" i="1"/>
  <c r="AO43" i="1" s="1"/>
  <c r="BT44" i="1"/>
  <c r="BU44" i="1" s="1"/>
  <c r="CS44" i="1"/>
  <c r="CT44" i="1" s="1"/>
  <c r="FC44" i="1"/>
  <c r="FD44" i="1" s="1"/>
  <c r="V45" i="1"/>
  <c r="W45" i="1" s="1"/>
  <c r="CS45" i="1"/>
  <c r="CT45" i="1" s="1"/>
  <c r="CQ45" i="1"/>
  <c r="CR45" i="1" s="1"/>
  <c r="BD46" i="1"/>
  <c r="BE46" i="1" s="1"/>
  <c r="BB46" i="1"/>
  <c r="BC46" i="1" s="1"/>
  <c r="AE47" i="1"/>
  <c r="AF47" i="1" s="1"/>
  <c r="EV48" i="1"/>
  <c r="EW48" i="1" s="1"/>
  <c r="O49" i="1"/>
  <c r="P49" i="1" s="1"/>
  <c r="AU49" i="1"/>
  <c r="AV49" i="1" s="1"/>
  <c r="EF50" i="1"/>
  <c r="EG50" i="1" s="1"/>
  <c r="DG51" i="1"/>
  <c r="DH51" i="1" s="1"/>
  <c r="CZ51" i="1"/>
  <c r="DA51" i="1" s="1"/>
  <c r="BD52" i="1"/>
  <c r="BE52" i="1" s="1"/>
  <c r="DP58" i="1"/>
  <c r="DQ58" i="1" s="1"/>
  <c r="DN58" i="1"/>
  <c r="DO58" i="1" s="1"/>
  <c r="H60" i="1"/>
  <c r="I60" i="1" s="1"/>
  <c r="BB61" i="1"/>
  <c r="BC61" i="1" s="1"/>
  <c r="BD61" i="1"/>
  <c r="BE61" i="1" s="1"/>
  <c r="CQ44" i="1"/>
  <c r="CR44" i="1" s="1"/>
  <c r="X45" i="1"/>
  <c r="Y45" i="1" s="1"/>
  <c r="BT45" i="1"/>
  <c r="BU45" i="1" s="1"/>
  <c r="DP45" i="1"/>
  <c r="DQ45" i="1" s="1"/>
  <c r="EM45" i="1"/>
  <c r="EN45" i="1" s="1"/>
  <c r="BD47" i="1"/>
  <c r="BE47" i="1" s="1"/>
  <c r="CA47" i="1"/>
  <c r="CB47" i="1" s="1"/>
  <c r="DG47" i="1"/>
  <c r="DH47" i="1" s="1"/>
  <c r="X49" i="1"/>
  <c r="Y49" i="1" s="1"/>
  <c r="V49" i="1"/>
  <c r="W49" i="1" s="1"/>
  <c r="EM49" i="1"/>
  <c r="EN49" i="1" s="1"/>
  <c r="EF49" i="1"/>
  <c r="EG49" i="1" s="1"/>
  <c r="CQ50" i="1"/>
  <c r="CR50" i="1" s="1"/>
  <c r="BT50" i="1"/>
  <c r="BU50" i="1" s="1"/>
  <c r="O51" i="1"/>
  <c r="P51" i="1" s="1"/>
  <c r="H51" i="1"/>
  <c r="I51" i="1" s="1"/>
  <c r="BT51" i="1"/>
  <c r="BU51" i="1" s="1"/>
  <c r="CJ51" i="1"/>
  <c r="CK51" i="1" s="1"/>
  <c r="V52" i="1"/>
  <c r="W52" i="1" s="1"/>
  <c r="CH52" i="1"/>
  <c r="CI52" i="1" s="1"/>
  <c r="BT55" i="1"/>
  <c r="BU55" i="1" s="1"/>
  <c r="CA55" i="1"/>
  <c r="CB55" i="1" s="1"/>
  <c r="O56" i="1"/>
  <c r="P56" i="1" s="1"/>
  <c r="AE57" i="1"/>
  <c r="AF57" i="1" s="1"/>
  <c r="FE60" i="1"/>
  <c r="FF60" i="1" s="1"/>
  <c r="FC60" i="1"/>
  <c r="FD60" i="1" s="1"/>
  <c r="O62" i="1"/>
  <c r="P62" i="1" s="1"/>
  <c r="EV54" i="1"/>
  <c r="EW54" i="1" s="1"/>
  <c r="ET54" i="1"/>
  <c r="EU54" i="1" s="1"/>
  <c r="CJ57" i="1"/>
  <c r="CK57" i="1" s="1"/>
  <c r="CH57" i="1"/>
  <c r="CI57" i="1" s="1"/>
  <c r="X59" i="1"/>
  <c r="Y59" i="1" s="1"/>
  <c r="V59" i="1"/>
  <c r="W59" i="1" s="1"/>
  <c r="DW59" i="1"/>
  <c r="DX59" i="1" s="1"/>
  <c r="DY59" i="1"/>
  <c r="DZ59" i="1" s="1"/>
  <c r="AU62" i="1"/>
  <c r="AV62" i="1" s="1"/>
  <c r="DP63" i="1"/>
  <c r="DQ63" i="1" s="1"/>
  <c r="DN63" i="1"/>
  <c r="DO63" i="1" s="1"/>
  <c r="CH65" i="1"/>
  <c r="CI65" i="1" s="1"/>
  <c r="CJ65" i="1"/>
  <c r="CK65" i="1" s="1"/>
  <c r="EV47" i="1"/>
  <c r="EW47" i="1" s="1"/>
  <c r="BM49" i="1"/>
  <c r="BN49" i="1" s="1"/>
  <c r="EV51" i="1"/>
  <c r="EW51" i="1" s="1"/>
  <c r="DW53" i="1"/>
  <c r="DX53" i="1" s="1"/>
  <c r="BD54" i="1"/>
  <c r="BE54" i="1" s="1"/>
  <c r="BB54" i="1"/>
  <c r="BC54" i="1" s="1"/>
  <c r="DY56" i="1"/>
  <c r="DZ56" i="1" s="1"/>
  <c r="DW56" i="1"/>
  <c r="DX56" i="1" s="1"/>
  <c r="BK57" i="1"/>
  <c r="BL57" i="1" s="1"/>
  <c r="BM57" i="1"/>
  <c r="BN57" i="1" s="1"/>
  <c r="BM58" i="1"/>
  <c r="BN58" i="1" s="1"/>
  <c r="BK58" i="1"/>
  <c r="BL58" i="1" s="1"/>
  <c r="X60" i="1"/>
  <c r="Y60" i="1" s="1"/>
  <c r="V60" i="1"/>
  <c r="W60" i="1" s="1"/>
  <c r="V62" i="1"/>
  <c r="W62" i="1" s="1"/>
  <c r="X62" i="1"/>
  <c r="Y62" i="1" s="1"/>
  <c r="DN62" i="1"/>
  <c r="DO62" i="1" s="1"/>
  <c r="DP62" i="1"/>
  <c r="DQ62" i="1" s="1"/>
  <c r="BD63" i="1"/>
  <c r="BE63" i="1" s="1"/>
  <c r="BB63" i="1"/>
  <c r="BC63" i="1" s="1"/>
  <c r="EV64" i="1"/>
  <c r="EW64" i="1" s="1"/>
  <c r="ET64" i="1"/>
  <c r="EU64" i="1" s="1"/>
  <c r="V65" i="1"/>
  <c r="W65" i="1" s="1"/>
  <c r="X65" i="1"/>
  <c r="Y65" i="1" s="1"/>
  <c r="BD65" i="1"/>
  <c r="BE65" i="1" s="1"/>
  <c r="BB65" i="1"/>
  <c r="BC65" i="1" s="1"/>
  <c r="CH46" i="1"/>
  <c r="CI46" i="1" s="1"/>
  <c r="FC46" i="1"/>
  <c r="FD46" i="1" s="1"/>
  <c r="ET47" i="1"/>
  <c r="EU47" i="1" s="1"/>
  <c r="BK49" i="1"/>
  <c r="BL49" i="1" s="1"/>
  <c r="ET51" i="1"/>
  <c r="EU51" i="1" s="1"/>
  <c r="O52" i="1"/>
  <c r="P52" i="1" s="1"/>
  <c r="BB52" i="1"/>
  <c r="BC52" i="1" s="1"/>
  <c r="CQ52" i="1"/>
  <c r="CR52" i="1" s="1"/>
  <c r="DN52" i="1"/>
  <c r="DO52" i="1" s="1"/>
  <c r="FC52" i="1"/>
  <c r="FD52" i="1" s="1"/>
  <c r="BK53" i="1"/>
  <c r="BL53" i="1" s="1"/>
  <c r="DY53" i="1"/>
  <c r="DZ53" i="1" s="1"/>
  <c r="DN54" i="1"/>
  <c r="DO54" i="1" s="1"/>
  <c r="CJ55" i="1"/>
  <c r="CK55" i="1" s="1"/>
  <c r="CH55" i="1"/>
  <c r="CI55" i="1" s="1"/>
  <c r="H56" i="1"/>
  <c r="I56" i="1" s="1"/>
  <c r="CJ56" i="1"/>
  <c r="CK56" i="1" s="1"/>
  <c r="CH56" i="1"/>
  <c r="CI56" i="1" s="1"/>
  <c r="ET56" i="1"/>
  <c r="EU56" i="1" s="1"/>
  <c r="FE57" i="1"/>
  <c r="FF57" i="1" s="1"/>
  <c r="FC57" i="1"/>
  <c r="FD57" i="1" s="1"/>
  <c r="FC59" i="1"/>
  <c r="FD59" i="1" s="1"/>
  <c r="CS60" i="1"/>
  <c r="CT60" i="1" s="1"/>
  <c r="CQ60" i="1"/>
  <c r="CR60" i="1" s="1"/>
  <c r="O61" i="1"/>
  <c r="P61" i="1" s="1"/>
  <c r="ET61" i="1"/>
  <c r="EU61" i="1" s="1"/>
  <c r="EV61" i="1"/>
  <c r="EW61" i="1" s="1"/>
  <c r="BK66" i="1"/>
  <c r="BL66" i="1" s="1"/>
  <c r="AN50" i="1"/>
  <c r="AO50" i="1" s="1"/>
  <c r="CA50" i="1"/>
  <c r="CB50" i="1" s="1"/>
  <c r="CJ53" i="1"/>
  <c r="CK53" i="1" s="1"/>
  <c r="FE53" i="1"/>
  <c r="FF53" i="1" s="1"/>
  <c r="BM55" i="1"/>
  <c r="BN55" i="1" s="1"/>
  <c r="DG55" i="1"/>
  <c r="DH55" i="1" s="1"/>
  <c r="DY55" i="1"/>
  <c r="DZ55" i="1" s="1"/>
  <c r="DN57" i="1"/>
  <c r="DO57" i="1" s="1"/>
  <c r="ET60" i="1"/>
  <c r="EU60" i="1" s="1"/>
  <c r="EV60" i="1"/>
  <c r="EW60" i="1" s="1"/>
  <c r="CS61" i="1"/>
  <c r="CT61" i="1" s="1"/>
  <c r="CQ61" i="1"/>
  <c r="CR61" i="1" s="1"/>
  <c r="CQ63" i="1"/>
  <c r="CR63" i="1" s="1"/>
  <c r="CS63" i="1"/>
  <c r="CT63" i="1" s="1"/>
  <c r="EF51" i="1"/>
  <c r="EG51" i="1" s="1"/>
  <c r="CA52" i="1"/>
  <c r="CB52" i="1" s="1"/>
  <c r="CH53" i="1"/>
  <c r="CI53" i="1" s="1"/>
  <c r="EF53" i="1"/>
  <c r="EG53" i="1" s="1"/>
  <c r="FC53" i="1"/>
  <c r="FD53" i="1" s="1"/>
  <c r="X54" i="1"/>
  <c r="Y54" i="1" s="1"/>
  <c r="CA54" i="1"/>
  <c r="CB54" i="1" s="1"/>
  <c r="ET55" i="1"/>
  <c r="EU55" i="1" s="1"/>
  <c r="X57" i="1"/>
  <c r="Y57" i="1" s="1"/>
  <c r="V57" i="1"/>
  <c r="W57" i="1" s="1"/>
  <c r="AU58" i="1"/>
  <c r="AV58" i="1" s="1"/>
  <c r="BD60" i="1"/>
  <c r="BE60" i="1" s="1"/>
  <c r="BB60" i="1"/>
  <c r="BC60" i="1" s="1"/>
  <c r="DY61" i="1"/>
  <c r="DZ61" i="1" s="1"/>
  <c r="BM62" i="1"/>
  <c r="BN62" i="1" s="1"/>
  <c r="BK62" i="1"/>
  <c r="BL62" i="1" s="1"/>
  <c r="CS62" i="1"/>
  <c r="CT62" i="1" s="1"/>
  <c r="FE62" i="1"/>
  <c r="FF62" i="1" s="1"/>
  <c r="FC62" i="1"/>
  <c r="FD62" i="1" s="1"/>
  <c r="AG64" i="1"/>
  <c r="AH64" i="1" s="1"/>
  <c r="AE64" i="1"/>
  <c r="AF64" i="1" s="1"/>
  <c r="BM64" i="1"/>
  <c r="BN64" i="1" s="1"/>
  <c r="EV63" i="1"/>
  <c r="EW63" i="1" s="1"/>
  <c r="ET63" i="1"/>
  <c r="EU63" i="1" s="1"/>
  <c r="BM65" i="1"/>
  <c r="BN65" i="1" s="1"/>
  <c r="BK65" i="1"/>
  <c r="BL65" i="1" s="1"/>
  <c r="X66" i="1"/>
  <c r="Y66" i="1" s="1"/>
  <c r="V66" i="1"/>
  <c r="W66" i="1" s="1"/>
  <c r="BB66" i="1"/>
  <c r="BC66" i="1" s="1"/>
  <c r="DP66" i="1"/>
  <c r="DQ66" i="1" s="1"/>
  <c r="DN66" i="1"/>
  <c r="DO66" i="1" s="1"/>
  <c r="BT54" i="1"/>
  <c r="BU54" i="1" s="1"/>
  <c r="X55" i="1"/>
  <c r="Y55" i="1" s="1"/>
  <c r="AU57" i="1"/>
  <c r="AV57" i="1" s="1"/>
  <c r="EM57" i="1"/>
  <c r="EN57" i="1" s="1"/>
  <c r="EF59" i="1"/>
  <c r="EG59" i="1" s="1"/>
  <c r="EF61" i="1"/>
  <c r="EG61" i="1" s="1"/>
  <c r="BD62" i="1"/>
  <c r="BE62" i="1" s="1"/>
  <c r="BB62" i="1"/>
  <c r="BC62" i="1" s="1"/>
  <c r="CJ64" i="1"/>
  <c r="CK64" i="1" s="1"/>
  <c r="CH64" i="1"/>
  <c r="CI64" i="1" s="1"/>
  <c r="DG53" i="1"/>
  <c r="DH53" i="1" s="1"/>
  <c r="EV53" i="1"/>
  <c r="EW53" i="1" s="1"/>
  <c r="ET53" i="1"/>
  <c r="EU53" i="1" s="1"/>
  <c r="DW54" i="1"/>
  <c r="DX54" i="1" s="1"/>
  <c r="V55" i="1"/>
  <c r="W55" i="1" s="1"/>
  <c r="BT56" i="1"/>
  <c r="BU56" i="1" s="1"/>
  <c r="O59" i="1"/>
  <c r="P59" i="1" s="1"/>
  <c r="AN59" i="1"/>
  <c r="AO59" i="1" s="1"/>
  <c r="BK60" i="1"/>
  <c r="BL60" i="1" s="1"/>
  <c r="DW60" i="1"/>
  <c r="DX60" i="1" s="1"/>
  <c r="AG61" i="1"/>
  <c r="AH61" i="1" s="1"/>
  <c r="AE61" i="1"/>
  <c r="AF61" i="1" s="1"/>
  <c r="BM61" i="1"/>
  <c r="BN61" i="1" s="1"/>
  <c r="BK61" i="1"/>
  <c r="BL61" i="1" s="1"/>
  <c r="CH61" i="1"/>
  <c r="CI61" i="1" s="1"/>
  <c r="CZ62" i="1"/>
  <c r="DA62" i="1" s="1"/>
  <c r="DG64" i="1"/>
  <c r="DH64" i="1" s="1"/>
  <c r="DY64" i="1"/>
  <c r="DZ64" i="1" s="1"/>
  <c r="EM64" i="1"/>
  <c r="EN64" i="1" s="1"/>
  <c r="AN65" i="1"/>
  <c r="AO65" i="1" s="1"/>
  <c r="AU65" i="1"/>
  <c r="AV65" i="1" s="1"/>
  <c r="CZ65" i="1"/>
  <c r="DA65" i="1" s="1"/>
  <c r="CS66" i="1"/>
  <c r="CT66" i="1" s="1"/>
  <c r="CQ66" i="1"/>
  <c r="CR66" i="1" s="1"/>
  <c r="FE66" i="1"/>
  <c r="FF66" i="1" s="1"/>
  <c r="FC66" i="1"/>
  <c r="FD66" i="1" s="1"/>
  <c r="AE67" i="1"/>
  <c r="AF67" i="1" s="1"/>
  <c r="V63" i="1"/>
  <c r="W63" i="1" s="1"/>
  <c r="FC65" i="1"/>
  <c r="FD65" i="1" s="1"/>
  <c r="O67" i="1"/>
  <c r="P67" i="1" s="1"/>
  <c r="BM63" i="1"/>
  <c r="BN63" i="1" s="1"/>
  <c r="BK63" i="1"/>
  <c r="BL63" i="1" s="1"/>
  <c r="CS64" i="1"/>
  <c r="CT64" i="1" s="1"/>
  <c r="CQ64" i="1"/>
  <c r="CR64" i="1" s="1"/>
  <c r="DP65" i="1"/>
  <c r="DQ65" i="1" s="1"/>
  <c r="DN65" i="1"/>
  <c r="DO65" i="1" s="1"/>
  <c r="EV66" i="1"/>
  <c r="EW66" i="1" s="1"/>
  <c r="ET66" i="1"/>
  <c r="EU66" i="1" s="1"/>
  <c r="EM67" i="1"/>
  <c r="EN67" i="1" s="1"/>
  <c r="CQ68" i="1"/>
  <c r="CR68" i="1" s="1"/>
  <c r="EM58" i="1"/>
  <c r="EN58" i="1" s="1"/>
  <c r="FC58" i="1"/>
  <c r="FD58" i="1" s="1"/>
  <c r="CA61" i="1"/>
  <c r="CB61" i="1" s="1"/>
  <c r="CH62" i="1"/>
  <c r="CI62" i="1" s="1"/>
  <c r="CJ62" i="1"/>
  <c r="CK62" i="1" s="1"/>
  <c r="DW62" i="1"/>
  <c r="DX62" i="1" s="1"/>
  <c r="CJ63" i="1"/>
  <c r="CK63" i="1" s="1"/>
  <c r="CZ63" i="1"/>
  <c r="DA63" i="1" s="1"/>
  <c r="BD64" i="1"/>
  <c r="BE64" i="1" s="1"/>
  <c r="CA64" i="1"/>
  <c r="CB64" i="1" s="1"/>
  <c r="DN64" i="1"/>
  <c r="DO64" i="1" s="1"/>
  <c r="AE65" i="1"/>
  <c r="AF65" i="1" s="1"/>
  <c r="EM65" i="1"/>
  <c r="EN65" i="1" s="1"/>
  <c r="FE65" i="1"/>
  <c r="FF65" i="1" s="1"/>
  <c r="X67" i="1"/>
  <c r="Y67" i="1" s="1"/>
  <c r="CA67" i="1"/>
  <c r="CB67" i="1" s="1"/>
  <c r="CS67" i="1"/>
  <c r="CT67" i="1" s="1"/>
  <c r="BT67" i="1"/>
  <c r="BU67" i="1" s="1"/>
  <c r="AU68" i="1"/>
  <c r="AV68" i="1" s="1"/>
  <c r="AE54" i="1"/>
  <c r="AF54" i="1" s="1"/>
  <c r="DW55" i="1"/>
  <c r="DX55" i="1" s="1"/>
  <c r="DG57" i="1"/>
  <c r="DH57" i="1" s="1"/>
  <c r="DW57" i="1"/>
  <c r="DX57" i="1" s="1"/>
  <c r="O58" i="1"/>
  <c r="P58" i="1" s="1"/>
  <c r="CJ59" i="1"/>
  <c r="CK59" i="1" s="1"/>
  <c r="CH59" i="1"/>
  <c r="CI59" i="1" s="1"/>
  <c r="EV59" i="1"/>
  <c r="EW59" i="1" s="1"/>
  <c r="ET59" i="1"/>
  <c r="EU59" i="1" s="1"/>
  <c r="DY62" i="1"/>
  <c r="DZ62" i="1" s="1"/>
  <c r="EV62" i="1"/>
  <c r="EW62" i="1" s="1"/>
  <c r="ET62" i="1"/>
  <c r="EU62" i="1" s="1"/>
  <c r="AU63" i="1"/>
  <c r="AV63" i="1" s="1"/>
  <c r="CH63" i="1"/>
  <c r="CI63" i="1" s="1"/>
  <c r="FE63" i="1"/>
  <c r="FF63" i="1" s="1"/>
  <c r="X64" i="1"/>
  <c r="Y64" i="1" s="1"/>
  <c r="V64" i="1"/>
  <c r="W64" i="1" s="1"/>
  <c r="O65" i="1"/>
  <c r="P65" i="1" s="1"/>
  <c r="AG65" i="1"/>
  <c r="AH65" i="1" s="1"/>
  <c r="CQ65" i="1"/>
  <c r="CR65" i="1" s="1"/>
  <c r="AE66" i="1"/>
  <c r="AF66" i="1" s="1"/>
  <c r="CA66" i="1"/>
  <c r="CB66" i="1" s="1"/>
  <c r="V67" i="1"/>
  <c r="W67" i="1" s="1"/>
  <c r="DG67" i="1"/>
  <c r="DH67" i="1" s="1"/>
  <c r="EV67" i="1"/>
  <c r="EW67" i="1" s="1"/>
  <c r="CQ57" i="1"/>
  <c r="CR57" i="1" s="1"/>
  <c r="AE58" i="1"/>
  <c r="AF58" i="1" s="1"/>
  <c r="AG58" i="1"/>
  <c r="AH58" i="1" s="1"/>
  <c r="FE58" i="1"/>
  <c r="FF58" i="1" s="1"/>
  <c r="V61" i="1"/>
  <c r="W61" i="1" s="1"/>
  <c r="DN61" i="1"/>
  <c r="DO61" i="1" s="1"/>
  <c r="DP61" i="1"/>
  <c r="DQ61" i="1" s="1"/>
  <c r="AG62" i="1"/>
  <c r="AH62" i="1" s="1"/>
  <c r="AE62" i="1"/>
  <c r="AF62" i="1" s="1"/>
  <c r="O63" i="1"/>
  <c r="P63" i="1" s="1"/>
  <c r="H64" i="1"/>
  <c r="I64" i="1" s="1"/>
  <c r="FE64" i="1"/>
  <c r="FF64" i="1" s="1"/>
  <c r="FC64" i="1"/>
  <c r="FD64" i="1" s="1"/>
  <c r="CA65" i="1"/>
  <c r="CB65" i="1" s="1"/>
  <c r="CS65" i="1"/>
  <c r="CT65" i="1" s="1"/>
  <c r="DY65" i="1"/>
  <c r="DZ65" i="1" s="1"/>
  <c r="EV65" i="1"/>
  <c r="EW65" i="1" s="1"/>
  <c r="ET65" i="1"/>
  <c r="EU65" i="1" s="1"/>
  <c r="BD67" i="1"/>
  <c r="BE67" i="1" s="1"/>
  <c r="BB67" i="1"/>
  <c r="BC67" i="1" s="1"/>
  <c r="ET67" i="1"/>
  <c r="EU67" i="1" s="1"/>
  <c r="AU67" i="1"/>
  <c r="AV67" i="1" s="1"/>
  <c r="X68" i="1"/>
  <c r="Y68" i="1" s="1"/>
  <c r="V68" i="1"/>
  <c r="W68" i="1" s="1"/>
  <c r="CQ58" i="1"/>
  <c r="CR58" i="1" s="1"/>
  <c r="AE60" i="1"/>
  <c r="AF60" i="1" s="1"/>
  <c r="DG60" i="1"/>
  <c r="DH60" i="1" s="1"/>
  <c r="CZ61" i="1"/>
  <c r="DA61" i="1" s="1"/>
  <c r="FE61" i="1"/>
  <c r="FF61" i="1" s="1"/>
  <c r="FC61" i="1"/>
  <c r="FD61" i="1" s="1"/>
  <c r="EM62" i="1"/>
  <c r="EN62" i="1" s="1"/>
  <c r="DY63" i="1"/>
  <c r="DZ63" i="1" s="1"/>
  <c r="DW64" i="1"/>
  <c r="DX64" i="1" s="1"/>
  <c r="DW67" i="1"/>
  <c r="DX67" i="1" s="1"/>
  <c r="BB68" i="1"/>
  <c r="BC68" i="1" s="1"/>
  <c r="DG68" i="1"/>
  <c r="DH68" i="1" s="1"/>
  <c r="DY68" i="1"/>
  <c r="DZ68" i="1" s="1"/>
  <c r="CZ68" i="1"/>
  <c r="DA68" i="1" s="1"/>
  <c r="AG68" i="1"/>
  <c r="AH68" i="1" s="1"/>
  <c r="AU66" i="1"/>
  <c r="AV66" i="1" s="1"/>
  <c r="CJ66" i="1"/>
  <c r="CK66" i="1" s="1"/>
  <c r="CH66" i="1"/>
  <c r="CI66" i="1" s="1"/>
  <c r="DW66" i="1"/>
  <c r="DX66" i="1" s="1"/>
  <c r="DP67" i="1"/>
  <c r="DQ67" i="1" s="1"/>
  <c r="DN67" i="1"/>
  <c r="DO67" i="1" s="1"/>
  <c r="H68" i="1"/>
  <c r="I68" i="1" s="1"/>
  <c r="CJ68" i="1"/>
  <c r="CK68" i="1" s="1"/>
  <c r="CH68" i="1"/>
  <c r="CI68" i="1" s="1"/>
  <c r="FE68" i="1"/>
  <c r="FF68" i="1" s="1"/>
</calcChain>
</file>

<file path=xl/sharedStrings.xml><?xml version="1.0" encoding="utf-8"?>
<sst xmlns="http://schemas.openxmlformats.org/spreadsheetml/2006/main" count="767" uniqueCount="144">
  <si>
    <t>Gene</t>
  </si>
  <si>
    <t>30 ET</t>
  </si>
  <si>
    <t>30ET(ECMT)</t>
  </si>
  <si>
    <t>30 ECMT</t>
  </si>
  <si>
    <t>30ECMT (ET)</t>
  </si>
  <si>
    <t>30 CT</t>
  </si>
  <si>
    <t>30CT(ET)</t>
  </si>
  <si>
    <t>30CT(ECMT)</t>
  </si>
  <si>
    <t>30 ECMC</t>
  </si>
  <si>
    <t>30ECMC(ET)</t>
  </si>
  <si>
    <t>30ECMC(ECMT)</t>
  </si>
  <si>
    <t>31 ET</t>
  </si>
  <si>
    <t>31ET(ECMT)</t>
  </si>
  <si>
    <t>31 ECMT</t>
  </si>
  <si>
    <t>31ECMT (ET)</t>
  </si>
  <si>
    <t>31 CT</t>
  </si>
  <si>
    <t>31CT(ET)</t>
  </si>
  <si>
    <t>31CT(ECMT)</t>
  </si>
  <si>
    <t>31 ECMC</t>
  </si>
  <si>
    <t>31ECMC(ET)</t>
  </si>
  <si>
    <t>31ECMC(ECMT)</t>
  </si>
  <si>
    <t>35 ET</t>
  </si>
  <si>
    <t>35ET(ECMT)</t>
  </si>
  <si>
    <t>35 ECMT</t>
  </si>
  <si>
    <t>35ECMT (ET)</t>
  </si>
  <si>
    <t>35 CT</t>
  </si>
  <si>
    <t>35CT(ET)</t>
  </si>
  <si>
    <t>35CT(ECMT)</t>
  </si>
  <si>
    <t>35 ECMC</t>
  </si>
  <si>
    <t>35ECMC(ET)</t>
  </si>
  <si>
    <t>35ECMC(ECMT)</t>
  </si>
  <si>
    <t>46 ET</t>
  </si>
  <si>
    <t>46ET(ECMT)</t>
  </si>
  <si>
    <t>46 ECMT</t>
  </si>
  <si>
    <t>46ECMT (ET)</t>
  </si>
  <si>
    <t>46 CT</t>
  </si>
  <si>
    <t>46CT(ET)</t>
  </si>
  <si>
    <t>46CT(ECMT)</t>
  </si>
  <si>
    <t>46 ECMC</t>
  </si>
  <si>
    <t>46ECMC(ET)</t>
  </si>
  <si>
    <t>46ECMC(ECMT)</t>
  </si>
  <si>
    <t>47 ET</t>
  </si>
  <si>
    <t>47ET(ECMT)</t>
  </si>
  <si>
    <t>47 ECMT</t>
  </si>
  <si>
    <t>47ECMT (ET)</t>
  </si>
  <si>
    <t>47 CT</t>
  </si>
  <si>
    <t>47CT(ET)</t>
  </si>
  <si>
    <t>47CT(ECMT)</t>
  </si>
  <si>
    <t>47 ECMC</t>
  </si>
  <si>
    <t>47ECMC(ET)</t>
  </si>
  <si>
    <t>47ECMC(ECMT)</t>
  </si>
  <si>
    <t>R1</t>
  </si>
  <si>
    <t>R2</t>
  </si>
  <si>
    <t>R3</t>
  </si>
  <si>
    <t>Ave</t>
  </si>
  <si>
    <t>dCT</t>
  </si>
  <si>
    <t>ddCT</t>
  </si>
  <si>
    <t>2^-ddCt</t>
  </si>
  <si>
    <t xml:space="preserve">Collagen IV alpha 1  </t>
  </si>
  <si>
    <t>EMT</t>
  </si>
  <si>
    <t xml:space="preserve">Cytokeratin (pan) </t>
  </si>
  <si>
    <t xml:space="preserve">Desmoglein-3 </t>
  </si>
  <si>
    <t xml:space="preserve">Syndecan-1 </t>
  </si>
  <si>
    <t>Alpha-SMA</t>
  </si>
  <si>
    <t xml:space="preserve">Fibronectin </t>
  </si>
  <si>
    <t xml:space="preserve">Slug </t>
  </si>
  <si>
    <t xml:space="preserve">Snail </t>
  </si>
  <si>
    <t>beta-Catenin</t>
  </si>
  <si>
    <t>MMP2</t>
  </si>
  <si>
    <t>SUMO2</t>
  </si>
  <si>
    <t>ZEB1</t>
  </si>
  <si>
    <t>VEGF</t>
  </si>
  <si>
    <t>TGF beta</t>
  </si>
  <si>
    <t>IL-10</t>
  </si>
  <si>
    <t>CD29</t>
  </si>
  <si>
    <t>MMP-9</t>
  </si>
  <si>
    <t>COX2</t>
  </si>
  <si>
    <t>CD68</t>
  </si>
  <si>
    <t xml:space="preserve">TPX2,  </t>
  </si>
  <si>
    <t>Stem Cells</t>
  </si>
  <si>
    <t>HJURP,</t>
  </si>
  <si>
    <t xml:space="preserve">CDCA8, </t>
  </si>
  <si>
    <t xml:space="preserve"> PLK1,</t>
  </si>
  <si>
    <t xml:space="preserve"> KIFC1,</t>
  </si>
  <si>
    <t xml:space="preserve">KIF2C, </t>
  </si>
  <si>
    <t>EGF</t>
  </si>
  <si>
    <t>New</t>
  </si>
  <si>
    <t>WNT</t>
  </si>
  <si>
    <t>ZEB2</t>
  </si>
  <si>
    <t>TWIST2</t>
  </si>
  <si>
    <t>Collagen 1</t>
  </si>
  <si>
    <t>Beta Actin</t>
  </si>
  <si>
    <t>House Keeping</t>
  </si>
  <si>
    <t>48 ET</t>
  </si>
  <si>
    <t>48ET(ECMT)</t>
  </si>
  <si>
    <t>48 ECMT</t>
  </si>
  <si>
    <t>48ECMT (ET)</t>
  </si>
  <si>
    <t>48 CT</t>
  </si>
  <si>
    <t>48CT(ET)</t>
  </si>
  <si>
    <t>48CT(ECMT)</t>
  </si>
  <si>
    <t>48 ECMC</t>
  </si>
  <si>
    <t>48ECMC(ET)</t>
  </si>
  <si>
    <t>48ECMC(ECMT)</t>
  </si>
  <si>
    <t>49 ET</t>
  </si>
  <si>
    <t>49ET(ECMT)</t>
  </si>
  <si>
    <t>49 ECMT</t>
  </si>
  <si>
    <t>49ECMT (ET)</t>
  </si>
  <si>
    <t>49 CT</t>
  </si>
  <si>
    <t>49CT(ET)</t>
  </si>
  <si>
    <t>49CT(ECMT)</t>
  </si>
  <si>
    <t>49 ECMC</t>
  </si>
  <si>
    <t>49ECMC(ET)</t>
  </si>
  <si>
    <t>49ECMC(ECMT)</t>
  </si>
  <si>
    <t>50 ET</t>
  </si>
  <si>
    <t>50ET(ECMT)</t>
  </si>
  <si>
    <t>50 ECMT</t>
  </si>
  <si>
    <t>50ECMT (ET)</t>
  </si>
  <si>
    <t>50 CT</t>
  </si>
  <si>
    <t>50CT(ET)</t>
  </si>
  <si>
    <t>50CT(ECMT)</t>
  </si>
  <si>
    <t>50 ECMC</t>
  </si>
  <si>
    <t>50ECMC(ET)</t>
  </si>
  <si>
    <t>50ECMC(ECMT)</t>
  </si>
  <si>
    <t>51 ET</t>
  </si>
  <si>
    <t>51ET(ECMT)</t>
  </si>
  <si>
    <t>51 ECMT</t>
  </si>
  <si>
    <t>51ECMT (ET)</t>
  </si>
  <si>
    <t>51 CT</t>
  </si>
  <si>
    <t>51CT(ET)</t>
  </si>
  <si>
    <t>51CT(ECMT)</t>
  </si>
  <si>
    <t>51 ECMC</t>
  </si>
  <si>
    <t>51ECMC(ET)</t>
  </si>
  <si>
    <t>51ECMC(ECMT)</t>
  </si>
  <si>
    <t>52 ET</t>
  </si>
  <si>
    <t>52ET(ECMT)</t>
  </si>
  <si>
    <t>52 ECMT</t>
  </si>
  <si>
    <t>52ECMT (ET)</t>
  </si>
  <si>
    <t>52 CT</t>
  </si>
  <si>
    <t>52CT(ET)</t>
  </si>
  <si>
    <t>52CT(ECMT)</t>
  </si>
  <si>
    <t>52 ECMC</t>
  </si>
  <si>
    <t>52ECMC(ET)</t>
  </si>
  <si>
    <t>52ECMC(ECMT)</t>
  </si>
  <si>
    <t>28.157.65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</si>
</sst>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2" fontId="2" fillId="2" borderId="1" xfId="0" applyNumberFormat="1" applyFont="1" applyFill="1" applyBorder="1"/>
    <xf numFmtId="0" fontId="4" fillId="3" borderId="0" xfId="0" applyFont="1" applyFill="1" applyAlignment="1">
      <alignment horizontal="center" vertical="center"/>
    </xf>
    <xf numFmtId="2" fontId="2" fillId="3" borderId="0" xfId="0" applyNumberFormat="1" applyFont="1" applyFill="1"/>
    <xf numFmtId="164" fontId="2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000"/>
  <sheetViews>
    <sheetView tabSelected="1" workbookViewId="0">
      <selection activeCell="G20" sqref="G20"/>
    </sheetView>
  </sheetViews>
  <sheetFormatPr baseColWidth="10" defaultColWidth="14.5" defaultRowHeight="15" customHeight="1" x14ac:dyDescent="0.2"/>
  <cols>
    <col min="1" max="1" width="23" customWidth="1"/>
    <col min="2" max="2" width="15.1640625" customWidth="1"/>
    <col min="3" max="8" width="8.6640625" customWidth="1"/>
    <col min="9" max="9" width="11.83203125" customWidth="1"/>
    <col min="10" max="13" width="8.6640625" customWidth="1"/>
    <col min="14" max="14" width="10.1640625" customWidth="1"/>
    <col min="15" max="15" width="9" customWidth="1"/>
    <col min="16" max="16" width="11.83203125" customWidth="1"/>
    <col min="17" max="22" width="8.6640625" customWidth="1"/>
    <col min="23" max="23" width="11.1640625" customWidth="1"/>
    <col min="24" max="24" width="8.6640625" customWidth="1"/>
    <col min="25" max="25" width="13" customWidth="1"/>
    <col min="26" max="31" width="8.6640625" customWidth="1"/>
    <col min="32" max="32" width="12.1640625" customWidth="1"/>
    <col min="33" max="33" width="8.6640625" customWidth="1"/>
    <col min="34" max="34" width="13.1640625" customWidth="1"/>
    <col min="35" max="40" width="8.6640625" customWidth="1"/>
    <col min="41" max="41" width="11.83203125" customWidth="1"/>
    <col min="42" max="47" width="8.6640625" customWidth="1"/>
    <col min="48" max="48" width="11" customWidth="1"/>
    <col min="49" max="54" width="8.6640625" customWidth="1"/>
    <col min="55" max="55" width="12" customWidth="1"/>
    <col min="56" max="56" width="8.6640625" customWidth="1"/>
    <col min="57" max="57" width="11" customWidth="1"/>
    <col min="58" max="63" width="8.6640625" customWidth="1"/>
    <col min="64" max="64" width="13.1640625" customWidth="1"/>
    <col min="65" max="65" width="8.6640625" customWidth="1"/>
    <col min="66" max="66" width="13.5" customWidth="1"/>
    <col min="67" max="72" width="8.6640625" customWidth="1"/>
    <col min="73" max="73" width="10.83203125" customWidth="1"/>
    <col min="74" max="79" width="8.6640625" customWidth="1"/>
    <col min="80" max="80" width="11.83203125" customWidth="1"/>
    <col min="81" max="86" width="8.6640625" customWidth="1"/>
    <col min="87" max="87" width="11.1640625" customWidth="1"/>
    <col min="88" max="88" width="8.6640625" customWidth="1"/>
    <col min="89" max="89" width="13.1640625" customWidth="1"/>
    <col min="90" max="95" width="8.6640625" customWidth="1"/>
    <col min="96" max="96" width="12.83203125" customWidth="1"/>
    <col min="97" max="97" width="8.6640625" customWidth="1"/>
    <col min="98" max="98" width="13.1640625" customWidth="1"/>
    <col min="99" max="104" width="8.6640625" customWidth="1"/>
    <col min="105" max="105" width="11.1640625" customWidth="1"/>
    <col min="106" max="118" width="8.6640625" customWidth="1"/>
    <col min="119" max="119" width="10.5" customWidth="1"/>
    <col min="120" max="120" width="8.6640625" customWidth="1"/>
    <col min="121" max="121" width="11.83203125" customWidth="1"/>
    <col min="122" max="127" width="8.6640625" customWidth="1"/>
    <col min="128" max="128" width="11.5" customWidth="1"/>
    <col min="129" max="129" width="8.6640625" customWidth="1"/>
    <col min="130" max="130" width="13.1640625" customWidth="1"/>
    <col min="131" max="136" width="8.6640625" customWidth="1"/>
    <col min="137" max="137" width="10.5" customWidth="1"/>
    <col min="138" max="143" width="8.6640625" customWidth="1"/>
    <col min="144" max="144" width="12.5" customWidth="1"/>
    <col min="145" max="150" width="8.6640625" customWidth="1"/>
    <col min="151" max="151" width="13" customWidth="1"/>
    <col min="152" max="152" width="8.6640625" customWidth="1"/>
    <col min="153" max="153" width="12.1640625" customWidth="1"/>
    <col min="154" max="159" width="8.6640625" customWidth="1"/>
    <col min="160" max="160" width="13.1640625" customWidth="1"/>
    <col min="161" max="161" width="8.6640625" customWidth="1"/>
    <col min="162" max="162" width="13.1640625" customWidth="1"/>
    <col min="163" max="182" width="8.6640625" customWidth="1"/>
  </cols>
  <sheetData>
    <row r="1" spans="1:182" x14ac:dyDescent="0.2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4</v>
      </c>
      <c r="P1" s="2" t="s">
        <v>4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6</v>
      </c>
      <c r="W1" s="2" t="s">
        <v>6</v>
      </c>
      <c r="X1" s="2" t="s">
        <v>7</v>
      </c>
      <c r="Y1" s="2" t="s">
        <v>7</v>
      </c>
      <c r="Z1" s="2" t="s">
        <v>8</v>
      </c>
      <c r="AA1" s="2" t="s">
        <v>8</v>
      </c>
      <c r="AB1" s="2" t="s">
        <v>8</v>
      </c>
      <c r="AC1" s="2" t="s">
        <v>8</v>
      </c>
      <c r="AD1" s="2" t="s">
        <v>8</v>
      </c>
      <c r="AE1" s="2" t="s">
        <v>9</v>
      </c>
      <c r="AF1" s="2" t="s">
        <v>9</v>
      </c>
      <c r="AG1" s="2" t="s">
        <v>10</v>
      </c>
      <c r="AH1" s="2" t="s">
        <v>10</v>
      </c>
      <c r="AI1" s="2" t="s">
        <v>11</v>
      </c>
      <c r="AJ1" s="2" t="s">
        <v>11</v>
      </c>
      <c r="AK1" s="2" t="s">
        <v>11</v>
      </c>
      <c r="AL1" s="2" t="s">
        <v>11</v>
      </c>
      <c r="AM1" s="2" t="s">
        <v>11</v>
      </c>
      <c r="AN1" s="2" t="s">
        <v>12</v>
      </c>
      <c r="AO1" s="2" t="s">
        <v>12</v>
      </c>
      <c r="AP1" s="2" t="s">
        <v>13</v>
      </c>
      <c r="AQ1" s="2" t="s">
        <v>13</v>
      </c>
      <c r="AR1" s="2" t="s">
        <v>13</v>
      </c>
      <c r="AS1" s="2" t="s">
        <v>13</v>
      </c>
      <c r="AT1" s="2" t="s">
        <v>13</v>
      </c>
      <c r="AU1" s="2" t="s">
        <v>14</v>
      </c>
      <c r="AV1" s="2" t="s">
        <v>14</v>
      </c>
      <c r="AW1" s="2" t="s">
        <v>15</v>
      </c>
      <c r="AX1" s="2" t="s">
        <v>15</v>
      </c>
      <c r="AY1" s="2" t="s">
        <v>15</v>
      </c>
      <c r="AZ1" s="2" t="s">
        <v>15</v>
      </c>
      <c r="BA1" s="2" t="s">
        <v>15</v>
      </c>
      <c r="BB1" s="2" t="s">
        <v>16</v>
      </c>
      <c r="BC1" s="2" t="s">
        <v>16</v>
      </c>
      <c r="BD1" s="2" t="s">
        <v>17</v>
      </c>
      <c r="BE1" s="2" t="s">
        <v>17</v>
      </c>
      <c r="BF1" s="2" t="s">
        <v>18</v>
      </c>
      <c r="BG1" s="2" t="s">
        <v>18</v>
      </c>
      <c r="BH1" s="2" t="s">
        <v>18</v>
      </c>
      <c r="BI1" s="2" t="s">
        <v>18</v>
      </c>
      <c r="BJ1" s="2" t="s">
        <v>18</v>
      </c>
      <c r="BK1" s="2" t="s">
        <v>19</v>
      </c>
      <c r="BL1" s="2" t="s">
        <v>19</v>
      </c>
      <c r="BM1" s="2" t="s">
        <v>20</v>
      </c>
      <c r="BN1" s="2" t="s">
        <v>20</v>
      </c>
      <c r="BO1" s="2" t="s">
        <v>21</v>
      </c>
      <c r="BP1" s="2" t="s">
        <v>21</v>
      </c>
      <c r="BQ1" s="2" t="s">
        <v>21</v>
      </c>
      <c r="BR1" s="2" t="s">
        <v>21</v>
      </c>
      <c r="BS1" s="2" t="s">
        <v>21</v>
      </c>
      <c r="BT1" s="2" t="s">
        <v>22</v>
      </c>
      <c r="BU1" s="2" t="s">
        <v>22</v>
      </c>
      <c r="BV1" s="2" t="s">
        <v>23</v>
      </c>
      <c r="BW1" s="2" t="s">
        <v>23</v>
      </c>
      <c r="BX1" s="2" t="s">
        <v>23</v>
      </c>
      <c r="BY1" s="2" t="s">
        <v>23</v>
      </c>
      <c r="BZ1" s="2" t="s">
        <v>23</v>
      </c>
      <c r="CA1" s="2" t="s">
        <v>24</v>
      </c>
      <c r="CB1" s="2" t="s">
        <v>24</v>
      </c>
      <c r="CC1" s="2" t="s">
        <v>25</v>
      </c>
      <c r="CD1" s="2" t="s">
        <v>25</v>
      </c>
      <c r="CE1" s="2" t="s">
        <v>25</v>
      </c>
      <c r="CF1" s="2" t="s">
        <v>25</v>
      </c>
      <c r="CG1" s="2" t="s">
        <v>25</v>
      </c>
      <c r="CH1" s="2" t="s">
        <v>26</v>
      </c>
      <c r="CI1" s="2" t="s">
        <v>26</v>
      </c>
      <c r="CJ1" s="2" t="s">
        <v>27</v>
      </c>
      <c r="CK1" s="2" t="s">
        <v>27</v>
      </c>
      <c r="CL1" s="2" t="s">
        <v>28</v>
      </c>
      <c r="CM1" s="2" t="s">
        <v>28</v>
      </c>
      <c r="CN1" s="2" t="s">
        <v>28</v>
      </c>
      <c r="CO1" s="2" t="s">
        <v>28</v>
      </c>
      <c r="CP1" s="2" t="s">
        <v>28</v>
      </c>
      <c r="CQ1" s="2" t="s">
        <v>29</v>
      </c>
      <c r="CR1" s="2" t="s">
        <v>29</v>
      </c>
      <c r="CS1" s="2" t="s">
        <v>30</v>
      </c>
      <c r="CT1" s="2" t="s">
        <v>30</v>
      </c>
      <c r="CU1" s="2" t="s">
        <v>31</v>
      </c>
      <c r="CV1" s="2" t="s">
        <v>31</v>
      </c>
      <c r="CW1" s="2" t="s">
        <v>31</v>
      </c>
      <c r="CX1" s="2" t="s">
        <v>31</v>
      </c>
      <c r="CY1" s="2" t="s">
        <v>31</v>
      </c>
      <c r="CZ1" s="2" t="s">
        <v>32</v>
      </c>
      <c r="DA1" s="2" t="s">
        <v>32</v>
      </c>
      <c r="DB1" s="2" t="s">
        <v>33</v>
      </c>
      <c r="DC1" s="2" t="s">
        <v>33</v>
      </c>
      <c r="DD1" s="2" t="s">
        <v>33</v>
      </c>
      <c r="DE1" s="2" t="s">
        <v>33</v>
      </c>
      <c r="DF1" s="2" t="s">
        <v>33</v>
      </c>
      <c r="DG1" s="2" t="s">
        <v>34</v>
      </c>
      <c r="DH1" s="2" t="s">
        <v>34</v>
      </c>
      <c r="DI1" s="2" t="s">
        <v>35</v>
      </c>
      <c r="DJ1" s="2" t="s">
        <v>35</v>
      </c>
      <c r="DK1" s="2" t="s">
        <v>35</v>
      </c>
      <c r="DL1" s="2" t="s">
        <v>35</v>
      </c>
      <c r="DM1" s="2" t="s">
        <v>35</v>
      </c>
      <c r="DN1" s="2" t="s">
        <v>36</v>
      </c>
      <c r="DO1" s="2" t="s">
        <v>36</v>
      </c>
      <c r="DP1" s="2" t="s">
        <v>37</v>
      </c>
      <c r="DQ1" s="2" t="s">
        <v>37</v>
      </c>
      <c r="DR1" s="2" t="s">
        <v>38</v>
      </c>
      <c r="DS1" s="2" t="s">
        <v>38</v>
      </c>
      <c r="DT1" s="2" t="s">
        <v>38</v>
      </c>
      <c r="DU1" s="2" t="s">
        <v>38</v>
      </c>
      <c r="DV1" s="2" t="s">
        <v>38</v>
      </c>
      <c r="DW1" s="2" t="s">
        <v>39</v>
      </c>
      <c r="DX1" s="2" t="s">
        <v>39</v>
      </c>
      <c r="DY1" s="2" t="s">
        <v>40</v>
      </c>
      <c r="DZ1" s="2" t="s">
        <v>40</v>
      </c>
      <c r="EA1" s="2" t="s">
        <v>41</v>
      </c>
      <c r="EB1" s="2" t="s">
        <v>41</v>
      </c>
      <c r="EC1" s="2" t="s">
        <v>41</v>
      </c>
      <c r="ED1" s="2" t="s">
        <v>41</v>
      </c>
      <c r="EE1" s="2" t="s">
        <v>41</v>
      </c>
      <c r="EF1" s="2" t="s">
        <v>42</v>
      </c>
      <c r="EG1" s="2" t="s">
        <v>42</v>
      </c>
      <c r="EH1" s="2" t="s">
        <v>43</v>
      </c>
      <c r="EI1" s="2" t="s">
        <v>43</v>
      </c>
      <c r="EJ1" s="2" t="s">
        <v>43</v>
      </c>
      <c r="EK1" s="2" t="s">
        <v>43</v>
      </c>
      <c r="EL1" s="2" t="s">
        <v>43</v>
      </c>
      <c r="EM1" s="2" t="s">
        <v>44</v>
      </c>
      <c r="EN1" s="2" t="s">
        <v>44</v>
      </c>
      <c r="EO1" s="2" t="s">
        <v>45</v>
      </c>
      <c r="EP1" s="2" t="s">
        <v>45</v>
      </c>
      <c r="EQ1" s="2" t="s">
        <v>45</v>
      </c>
      <c r="ER1" s="2" t="s">
        <v>45</v>
      </c>
      <c r="ES1" s="2" t="s">
        <v>45</v>
      </c>
      <c r="ET1" s="2" t="s">
        <v>46</v>
      </c>
      <c r="EU1" s="2" t="s">
        <v>46</v>
      </c>
      <c r="EV1" s="2" t="s">
        <v>47</v>
      </c>
      <c r="EW1" s="2" t="s">
        <v>47</v>
      </c>
      <c r="EX1" s="2" t="s">
        <v>48</v>
      </c>
      <c r="EY1" s="2" t="s">
        <v>48</v>
      </c>
      <c r="EZ1" s="2" t="s">
        <v>48</v>
      </c>
      <c r="FA1" s="2" t="s">
        <v>48</v>
      </c>
      <c r="FB1" s="2" t="s">
        <v>48</v>
      </c>
      <c r="FC1" s="2" t="s">
        <v>49</v>
      </c>
      <c r="FD1" s="2" t="s">
        <v>49</v>
      </c>
      <c r="FE1" s="2" t="s">
        <v>50</v>
      </c>
      <c r="FF1" s="2" t="s">
        <v>50</v>
      </c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82" x14ac:dyDescent="0.2">
      <c r="A2" s="2"/>
      <c r="B2" s="2"/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56</v>
      </c>
      <c r="Y2" s="3" t="s">
        <v>57</v>
      </c>
      <c r="Z2" s="3" t="s">
        <v>51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56</v>
      </c>
      <c r="AF2" s="3" t="s">
        <v>57</v>
      </c>
      <c r="AG2" s="3" t="s">
        <v>56</v>
      </c>
      <c r="AH2" s="3" t="s">
        <v>57</v>
      </c>
      <c r="AI2" s="3" t="s">
        <v>51</v>
      </c>
      <c r="AJ2" s="3" t="s">
        <v>52</v>
      </c>
      <c r="AK2" s="3" t="s">
        <v>53</v>
      </c>
      <c r="AL2" s="3" t="s">
        <v>54</v>
      </c>
      <c r="AM2" s="3" t="s">
        <v>55</v>
      </c>
      <c r="AN2" s="3" t="s">
        <v>56</v>
      </c>
      <c r="AO2" s="3" t="s">
        <v>57</v>
      </c>
      <c r="AP2" s="3" t="s">
        <v>51</v>
      </c>
      <c r="AQ2" s="3" t="s">
        <v>52</v>
      </c>
      <c r="AR2" s="3" t="s">
        <v>53</v>
      </c>
      <c r="AS2" s="3" t="s">
        <v>54</v>
      </c>
      <c r="AT2" s="3" t="s">
        <v>55</v>
      </c>
      <c r="AU2" s="3" t="s">
        <v>56</v>
      </c>
      <c r="AV2" s="3" t="s">
        <v>57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56</v>
      </c>
      <c r="BE2" s="3" t="s">
        <v>57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55</v>
      </c>
      <c r="BK2" s="3" t="s">
        <v>56</v>
      </c>
      <c r="BL2" s="3" t="s">
        <v>57</v>
      </c>
      <c r="BM2" s="3" t="s">
        <v>56</v>
      </c>
      <c r="BN2" s="3" t="s">
        <v>57</v>
      </c>
      <c r="BO2" s="3" t="s">
        <v>51</v>
      </c>
      <c r="BP2" s="3" t="s">
        <v>52</v>
      </c>
      <c r="BQ2" s="3" t="s">
        <v>53</v>
      </c>
      <c r="BR2" s="3" t="s">
        <v>54</v>
      </c>
      <c r="BS2" s="3" t="s">
        <v>55</v>
      </c>
      <c r="BT2" s="3" t="s">
        <v>56</v>
      </c>
      <c r="BU2" s="3" t="s">
        <v>57</v>
      </c>
      <c r="BV2" s="3" t="s">
        <v>51</v>
      </c>
      <c r="BW2" s="3" t="s">
        <v>52</v>
      </c>
      <c r="BX2" s="3" t="s">
        <v>53</v>
      </c>
      <c r="BY2" s="3" t="s">
        <v>54</v>
      </c>
      <c r="BZ2" s="3" t="s">
        <v>55</v>
      </c>
      <c r="CA2" s="3" t="s">
        <v>56</v>
      </c>
      <c r="CB2" s="3" t="s">
        <v>57</v>
      </c>
      <c r="CC2" s="3" t="s">
        <v>51</v>
      </c>
      <c r="CD2" s="3" t="s">
        <v>52</v>
      </c>
      <c r="CE2" s="3" t="s">
        <v>53</v>
      </c>
      <c r="CF2" s="3" t="s">
        <v>54</v>
      </c>
      <c r="CG2" s="3" t="s">
        <v>55</v>
      </c>
      <c r="CH2" s="3" t="s">
        <v>56</v>
      </c>
      <c r="CI2" s="3" t="s">
        <v>57</v>
      </c>
      <c r="CJ2" s="3" t="s">
        <v>56</v>
      </c>
      <c r="CK2" s="3" t="s">
        <v>57</v>
      </c>
      <c r="CL2" s="3" t="s">
        <v>51</v>
      </c>
      <c r="CM2" s="3" t="s">
        <v>52</v>
      </c>
      <c r="CN2" s="3" t="s">
        <v>53</v>
      </c>
      <c r="CO2" s="3" t="s">
        <v>54</v>
      </c>
      <c r="CP2" s="3" t="s">
        <v>55</v>
      </c>
      <c r="CQ2" s="3" t="s">
        <v>56</v>
      </c>
      <c r="CR2" s="3" t="s">
        <v>57</v>
      </c>
      <c r="CS2" s="3" t="s">
        <v>56</v>
      </c>
      <c r="CT2" s="3" t="s">
        <v>57</v>
      </c>
      <c r="CU2" s="3" t="s">
        <v>51</v>
      </c>
      <c r="CV2" s="3" t="s">
        <v>52</v>
      </c>
      <c r="CW2" s="3" t="s">
        <v>53</v>
      </c>
      <c r="CX2" s="3" t="s">
        <v>54</v>
      </c>
      <c r="CY2" s="3" t="s">
        <v>55</v>
      </c>
      <c r="CZ2" s="3" t="s">
        <v>56</v>
      </c>
      <c r="DA2" s="3" t="s">
        <v>57</v>
      </c>
      <c r="DB2" s="3" t="s">
        <v>51</v>
      </c>
      <c r="DC2" s="3" t="s">
        <v>52</v>
      </c>
      <c r="DD2" s="3" t="s">
        <v>53</v>
      </c>
      <c r="DE2" s="3" t="s">
        <v>54</v>
      </c>
      <c r="DF2" s="3" t="s">
        <v>55</v>
      </c>
      <c r="DG2" s="3" t="s">
        <v>56</v>
      </c>
      <c r="DH2" s="3" t="s">
        <v>57</v>
      </c>
      <c r="DI2" s="3" t="s">
        <v>51</v>
      </c>
      <c r="DJ2" s="3" t="s">
        <v>52</v>
      </c>
      <c r="DK2" s="3" t="s">
        <v>53</v>
      </c>
      <c r="DL2" s="3" t="s">
        <v>54</v>
      </c>
      <c r="DM2" s="3" t="s">
        <v>55</v>
      </c>
      <c r="DN2" s="3" t="s">
        <v>56</v>
      </c>
      <c r="DO2" s="3" t="s">
        <v>57</v>
      </c>
      <c r="DP2" s="3" t="s">
        <v>56</v>
      </c>
      <c r="DQ2" s="3" t="s">
        <v>57</v>
      </c>
      <c r="DR2" s="3" t="s">
        <v>51</v>
      </c>
      <c r="DS2" s="3" t="s">
        <v>52</v>
      </c>
      <c r="DT2" s="3" t="s">
        <v>53</v>
      </c>
      <c r="DU2" s="3" t="s">
        <v>54</v>
      </c>
      <c r="DV2" s="3" t="s">
        <v>55</v>
      </c>
      <c r="DW2" s="3" t="s">
        <v>56</v>
      </c>
      <c r="DX2" s="3" t="s">
        <v>57</v>
      </c>
      <c r="DY2" s="3" t="s">
        <v>56</v>
      </c>
      <c r="DZ2" s="3" t="s">
        <v>57</v>
      </c>
      <c r="EA2" s="3" t="s">
        <v>51</v>
      </c>
      <c r="EB2" s="3" t="s">
        <v>52</v>
      </c>
      <c r="EC2" s="3" t="s">
        <v>53</v>
      </c>
      <c r="ED2" s="3" t="s">
        <v>54</v>
      </c>
      <c r="EE2" s="3" t="s">
        <v>55</v>
      </c>
      <c r="EF2" s="3" t="s">
        <v>56</v>
      </c>
      <c r="EG2" s="3" t="s">
        <v>57</v>
      </c>
      <c r="EH2" s="3" t="s">
        <v>51</v>
      </c>
      <c r="EI2" s="3" t="s">
        <v>52</v>
      </c>
      <c r="EJ2" s="3" t="s">
        <v>53</v>
      </c>
      <c r="EK2" s="3" t="s">
        <v>54</v>
      </c>
      <c r="EL2" s="3" t="s">
        <v>55</v>
      </c>
      <c r="EM2" s="3" t="s">
        <v>56</v>
      </c>
      <c r="EN2" s="3" t="s">
        <v>57</v>
      </c>
      <c r="EO2" s="3" t="s">
        <v>51</v>
      </c>
      <c r="EP2" s="3" t="s">
        <v>52</v>
      </c>
      <c r="EQ2" s="3" t="s">
        <v>53</v>
      </c>
      <c r="ER2" s="3" t="s">
        <v>54</v>
      </c>
      <c r="ES2" s="3" t="s">
        <v>55</v>
      </c>
      <c r="ET2" s="3" t="s">
        <v>56</v>
      </c>
      <c r="EU2" s="3" t="s">
        <v>57</v>
      </c>
      <c r="EV2" s="3" t="s">
        <v>56</v>
      </c>
      <c r="EW2" s="3" t="s">
        <v>57</v>
      </c>
      <c r="EX2" s="3" t="s">
        <v>51</v>
      </c>
      <c r="EY2" s="3" t="s">
        <v>52</v>
      </c>
      <c r="EZ2" s="3" t="s">
        <v>53</v>
      </c>
      <c r="FA2" s="3" t="s">
        <v>54</v>
      </c>
      <c r="FB2" s="3" t="s">
        <v>55</v>
      </c>
      <c r="FC2" s="3" t="s">
        <v>56</v>
      </c>
      <c r="FD2" s="3" t="s">
        <v>57</v>
      </c>
      <c r="FE2" s="3" t="s">
        <v>56</v>
      </c>
      <c r="FF2" s="3" t="s">
        <v>57</v>
      </c>
      <c r="FG2" s="4"/>
      <c r="FI2" s="4"/>
      <c r="FK2" s="4"/>
      <c r="FM2" s="4"/>
      <c r="FO2" s="4"/>
      <c r="FQ2" s="4"/>
      <c r="FS2" s="4"/>
      <c r="FU2" s="4"/>
      <c r="FW2" s="4"/>
      <c r="FY2" s="4"/>
    </row>
    <row r="3" spans="1:182" x14ac:dyDescent="0.2">
      <c r="A3" s="5" t="s">
        <v>58</v>
      </c>
      <c r="B3" s="5" t="s">
        <v>59</v>
      </c>
      <c r="C3" s="6">
        <v>24.45</v>
      </c>
      <c r="D3" s="6">
        <v>24.5</v>
      </c>
      <c r="E3" s="6">
        <v>24.22</v>
      </c>
      <c r="F3" s="6">
        <f t="shared" ref="F3:F33" si="0">AVERAGE(C3:E3)</f>
        <v>24.39</v>
      </c>
      <c r="G3" s="6">
        <f t="shared" ref="G3:G32" si="1">SUM(F3,-22.55)</f>
        <v>1.8399999999999999</v>
      </c>
      <c r="H3" s="6">
        <f t="shared" ref="H3:H32" si="2">SUM(G3-N3)</f>
        <v>-0.89333333333333798</v>
      </c>
      <c r="I3" s="7">
        <f t="shared" ref="I3:I32" si="3">2^-H3</f>
        <v>1.8574628200771031</v>
      </c>
      <c r="J3" s="6">
        <v>23.16</v>
      </c>
      <c r="K3" s="6">
        <v>23.71</v>
      </c>
      <c r="L3" s="6">
        <v>23.7</v>
      </c>
      <c r="M3" s="6">
        <f t="shared" ref="M3:M33" si="4">AVERAGE(J3:L3)</f>
        <v>23.523333333333337</v>
      </c>
      <c r="N3" s="6">
        <f t="shared" ref="N3:N32" si="5">SUM(M3,-20.79)</f>
        <v>2.7333333333333378</v>
      </c>
      <c r="O3" s="6">
        <f t="shared" ref="O3:O32" si="6">SUM(N3-G3)</f>
        <v>0.89333333333333798</v>
      </c>
      <c r="P3" s="7">
        <f t="shared" ref="P3:P32" si="7">2^-O3</f>
        <v>0.53836878412375977</v>
      </c>
      <c r="Q3" s="6">
        <v>28.72</v>
      </c>
      <c r="R3" s="6">
        <v>28.17</v>
      </c>
      <c r="S3" s="6">
        <v>28.65</v>
      </c>
      <c r="T3" s="6">
        <f t="shared" ref="T3:T33" si="8">AVERAGE(Q3:S3)</f>
        <v>28.513333333333332</v>
      </c>
      <c r="U3" s="6">
        <f t="shared" ref="U3:U32" si="9">SUM(T3,-22.49)</f>
        <v>6.0233333333333334</v>
      </c>
      <c r="V3" s="6">
        <f t="shared" ref="V3:V32" si="10">SUM(U3-G3)</f>
        <v>4.1833333333333336</v>
      </c>
      <c r="W3" s="7">
        <f t="shared" ref="W3:W32" si="11">2^-V3</f>
        <v>5.5041617099759271E-2</v>
      </c>
      <c r="X3" s="6">
        <f t="shared" ref="X3:X32" si="12">SUM(U3-N3)</f>
        <v>3.2899999999999956</v>
      </c>
      <c r="Y3" s="7">
        <f t="shared" ref="Y3:Y32" si="13">2^-X3</f>
        <v>0.10223775731972294</v>
      </c>
      <c r="Z3" s="6">
        <v>26.26</v>
      </c>
      <c r="AA3" s="6">
        <v>26.17</v>
      </c>
      <c r="AB3" s="6">
        <v>27.09</v>
      </c>
      <c r="AC3" s="6">
        <f t="shared" ref="AC3:AC10" si="14">AVERAGE(Z3:AB3)</f>
        <v>26.506666666666671</v>
      </c>
      <c r="AD3" s="6">
        <f t="shared" ref="AD3:AD32" si="15">SUM(AC3,-21.5)</f>
        <v>5.0066666666666713</v>
      </c>
      <c r="AE3" s="6">
        <f t="shared" ref="AE3:AE32" si="16">SUM(AD3-G3)</f>
        <v>3.1666666666666714</v>
      </c>
      <c r="AF3" s="7">
        <f t="shared" ref="AF3:AF32" si="17">2^-AE3</f>
        <v>0.11136233976754206</v>
      </c>
      <c r="AG3" s="6">
        <f t="shared" ref="AG3:AG32" si="18">SUM(AD3-N3)</f>
        <v>2.2733333333333334</v>
      </c>
      <c r="AH3" s="7">
        <f t="shared" ref="AH3:AH32" si="19">2^-AG3</f>
        <v>0.20685140567500318</v>
      </c>
      <c r="AI3" s="6">
        <v>23.15</v>
      </c>
      <c r="AJ3" s="6">
        <v>23.68</v>
      </c>
      <c r="AK3" s="6">
        <v>23.27</v>
      </c>
      <c r="AL3" s="6">
        <f t="shared" ref="AL3:AL33" si="20">AVERAGE(AI3:AK3)</f>
        <v>23.366666666666664</v>
      </c>
      <c r="AM3" s="6">
        <f t="shared" ref="AM3:AM32" si="21">SUM(AL3,-21.68)</f>
        <v>1.6866666666666639</v>
      </c>
      <c r="AN3" s="6">
        <f t="shared" ref="AN3:AN32" si="22">SUM(AM3-AT3)</f>
        <v>-8.6666666666673109E-2</v>
      </c>
      <c r="AO3" s="7">
        <f t="shared" ref="AO3:AO32" si="23">2^-AN3</f>
        <v>1.0619138039623623</v>
      </c>
      <c r="AP3" s="6">
        <v>22.76</v>
      </c>
      <c r="AQ3" s="6">
        <v>22.92</v>
      </c>
      <c r="AR3" s="6">
        <v>22.31</v>
      </c>
      <c r="AS3" s="6">
        <f t="shared" ref="AS3:AS33" si="24">AVERAGE(AP3:AR3)</f>
        <v>22.663333333333338</v>
      </c>
      <c r="AT3" s="6">
        <f t="shared" ref="AT3:AT32" si="25">SUM(AS3,-20.89)</f>
        <v>1.773333333333337</v>
      </c>
      <c r="AU3" s="6">
        <f t="shared" ref="AU3:AU32" si="26">SUM(AT3-AM3)</f>
        <v>8.6666666666673109E-2</v>
      </c>
      <c r="AV3" s="7">
        <f t="shared" ref="AV3:AV32" si="27">2^-AU3</f>
        <v>0.94169601738734265</v>
      </c>
      <c r="AW3" s="6">
        <v>27.18</v>
      </c>
      <c r="AX3" s="6">
        <v>27.27</v>
      </c>
      <c r="AY3" s="6">
        <v>27.61</v>
      </c>
      <c r="AZ3" s="6">
        <f t="shared" ref="AZ3:AZ33" si="28">AVERAGE(AW3:AY3)</f>
        <v>27.353333333333335</v>
      </c>
      <c r="BA3" s="6">
        <f t="shared" ref="BA3:BA32" si="29">SUM(AZ3,-19.49)</f>
        <v>7.8633333333333368</v>
      </c>
      <c r="BB3" s="6">
        <f t="shared" ref="BB3:BB32" si="30">SUM(BA3-AM3)</f>
        <v>6.176666666666673</v>
      </c>
      <c r="BC3" s="7">
        <f t="shared" ref="BC3:BC32" si="31">2^-BB3</f>
        <v>1.3824137987181904E-2</v>
      </c>
      <c r="BD3" s="6">
        <f t="shared" ref="BD3:BD32" si="32">SUM(BA3-AT3)</f>
        <v>6.09</v>
      </c>
      <c r="BE3" s="7">
        <f t="shared" ref="BE3:BE32" si="33">2^-BD3</f>
        <v>1.4680042956468945E-2</v>
      </c>
      <c r="BF3" s="6">
        <v>26.92</v>
      </c>
      <c r="BG3" s="6">
        <v>27.05</v>
      </c>
      <c r="BH3" s="6">
        <v>27.09</v>
      </c>
      <c r="BI3" s="6">
        <f t="shared" ref="BI3:BI33" si="34">AVERAGE(BF3:BH3)</f>
        <v>27.02</v>
      </c>
      <c r="BJ3" s="6">
        <f t="shared" ref="BJ3:BJ32" si="35">SUM(BI3,-22.58)</f>
        <v>4.4400000000000013</v>
      </c>
      <c r="BK3" s="6">
        <f t="shared" ref="BK3:BK32" si="36">SUM(BJ3-AM3)</f>
        <v>2.7533333333333374</v>
      </c>
      <c r="BL3" s="7">
        <f t="shared" ref="BL3:BL32" si="37">2^-BK3</f>
        <v>0.14830782936356046</v>
      </c>
      <c r="BM3" s="6">
        <f t="shared" ref="BM3:BM32" si="38">SUM(BJ3-AT3)</f>
        <v>2.6666666666666643</v>
      </c>
      <c r="BN3" s="7">
        <f t="shared" ref="BN3:BN32" si="39">2^-BM3</f>
        <v>0.15749013123685943</v>
      </c>
      <c r="BO3" s="6">
        <v>22.37</v>
      </c>
      <c r="BP3" s="6">
        <v>22.73</v>
      </c>
      <c r="BQ3" s="6">
        <v>22.76</v>
      </c>
      <c r="BR3" s="6">
        <f t="shared" ref="BR3:BR33" si="40">AVERAGE(BO3:BQ3)</f>
        <v>22.62</v>
      </c>
      <c r="BS3" s="6">
        <f t="shared" ref="BS3:BS32" si="41">SUM(BR3,-23.81)</f>
        <v>-1.1899999999999977</v>
      </c>
      <c r="BT3" s="6">
        <f t="shared" ref="BT3:BT32" si="42">SUM(BS3-BZ3)</f>
        <v>-4.8866666666666667</v>
      </c>
      <c r="BU3" s="7">
        <f t="shared" ref="BU3:BU32" si="43">2^-BT3</f>
        <v>29.582389126763527</v>
      </c>
      <c r="BV3" s="6">
        <v>25.26</v>
      </c>
      <c r="BW3" s="6">
        <v>24.86</v>
      </c>
      <c r="BX3" s="6">
        <v>25.38</v>
      </c>
      <c r="BY3" s="6">
        <f t="shared" ref="BY3:BY33" si="44">AVERAGE(BV3:BX3)</f>
        <v>25.166666666666668</v>
      </c>
      <c r="BZ3" s="6">
        <f t="shared" ref="BZ3:BZ32" si="45">SUM(BY3,-21.47)</f>
        <v>3.696666666666669</v>
      </c>
      <c r="CA3" s="6">
        <f t="shared" ref="CA3:CA32" si="46">SUM(BZ3-BS3)</f>
        <v>4.8866666666666667</v>
      </c>
      <c r="CB3" s="7">
        <f t="shared" ref="CB3:CB32" si="47">2^-CA3</f>
        <v>3.3803895815003274E-2</v>
      </c>
      <c r="CC3" s="6">
        <v>27.26</v>
      </c>
      <c r="CD3" s="6">
        <v>27.77</v>
      </c>
      <c r="CE3" s="6">
        <v>27.75</v>
      </c>
      <c r="CF3" s="6">
        <f t="shared" ref="CF3:CF33" si="48">AVERAGE(CC3:CE3)</f>
        <v>27.593333333333334</v>
      </c>
      <c r="CG3" s="6">
        <f t="shared" ref="CG3:CG32" si="49">SUM(CF3,-23.35)</f>
        <v>4.2433333333333323</v>
      </c>
      <c r="CH3" s="6">
        <f t="shared" ref="CH3:CH32" si="50">SUM(CG3-BS3)</f>
        <v>5.43333333333333</v>
      </c>
      <c r="CI3" s="7">
        <f t="shared" ref="CI3:CI32" si="51">2^-CH3</f>
        <v>2.3142149254477624E-2</v>
      </c>
      <c r="CJ3" s="6">
        <f t="shared" ref="CJ3:CJ32" si="52">SUM(CG3-BZ3)</f>
        <v>0.5466666666666633</v>
      </c>
      <c r="CK3" s="7">
        <f t="shared" ref="CK3:CK32" si="53">2^-CJ3</f>
        <v>0.68460006447559751</v>
      </c>
      <c r="CL3" s="6">
        <v>25.21</v>
      </c>
      <c r="CM3" s="6">
        <v>25.73</v>
      </c>
      <c r="CN3" s="6">
        <v>25.55</v>
      </c>
      <c r="CO3" s="6">
        <f t="shared" ref="CO3:CO33" si="54">AVERAGE(CL3:CN3)</f>
        <v>25.496666666666666</v>
      </c>
      <c r="CP3" s="6">
        <f t="shared" ref="CP3:CP32" si="55">SUM(CO3,-23.94)</f>
        <v>1.5566666666666649</v>
      </c>
      <c r="CQ3" s="6">
        <f t="shared" ref="CQ3:CQ32" si="56">SUM(CP3-BS3)</f>
        <v>2.7466666666666626</v>
      </c>
      <c r="CR3" s="7">
        <f t="shared" ref="CR3:CR32" si="57">2^-CQ3</f>
        <v>0.14899474294044865</v>
      </c>
      <c r="CS3" s="6">
        <f t="shared" ref="CS3:CS32" si="58">SUM(CP3-BZ3)</f>
        <v>-2.1400000000000041</v>
      </c>
      <c r="CT3" s="7">
        <f t="shared" ref="CT3:CT32" si="59">2^-CS3</f>
        <v>4.4076204635064551</v>
      </c>
      <c r="CU3" s="6">
        <v>22.81</v>
      </c>
      <c r="CV3" s="6">
        <v>22.37</v>
      </c>
      <c r="CW3" s="6">
        <v>21.38</v>
      </c>
      <c r="CX3" s="6">
        <f t="shared" ref="CX3:CX33" si="60">AVERAGE(CU3:CW3)</f>
        <v>22.186666666666667</v>
      </c>
      <c r="CY3" s="6">
        <f>SUM(CX3,-24.35)</f>
        <v>-2.163333333333334</v>
      </c>
      <c r="CZ3" s="6">
        <f t="shared" ref="CZ3:CZ32" si="61">SUM(CY3-DF3)</f>
        <v>-4.8666666666666671</v>
      </c>
      <c r="DA3" s="7">
        <f t="shared" ref="DA3:DA32" si="62">2^-CZ3</f>
        <v>29.175119633862945</v>
      </c>
      <c r="DB3" s="6">
        <v>24.71</v>
      </c>
      <c r="DC3" s="6">
        <v>24.29</v>
      </c>
      <c r="DD3" s="6">
        <v>25.02</v>
      </c>
      <c r="DE3" s="6">
        <f t="shared" ref="DE3:DE33" si="63">AVERAGE(DB3:DD3)</f>
        <v>24.673333333333332</v>
      </c>
      <c r="DF3" s="6">
        <f t="shared" ref="DF3:DF32" si="64">SUM(DE3,-21.97)</f>
        <v>2.7033333333333331</v>
      </c>
      <c r="DG3" s="6">
        <f t="shared" ref="DG3:DG32" si="65">SUM(DF3-CY3)</f>
        <v>4.8666666666666671</v>
      </c>
      <c r="DH3" s="7">
        <f t="shared" ref="DH3:DH32" si="66">2^-DG3</f>
        <v>3.4275780615457052E-2</v>
      </c>
      <c r="DI3" s="6">
        <v>28.11</v>
      </c>
      <c r="DJ3" s="6">
        <v>28.41</v>
      </c>
      <c r="DK3" s="6">
        <v>28.17</v>
      </c>
      <c r="DL3" s="6">
        <f t="shared" ref="DL3:DL33" si="67">AVERAGE(DI3:DK3)</f>
        <v>28.23</v>
      </c>
      <c r="DM3" s="6">
        <f t="shared" ref="DM3:DM32" si="68">SUM(DL3,-23.29)</f>
        <v>4.9400000000000013</v>
      </c>
      <c r="DN3" s="6">
        <f t="shared" ref="DN3:DN32" si="69">SUM(DM3-CY3)</f>
        <v>7.1033333333333353</v>
      </c>
      <c r="DO3" s="7">
        <f t="shared" ref="DO3:DO32" si="70">2^-DN3</f>
        <v>7.2724977820146555E-3</v>
      </c>
      <c r="DP3" s="6">
        <f t="shared" ref="DP3:DP32" si="71">SUM(DM3-DF3)</f>
        <v>2.2366666666666681</v>
      </c>
      <c r="DQ3" s="7">
        <f t="shared" ref="DQ3:DQ32" si="72">2^-DP3</f>
        <v>0.2121759928272805</v>
      </c>
      <c r="DR3" s="6">
        <v>25.21</v>
      </c>
      <c r="DS3" s="6">
        <v>25.16</v>
      </c>
      <c r="DT3" s="6">
        <v>24.72</v>
      </c>
      <c r="DU3" s="6">
        <f t="shared" ref="DU3:DU33" si="73">AVERAGE(DR3:DT3)</f>
        <v>25.03</v>
      </c>
      <c r="DV3" s="6">
        <f t="shared" ref="DV3:DV32" si="74">SUM(DU3,-25.92)</f>
        <v>-0.89000000000000057</v>
      </c>
      <c r="DW3" s="6">
        <f t="shared" ref="DW3:DW32" si="75">SUM(DV3-CY3)</f>
        <v>1.2733333333333334</v>
      </c>
      <c r="DX3" s="7">
        <f t="shared" ref="DX3:DX32" si="76">2^-DW3</f>
        <v>0.41370281135000636</v>
      </c>
      <c r="DY3" s="6">
        <f t="shared" ref="DY3:DY32" si="77">SUM(DV3-DF3)</f>
        <v>-3.5933333333333337</v>
      </c>
      <c r="DZ3" s="7">
        <f t="shared" ref="DZ3:DZ32" si="78">2^-DY3</f>
        <v>12.06982901400187</v>
      </c>
      <c r="EA3" s="6">
        <v>23.25</v>
      </c>
      <c r="EB3" s="6">
        <v>24.69</v>
      </c>
      <c r="EC3" s="6">
        <v>25.71</v>
      </c>
      <c r="ED3" s="6">
        <f t="shared" ref="ED3:ED33" si="79">AVERAGE(EA3:EC3)</f>
        <v>24.55</v>
      </c>
      <c r="EE3" s="6">
        <f t="shared" ref="EE3:EE32" si="80">SUM(ED3,-22.57)</f>
        <v>1.9800000000000004</v>
      </c>
      <c r="EF3" s="6">
        <f t="shared" ref="EF3:EF32" si="81">SUM(EE3-EL3)</f>
        <v>1.1166666666666671</v>
      </c>
      <c r="EG3" s="7">
        <f t="shared" ref="EG3:EG32" si="82">2^-EF3</f>
        <v>0.46115809679296949</v>
      </c>
      <c r="EH3" s="6">
        <v>24.25</v>
      </c>
      <c r="EI3" s="6">
        <v>24.92</v>
      </c>
      <c r="EJ3" s="6">
        <v>25.27</v>
      </c>
      <c r="EK3" s="6">
        <f t="shared" ref="EK3:EK33" si="83">AVERAGE(EH3:EJ3)</f>
        <v>24.813333333333333</v>
      </c>
      <c r="EL3" s="6">
        <f t="shared" ref="EL3:EL32" si="84">SUM(EK3,-23.95)</f>
        <v>0.86333333333333329</v>
      </c>
      <c r="EM3" s="6">
        <f t="shared" ref="EM3:EM32" si="85">SUM(EL3-EE3)</f>
        <v>-1.1166666666666671</v>
      </c>
      <c r="EN3" s="7">
        <f t="shared" ref="EN3:EN32" si="86">2^-EM3</f>
        <v>2.1684537406028372</v>
      </c>
      <c r="EO3" s="6">
        <v>24.82</v>
      </c>
      <c r="EP3" s="6">
        <v>25.29</v>
      </c>
      <c r="EQ3" s="6">
        <v>24.68</v>
      </c>
      <c r="ER3" s="6">
        <f t="shared" ref="ER3:ER33" si="87">AVERAGE(EO3:EQ3)</f>
        <v>24.929999999999996</v>
      </c>
      <c r="ES3" s="6">
        <f t="shared" ref="ES3:ES32" si="88">SUM(ER3,-24.61)</f>
        <v>0.31999999999999673</v>
      </c>
      <c r="ET3" s="6">
        <f t="shared" ref="ET3:ET32" si="89">SUM(ES3-EE3)</f>
        <v>-1.6600000000000037</v>
      </c>
      <c r="EU3" s="7">
        <f t="shared" ref="EU3:EU32" si="90">2^-ET3</f>
        <v>3.1601652474535169</v>
      </c>
      <c r="EV3" s="6">
        <f t="shared" ref="EV3:EV32" si="91">SUM(ES3-EL3)</f>
        <v>-0.54333333333333655</v>
      </c>
      <c r="EW3" s="7">
        <f t="shared" ref="EW3:EW32" si="92">2^-EV3</f>
        <v>1.4573357910669471</v>
      </c>
      <c r="EX3" s="6">
        <v>25.72</v>
      </c>
      <c r="EY3" s="6">
        <v>27.18</v>
      </c>
      <c r="EZ3" s="6">
        <v>26.82</v>
      </c>
      <c r="FA3" s="6">
        <f t="shared" ref="FA3:FA33" si="93">AVERAGE(EX3:EZ3)</f>
        <v>26.573333333333334</v>
      </c>
      <c r="FB3" s="6">
        <f t="shared" ref="FB3:FB32" si="94">SUM(FA3,-21.97)</f>
        <v>4.6033333333333353</v>
      </c>
      <c r="FC3" s="6">
        <f t="shared" ref="FC3:FC32" si="95">SUM(FB3-EE3)</f>
        <v>2.6233333333333348</v>
      </c>
      <c r="FD3" s="7">
        <f t="shared" ref="FD3:FD32" si="96">2^-FC3</f>
        <v>0.16229232352019704</v>
      </c>
      <c r="FE3" s="6">
        <f t="shared" ref="FE3:FE32" si="97">SUM(FB3-EL3)</f>
        <v>3.740000000000002</v>
      </c>
      <c r="FF3" s="7">
        <f t="shared" ref="FF3:FF32" si="98">2^-FE3</f>
        <v>7.4842419038682925E-2</v>
      </c>
    </row>
    <row r="4" spans="1:182" x14ac:dyDescent="0.2">
      <c r="A4" s="5" t="s">
        <v>60</v>
      </c>
      <c r="B4" s="5" t="s">
        <v>59</v>
      </c>
      <c r="C4" s="6">
        <v>23.15</v>
      </c>
      <c r="D4" s="6">
        <v>23.25</v>
      </c>
      <c r="E4" s="6">
        <v>22.09</v>
      </c>
      <c r="F4" s="6">
        <f t="shared" si="0"/>
        <v>22.83</v>
      </c>
      <c r="G4" s="6">
        <f t="shared" si="1"/>
        <v>0.27999999999999758</v>
      </c>
      <c r="H4" s="6">
        <f t="shared" si="2"/>
        <v>-3.4766666666666701</v>
      </c>
      <c r="I4" s="7">
        <f t="shared" si="3"/>
        <v>11.132198753427355</v>
      </c>
      <c r="J4" s="6">
        <v>24.48</v>
      </c>
      <c r="K4" s="6">
        <v>24.97</v>
      </c>
      <c r="L4" s="6">
        <v>24.19</v>
      </c>
      <c r="M4" s="6">
        <f t="shared" si="4"/>
        <v>24.546666666666667</v>
      </c>
      <c r="N4" s="6">
        <f t="shared" si="5"/>
        <v>3.7566666666666677</v>
      </c>
      <c r="O4" s="6">
        <f t="shared" si="6"/>
        <v>3.4766666666666701</v>
      </c>
      <c r="P4" s="7">
        <f t="shared" si="7"/>
        <v>8.9829513661182372E-2</v>
      </c>
      <c r="Q4" s="6">
        <v>27.65</v>
      </c>
      <c r="R4" s="6">
        <v>27.83</v>
      </c>
      <c r="S4" s="6">
        <v>27.43</v>
      </c>
      <c r="T4" s="6">
        <f t="shared" si="8"/>
        <v>27.636666666666667</v>
      </c>
      <c r="U4" s="6">
        <f t="shared" si="9"/>
        <v>5.1466666666666683</v>
      </c>
      <c r="V4" s="6">
        <f t="shared" si="10"/>
        <v>4.8666666666666707</v>
      </c>
      <c r="W4" s="7">
        <f t="shared" si="11"/>
        <v>3.4275780615456976E-2</v>
      </c>
      <c r="X4" s="6">
        <f t="shared" si="12"/>
        <v>1.3900000000000006</v>
      </c>
      <c r="Y4" s="7">
        <f t="shared" si="13"/>
        <v>0.38156480224013961</v>
      </c>
      <c r="Z4" s="6">
        <v>25.38</v>
      </c>
      <c r="AA4" s="6">
        <v>25.21</v>
      </c>
      <c r="AB4" s="6">
        <v>25.43</v>
      </c>
      <c r="AC4" s="6">
        <f t="shared" si="14"/>
        <v>25.340000000000003</v>
      </c>
      <c r="AD4" s="6">
        <f t="shared" si="15"/>
        <v>3.8400000000000034</v>
      </c>
      <c r="AE4" s="6">
        <f t="shared" si="16"/>
        <v>3.5600000000000058</v>
      </c>
      <c r="AF4" s="7">
        <f t="shared" si="17"/>
        <v>8.478777046547914E-2</v>
      </c>
      <c r="AG4" s="6">
        <f t="shared" si="18"/>
        <v>8.3333333333335702E-2</v>
      </c>
      <c r="AH4" s="7">
        <f t="shared" si="19"/>
        <v>0.94387431268169186</v>
      </c>
      <c r="AI4" s="6">
        <v>24.11</v>
      </c>
      <c r="AJ4" s="6">
        <v>24.66</v>
      </c>
      <c r="AK4" s="6">
        <v>24.79</v>
      </c>
      <c r="AL4" s="6">
        <f t="shared" si="20"/>
        <v>24.52</v>
      </c>
      <c r="AM4" s="6">
        <f t="shared" si="21"/>
        <v>2.84</v>
      </c>
      <c r="AN4" s="6">
        <f t="shared" si="22"/>
        <v>0.37000000000000099</v>
      </c>
      <c r="AO4" s="7">
        <f t="shared" si="23"/>
        <v>0.77378249677119437</v>
      </c>
      <c r="AP4" s="6">
        <v>23.74</v>
      </c>
      <c r="AQ4" s="6">
        <v>23.16</v>
      </c>
      <c r="AR4" s="6">
        <v>23.18</v>
      </c>
      <c r="AS4" s="6">
        <f t="shared" si="24"/>
        <v>23.36</v>
      </c>
      <c r="AT4" s="6">
        <f t="shared" si="25"/>
        <v>2.4699999999999989</v>
      </c>
      <c r="AU4" s="6">
        <f t="shared" si="26"/>
        <v>-0.37000000000000099</v>
      </c>
      <c r="AV4" s="7">
        <f t="shared" si="27"/>
        <v>1.2923528306374932</v>
      </c>
      <c r="AW4" s="6">
        <v>26.91</v>
      </c>
      <c r="AX4" s="6">
        <v>27.03</v>
      </c>
      <c r="AY4" s="6">
        <v>27.82</v>
      </c>
      <c r="AZ4" s="6">
        <f t="shared" si="28"/>
        <v>27.25333333333333</v>
      </c>
      <c r="BA4" s="6">
        <f t="shared" si="29"/>
        <v>7.7633333333333319</v>
      </c>
      <c r="BB4" s="6">
        <f t="shared" si="30"/>
        <v>4.923333333333332</v>
      </c>
      <c r="BC4" s="7">
        <f t="shared" si="31"/>
        <v>3.2955582172375437E-2</v>
      </c>
      <c r="BD4" s="6">
        <f t="shared" si="32"/>
        <v>5.293333333333333</v>
      </c>
      <c r="BE4" s="7">
        <f t="shared" si="33"/>
        <v>2.5500452655888933E-2</v>
      </c>
      <c r="BF4" s="6">
        <v>26.38</v>
      </c>
      <c r="BG4" s="6">
        <v>26.43</v>
      </c>
      <c r="BH4" s="6">
        <v>26.92</v>
      </c>
      <c r="BI4" s="6">
        <f t="shared" si="34"/>
        <v>26.576666666666668</v>
      </c>
      <c r="BJ4" s="6">
        <f t="shared" si="35"/>
        <v>3.9966666666666697</v>
      </c>
      <c r="BK4" s="6">
        <f t="shared" si="36"/>
        <v>1.1566666666666698</v>
      </c>
      <c r="BL4" s="7">
        <f t="shared" si="37"/>
        <v>0.44854770438491459</v>
      </c>
      <c r="BM4" s="6">
        <f t="shared" si="38"/>
        <v>1.5266666666666708</v>
      </c>
      <c r="BN4" s="7">
        <f t="shared" si="39"/>
        <v>0.34707836261994685</v>
      </c>
      <c r="BO4" s="6">
        <v>24.76</v>
      </c>
      <c r="BP4" s="6">
        <v>23.95</v>
      </c>
      <c r="BQ4" s="6">
        <v>23.04</v>
      </c>
      <c r="BR4" s="6">
        <f t="shared" si="40"/>
        <v>23.916666666666668</v>
      </c>
      <c r="BS4" s="6">
        <f t="shared" si="41"/>
        <v>0.10666666666666913</v>
      </c>
      <c r="BT4" s="6">
        <f t="shared" si="42"/>
        <v>-6.2833333333333314</v>
      </c>
      <c r="BU4" s="7">
        <f t="shared" si="43"/>
        <v>77.888224874917739</v>
      </c>
      <c r="BV4" s="6">
        <v>27.86</v>
      </c>
      <c r="BW4" s="6">
        <v>27.95</v>
      </c>
      <c r="BX4" s="6">
        <v>27.77</v>
      </c>
      <c r="BY4" s="6">
        <f t="shared" si="44"/>
        <v>27.86</v>
      </c>
      <c r="BZ4" s="6">
        <f t="shared" si="45"/>
        <v>6.3900000000000006</v>
      </c>
      <c r="CA4" s="6">
        <f t="shared" si="46"/>
        <v>6.2833333333333314</v>
      </c>
      <c r="CB4" s="7">
        <f t="shared" si="47"/>
        <v>1.2838911165402986E-2</v>
      </c>
      <c r="CC4" s="6">
        <v>26.38</v>
      </c>
      <c r="CD4" s="6">
        <v>26.25</v>
      </c>
      <c r="CE4" s="6">
        <v>26.81</v>
      </c>
      <c r="CF4" s="6">
        <f t="shared" si="48"/>
        <v>26.48</v>
      </c>
      <c r="CG4" s="6">
        <f t="shared" si="49"/>
        <v>3.129999999999999</v>
      </c>
      <c r="CH4" s="6">
        <f t="shared" si="50"/>
        <v>3.0233333333333299</v>
      </c>
      <c r="CI4" s="7">
        <f t="shared" si="51"/>
        <v>0.12299458168851432</v>
      </c>
      <c r="CJ4" s="6">
        <f t="shared" si="52"/>
        <v>-3.2600000000000016</v>
      </c>
      <c r="CK4" s="7">
        <f t="shared" si="53"/>
        <v>9.5798296369514393</v>
      </c>
      <c r="CL4" s="6">
        <v>23.7</v>
      </c>
      <c r="CM4" s="6">
        <v>24.41</v>
      </c>
      <c r="CN4" s="6">
        <v>24.69</v>
      </c>
      <c r="CO4" s="6">
        <f t="shared" si="54"/>
        <v>24.266666666666666</v>
      </c>
      <c r="CP4" s="6">
        <f t="shared" si="55"/>
        <v>0.32666666666666444</v>
      </c>
      <c r="CQ4" s="6">
        <f t="shared" si="56"/>
        <v>0.21999999999999531</v>
      </c>
      <c r="CR4" s="7">
        <f t="shared" si="57"/>
        <v>0.85856543643775651</v>
      </c>
      <c r="CS4" s="6">
        <f t="shared" si="58"/>
        <v>-6.0633333333333361</v>
      </c>
      <c r="CT4" s="7">
        <f t="shared" si="59"/>
        <v>66.872137783095852</v>
      </c>
      <c r="CU4" s="6">
        <v>25.62</v>
      </c>
      <c r="CV4" s="6">
        <v>26.19</v>
      </c>
      <c r="CW4" s="6">
        <v>25.36</v>
      </c>
      <c r="CX4" s="6">
        <f t="shared" si="60"/>
        <v>25.723333333333333</v>
      </c>
      <c r="CY4" s="6">
        <f t="shared" ref="CY4:CY32" si="99">SUM(CX4,-24.24)</f>
        <v>1.4833333333333343</v>
      </c>
      <c r="CZ4" s="6">
        <f t="shared" si="61"/>
        <v>2.3333333333336981E-2</v>
      </c>
      <c r="DA4" s="7">
        <f t="shared" si="62"/>
        <v>0.98395665350810968</v>
      </c>
      <c r="DB4" s="6">
        <v>23.56</v>
      </c>
      <c r="DC4" s="6">
        <v>22.91</v>
      </c>
      <c r="DD4" s="6">
        <v>23.82</v>
      </c>
      <c r="DE4" s="6">
        <f t="shared" si="63"/>
        <v>23.429999999999996</v>
      </c>
      <c r="DF4" s="6">
        <f t="shared" si="64"/>
        <v>1.4599999999999973</v>
      </c>
      <c r="DG4" s="6">
        <f t="shared" si="65"/>
        <v>-2.3333333333336981E-2</v>
      </c>
      <c r="DH4" s="7">
        <f t="shared" si="66"/>
        <v>1.0163049321681914</v>
      </c>
      <c r="DI4" s="6">
        <v>27.28</v>
      </c>
      <c r="DJ4" s="6">
        <v>27.35</v>
      </c>
      <c r="DK4" s="6">
        <v>27.19</v>
      </c>
      <c r="DL4" s="6">
        <f t="shared" si="67"/>
        <v>27.273333333333337</v>
      </c>
      <c r="DM4" s="6">
        <f t="shared" si="68"/>
        <v>3.9833333333333378</v>
      </c>
      <c r="DN4" s="6">
        <f t="shared" si="69"/>
        <v>2.5000000000000036</v>
      </c>
      <c r="DO4" s="7">
        <f t="shared" si="70"/>
        <v>0.17677669529663645</v>
      </c>
      <c r="DP4" s="6">
        <f t="shared" si="71"/>
        <v>2.5233333333333405</v>
      </c>
      <c r="DQ4" s="7">
        <f t="shared" si="72"/>
        <v>0.1739406055223012</v>
      </c>
      <c r="DR4" s="6">
        <v>27.43</v>
      </c>
      <c r="DS4" s="6">
        <v>26.89</v>
      </c>
      <c r="DT4" s="6">
        <v>26.66</v>
      </c>
      <c r="DU4" s="6">
        <f t="shared" si="73"/>
        <v>26.993333333333336</v>
      </c>
      <c r="DV4" s="6">
        <f t="shared" si="74"/>
        <v>1.0733333333333341</v>
      </c>
      <c r="DW4" s="6">
        <f t="shared" si="75"/>
        <v>-0.41000000000000014</v>
      </c>
      <c r="DX4" s="7">
        <f t="shared" si="76"/>
        <v>1.3286858140965117</v>
      </c>
      <c r="DY4" s="6">
        <f t="shared" si="77"/>
        <v>-0.38666666666666316</v>
      </c>
      <c r="DZ4" s="7">
        <f t="shared" si="78"/>
        <v>1.3073692472021019</v>
      </c>
      <c r="EA4" s="6">
        <v>24.53</v>
      </c>
      <c r="EB4" s="6">
        <v>22.22</v>
      </c>
      <c r="EC4" s="6">
        <v>23.84</v>
      </c>
      <c r="ED4" s="6">
        <f t="shared" si="79"/>
        <v>23.53</v>
      </c>
      <c r="EE4" s="6">
        <f t="shared" si="80"/>
        <v>0.96000000000000085</v>
      </c>
      <c r="EF4" s="6">
        <f t="shared" si="81"/>
        <v>-2.5299999999999976</v>
      </c>
      <c r="EG4" s="7">
        <f t="shared" si="82"/>
        <v>5.7757167820899751</v>
      </c>
      <c r="EH4" s="6">
        <v>27.19</v>
      </c>
      <c r="EI4" s="6">
        <v>26.95</v>
      </c>
      <c r="EJ4" s="6">
        <v>28.18</v>
      </c>
      <c r="EK4" s="6">
        <f t="shared" si="83"/>
        <v>27.439999999999998</v>
      </c>
      <c r="EL4" s="6">
        <f t="shared" si="84"/>
        <v>3.4899999999999984</v>
      </c>
      <c r="EM4" s="6">
        <f t="shared" si="85"/>
        <v>2.5299999999999976</v>
      </c>
      <c r="EN4" s="7">
        <f t="shared" si="86"/>
        <v>0.17313868351386588</v>
      </c>
      <c r="EO4" s="6">
        <v>32.409999999999997</v>
      </c>
      <c r="EP4" s="6">
        <v>31.11</v>
      </c>
      <c r="EQ4" s="6">
        <v>32.49</v>
      </c>
      <c r="ER4" s="6">
        <f t="shared" si="87"/>
        <v>32.00333333333333</v>
      </c>
      <c r="ES4" s="6">
        <f t="shared" si="88"/>
        <v>7.3933333333333309</v>
      </c>
      <c r="ET4" s="6">
        <f t="shared" si="89"/>
        <v>6.43333333333333</v>
      </c>
      <c r="EU4" s="7">
        <f t="shared" si="90"/>
        <v>1.1571074627238812E-2</v>
      </c>
      <c r="EV4" s="6">
        <f t="shared" si="91"/>
        <v>3.9033333333333324</v>
      </c>
      <c r="EW4" s="7">
        <f t="shared" si="92"/>
        <v>6.6831249911358706E-2</v>
      </c>
      <c r="EX4" s="6">
        <v>24.81</v>
      </c>
      <c r="EY4" s="6">
        <v>26.66</v>
      </c>
      <c r="EZ4" s="6">
        <v>24.1</v>
      </c>
      <c r="FA4" s="6">
        <f t="shared" si="93"/>
        <v>25.189999999999998</v>
      </c>
      <c r="FB4" s="6">
        <f t="shared" si="94"/>
        <v>3.2199999999999989</v>
      </c>
      <c r="FC4" s="6">
        <f t="shared" si="95"/>
        <v>2.259999999999998</v>
      </c>
      <c r="FD4" s="7">
        <f t="shared" si="96"/>
        <v>0.20877197985709267</v>
      </c>
      <c r="FE4" s="6">
        <f t="shared" si="97"/>
        <v>-0.26999999999999957</v>
      </c>
      <c r="FF4" s="7">
        <f t="shared" si="98"/>
        <v>1.20580782769076</v>
      </c>
    </row>
    <row r="5" spans="1:182" x14ac:dyDescent="0.2">
      <c r="A5" s="5" t="s">
        <v>61</v>
      </c>
      <c r="B5" s="5" t="s">
        <v>59</v>
      </c>
      <c r="C5" s="6">
        <v>31.05</v>
      </c>
      <c r="D5" s="6">
        <v>31.5</v>
      </c>
      <c r="E5" s="6">
        <v>30.22</v>
      </c>
      <c r="F5" s="6">
        <f t="shared" si="0"/>
        <v>30.923333333333332</v>
      </c>
      <c r="G5" s="6">
        <f t="shared" si="1"/>
        <v>8.3733333333333313</v>
      </c>
      <c r="H5" s="6">
        <f t="shared" si="2"/>
        <v>-4.3300000000000018</v>
      </c>
      <c r="I5" s="7">
        <f t="shared" si="3"/>
        <v>20.112213992349279</v>
      </c>
      <c r="J5" s="6">
        <v>33.380000000000003</v>
      </c>
      <c r="K5" s="6">
        <v>33.82</v>
      </c>
      <c r="L5" s="6">
        <v>33.28</v>
      </c>
      <c r="M5" s="6">
        <f t="shared" si="4"/>
        <v>33.493333333333332</v>
      </c>
      <c r="N5" s="6">
        <f t="shared" si="5"/>
        <v>12.703333333333333</v>
      </c>
      <c r="O5" s="6">
        <f t="shared" si="6"/>
        <v>4.3300000000000018</v>
      </c>
      <c r="P5" s="7">
        <f t="shared" si="7"/>
        <v>4.9721030234682356E-2</v>
      </c>
      <c r="Q5" s="6">
        <v>30.63</v>
      </c>
      <c r="R5" s="6">
        <v>30.15</v>
      </c>
      <c r="S5" s="6">
        <v>30.54</v>
      </c>
      <c r="T5" s="6">
        <f t="shared" si="8"/>
        <v>30.439999999999998</v>
      </c>
      <c r="U5" s="6">
        <f t="shared" si="9"/>
        <v>7.9499999999999993</v>
      </c>
      <c r="V5" s="6">
        <f t="shared" si="10"/>
        <v>-0.42333333333333201</v>
      </c>
      <c r="W5" s="7">
        <f t="shared" si="11"/>
        <v>1.3410223977534337</v>
      </c>
      <c r="X5" s="6">
        <f t="shared" si="12"/>
        <v>-4.7533333333333339</v>
      </c>
      <c r="Y5" s="7">
        <f t="shared" si="13"/>
        <v>26.970929432150385</v>
      </c>
      <c r="Z5" s="6">
        <v>36.43</v>
      </c>
      <c r="AA5" s="6">
        <v>36.19</v>
      </c>
      <c r="AB5" s="6">
        <v>36.659999999999997</v>
      </c>
      <c r="AC5" s="6">
        <f t="shared" si="14"/>
        <v>36.426666666666669</v>
      </c>
      <c r="AD5" s="6">
        <f t="shared" si="15"/>
        <v>14.926666666666669</v>
      </c>
      <c r="AE5" s="6">
        <f t="shared" si="16"/>
        <v>6.5533333333333381</v>
      </c>
      <c r="AF5" s="7">
        <f t="shared" si="17"/>
        <v>1.0647559976443921E-2</v>
      </c>
      <c r="AG5" s="6">
        <f t="shared" si="18"/>
        <v>2.2233333333333363</v>
      </c>
      <c r="AH5" s="7">
        <f t="shared" si="19"/>
        <v>0.21414600474261361</v>
      </c>
      <c r="AI5" s="6">
        <v>32.36</v>
      </c>
      <c r="AJ5" s="6">
        <v>32.15</v>
      </c>
      <c r="AK5" s="6">
        <v>32.71</v>
      </c>
      <c r="AL5" s="6">
        <f t="shared" si="20"/>
        <v>32.406666666666666</v>
      </c>
      <c r="AM5" s="6">
        <f t="shared" si="21"/>
        <v>10.726666666666667</v>
      </c>
      <c r="AN5" s="6">
        <f t="shared" si="22"/>
        <v>-0.79666666666666686</v>
      </c>
      <c r="AO5" s="7">
        <f t="shared" si="23"/>
        <v>1.7370829725434729</v>
      </c>
      <c r="AP5" s="6">
        <v>32.159999999999997</v>
      </c>
      <c r="AQ5" s="6">
        <v>32.86</v>
      </c>
      <c r="AR5" s="6">
        <v>32.22</v>
      </c>
      <c r="AS5" s="6">
        <f t="shared" si="24"/>
        <v>32.413333333333334</v>
      </c>
      <c r="AT5" s="6">
        <f t="shared" si="25"/>
        <v>11.523333333333333</v>
      </c>
      <c r="AU5" s="6">
        <f t="shared" si="26"/>
        <v>0.79666666666666686</v>
      </c>
      <c r="AV5" s="7">
        <f t="shared" si="27"/>
        <v>0.57567774009999029</v>
      </c>
      <c r="AW5" s="6">
        <v>26.71</v>
      </c>
      <c r="AX5" s="6">
        <v>26.92</v>
      </c>
      <c r="AY5" s="6">
        <v>26.09</v>
      </c>
      <c r="AZ5" s="6">
        <f t="shared" si="28"/>
        <v>26.573333333333334</v>
      </c>
      <c r="BA5" s="6">
        <f t="shared" si="29"/>
        <v>7.0833333333333357</v>
      </c>
      <c r="BB5" s="6">
        <f t="shared" si="30"/>
        <v>-3.6433333333333309</v>
      </c>
      <c r="BC5" s="7">
        <f t="shared" si="31"/>
        <v>12.495470614959066</v>
      </c>
      <c r="BD5" s="6">
        <f t="shared" si="32"/>
        <v>-4.4399999999999977</v>
      </c>
      <c r="BE5" s="7">
        <f t="shared" si="33"/>
        <v>21.705669239162713</v>
      </c>
      <c r="BF5" s="6">
        <v>35.33</v>
      </c>
      <c r="BG5" s="6">
        <v>35.78</v>
      </c>
      <c r="BH5" s="6">
        <v>35.549999999999997</v>
      </c>
      <c r="BI5" s="6">
        <f t="shared" si="34"/>
        <v>35.553333333333335</v>
      </c>
      <c r="BJ5" s="6">
        <f t="shared" si="35"/>
        <v>12.973333333333336</v>
      </c>
      <c r="BK5" s="6">
        <f t="shared" si="36"/>
        <v>2.2466666666666697</v>
      </c>
      <c r="BL5" s="7">
        <f t="shared" si="37"/>
        <v>0.21071038618867444</v>
      </c>
      <c r="BM5" s="6">
        <f t="shared" si="38"/>
        <v>1.4500000000000028</v>
      </c>
      <c r="BN5" s="7">
        <f t="shared" si="39"/>
        <v>0.36602142398640564</v>
      </c>
      <c r="BO5" s="6">
        <v>30.69</v>
      </c>
      <c r="BP5" s="6">
        <v>30.49</v>
      </c>
      <c r="BQ5" s="6">
        <v>30.82</v>
      </c>
      <c r="BR5" s="6">
        <f t="shared" si="40"/>
        <v>30.666666666666668</v>
      </c>
      <c r="BS5" s="6">
        <f t="shared" si="41"/>
        <v>6.8566666666666691</v>
      </c>
      <c r="BT5" s="6">
        <f t="shared" si="42"/>
        <v>-3.0666666666666664</v>
      </c>
      <c r="BU5" s="7">
        <f t="shared" si="43"/>
        <v>8.3783529825650103</v>
      </c>
      <c r="BV5" s="6">
        <v>31.11</v>
      </c>
      <c r="BW5" s="6">
        <v>31.25</v>
      </c>
      <c r="BX5" s="6">
        <v>31.82</v>
      </c>
      <c r="BY5" s="6">
        <f t="shared" si="44"/>
        <v>31.393333333333334</v>
      </c>
      <c r="BZ5" s="6">
        <f t="shared" si="45"/>
        <v>9.9233333333333356</v>
      </c>
      <c r="CA5" s="6">
        <f t="shared" si="46"/>
        <v>3.0666666666666664</v>
      </c>
      <c r="CB5" s="7">
        <f t="shared" si="47"/>
        <v>0.11935520048880212</v>
      </c>
      <c r="CC5" s="6">
        <v>28.43</v>
      </c>
      <c r="CD5" s="6">
        <v>28.06</v>
      </c>
      <c r="CE5" s="6">
        <v>28.73</v>
      </c>
      <c r="CF5" s="6">
        <f t="shared" si="48"/>
        <v>28.406666666666666</v>
      </c>
      <c r="CG5" s="6">
        <f t="shared" si="49"/>
        <v>5.0566666666666649</v>
      </c>
      <c r="CH5" s="6">
        <f t="shared" si="50"/>
        <v>-1.8000000000000043</v>
      </c>
      <c r="CI5" s="7">
        <f t="shared" si="51"/>
        <v>3.4822022531845063</v>
      </c>
      <c r="CJ5" s="6">
        <f t="shared" si="52"/>
        <v>-4.8666666666666707</v>
      </c>
      <c r="CK5" s="7">
        <f t="shared" si="53"/>
        <v>29.175119633863012</v>
      </c>
      <c r="CL5" s="6">
        <v>35.81</v>
      </c>
      <c r="CM5" s="6">
        <v>35.020000000000003</v>
      </c>
      <c r="CN5" s="6">
        <v>34.880000000000003</v>
      </c>
      <c r="CO5" s="6">
        <f t="shared" si="54"/>
        <v>35.236666666666672</v>
      </c>
      <c r="CP5" s="6">
        <f t="shared" si="55"/>
        <v>11.29666666666667</v>
      </c>
      <c r="CQ5" s="6">
        <f t="shared" si="56"/>
        <v>4.4400000000000013</v>
      </c>
      <c r="CR5" s="7">
        <f t="shared" si="57"/>
        <v>4.6070913040346884E-2</v>
      </c>
      <c r="CS5" s="6">
        <f t="shared" si="58"/>
        <v>1.3733333333333348</v>
      </c>
      <c r="CT5" s="7">
        <f t="shared" si="59"/>
        <v>0.38599837168108359</v>
      </c>
      <c r="CU5" s="6">
        <v>32.9</v>
      </c>
      <c r="CV5" s="6">
        <v>33.47</v>
      </c>
      <c r="CW5" s="6">
        <v>31.08</v>
      </c>
      <c r="CX5" s="6">
        <f t="shared" si="60"/>
        <v>32.483333333333334</v>
      </c>
      <c r="CY5" s="6">
        <f t="shared" si="99"/>
        <v>8.2433333333333358</v>
      </c>
      <c r="CZ5" s="6">
        <f t="shared" si="61"/>
        <v>-4.7466666666666661</v>
      </c>
      <c r="DA5" s="7">
        <f t="shared" si="62"/>
        <v>26.846584792583997</v>
      </c>
      <c r="DB5" s="6">
        <v>34.880000000000003</v>
      </c>
      <c r="DC5" s="6">
        <v>34.479999999999997</v>
      </c>
      <c r="DD5" s="6">
        <v>35.520000000000003</v>
      </c>
      <c r="DE5" s="6">
        <f t="shared" si="63"/>
        <v>34.96</v>
      </c>
      <c r="DF5" s="6">
        <f t="shared" si="64"/>
        <v>12.990000000000002</v>
      </c>
      <c r="DG5" s="6">
        <f t="shared" si="65"/>
        <v>4.7466666666666661</v>
      </c>
      <c r="DH5" s="7">
        <f t="shared" si="66"/>
        <v>3.7248685735112065E-2</v>
      </c>
      <c r="DI5" s="6">
        <v>30.38</v>
      </c>
      <c r="DJ5" s="6">
        <v>30.82</v>
      </c>
      <c r="DK5" s="6">
        <v>30.99</v>
      </c>
      <c r="DL5" s="6">
        <f t="shared" si="67"/>
        <v>30.73</v>
      </c>
      <c r="DM5" s="6">
        <f t="shared" si="68"/>
        <v>7.4400000000000013</v>
      </c>
      <c r="DN5" s="6">
        <f t="shared" si="69"/>
        <v>-0.80333333333333456</v>
      </c>
      <c r="DO5" s="7">
        <f t="shared" si="70"/>
        <v>1.7451285752816472</v>
      </c>
      <c r="DP5" s="6">
        <f t="shared" si="71"/>
        <v>-5.5500000000000007</v>
      </c>
      <c r="DQ5" s="7">
        <f t="shared" si="72"/>
        <v>46.850742270260035</v>
      </c>
      <c r="DR5" s="6">
        <v>35.29</v>
      </c>
      <c r="DS5" s="6">
        <v>37.24</v>
      </c>
      <c r="DT5" s="6">
        <v>36.15</v>
      </c>
      <c r="DU5" s="6">
        <f t="shared" si="73"/>
        <v>36.226666666666667</v>
      </c>
      <c r="DV5" s="6">
        <f t="shared" si="74"/>
        <v>10.306666666666665</v>
      </c>
      <c r="DW5" s="6">
        <f t="shared" si="75"/>
        <v>2.063333333333329</v>
      </c>
      <c r="DX5" s="7">
        <f t="shared" si="76"/>
        <v>0.23926257676847604</v>
      </c>
      <c r="DY5" s="6">
        <f t="shared" si="77"/>
        <v>-2.6833333333333371</v>
      </c>
      <c r="DZ5" s="7">
        <f t="shared" si="78"/>
        <v>6.4233830549070285</v>
      </c>
      <c r="EA5" s="6">
        <v>30.82</v>
      </c>
      <c r="EB5" s="6">
        <v>32.299999999999997</v>
      </c>
      <c r="EC5" s="6">
        <v>31.11</v>
      </c>
      <c r="ED5" s="6">
        <f t="shared" si="79"/>
        <v>31.409999999999997</v>
      </c>
      <c r="EE5" s="6">
        <f t="shared" si="80"/>
        <v>8.8399999999999963</v>
      </c>
      <c r="EF5" s="6">
        <f t="shared" si="81"/>
        <v>-3.2200000000000024</v>
      </c>
      <c r="EG5" s="7">
        <f t="shared" si="82"/>
        <v>9.3178686917476625</v>
      </c>
      <c r="EH5" s="6">
        <v>36.51</v>
      </c>
      <c r="EI5" s="6">
        <v>35.39</v>
      </c>
      <c r="EJ5" s="6">
        <v>36.130000000000003</v>
      </c>
      <c r="EK5" s="6">
        <f t="shared" si="83"/>
        <v>36.01</v>
      </c>
      <c r="EL5" s="6">
        <f t="shared" si="84"/>
        <v>12.059999999999999</v>
      </c>
      <c r="EM5" s="6">
        <f t="shared" si="85"/>
        <v>3.2200000000000024</v>
      </c>
      <c r="EN5" s="7">
        <f t="shared" si="86"/>
        <v>0.10732067955471904</v>
      </c>
      <c r="EO5" s="6">
        <v>28.55</v>
      </c>
      <c r="EP5" s="6">
        <v>27.41</v>
      </c>
      <c r="EQ5" s="6">
        <v>28.21</v>
      </c>
      <c r="ER5" s="6">
        <f t="shared" si="87"/>
        <v>28.056666666666668</v>
      </c>
      <c r="ES5" s="6">
        <f t="shared" si="88"/>
        <v>3.446666666666669</v>
      </c>
      <c r="ET5" s="6">
        <f t="shared" si="89"/>
        <v>-5.3933333333333273</v>
      </c>
      <c r="EU5" s="7">
        <f t="shared" si="90"/>
        <v>42.029585788108726</v>
      </c>
      <c r="EV5" s="6">
        <f t="shared" si="91"/>
        <v>-8.6133333333333297</v>
      </c>
      <c r="EW5" s="7">
        <f t="shared" si="92"/>
        <v>391.62616154214078</v>
      </c>
      <c r="EX5" s="6">
        <v>35.630000000000003</v>
      </c>
      <c r="EY5" s="6">
        <v>37.770000000000003</v>
      </c>
      <c r="EZ5" s="6">
        <v>35.97</v>
      </c>
      <c r="FA5" s="6">
        <f t="shared" si="93"/>
        <v>36.456666666666671</v>
      </c>
      <c r="FB5" s="6">
        <f t="shared" si="94"/>
        <v>14.486666666666672</v>
      </c>
      <c r="FC5" s="6">
        <f t="shared" si="95"/>
        <v>5.6466666666666754</v>
      </c>
      <c r="FD5" s="7">
        <f t="shared" si="96"/>
        <v>1.9961076442623519E-2</v>
      </c>
      <c r="FE5" s="6">
        <f t="shared" si="97"/>
        <v>2.426666666666673</v>
      </c>
      <c r="FF5" s="7">
        <f t="shared" si="98"/>
        <v>0.18599468923830351</v>
      </c>
    </row>
    <row r="6" spans="1:182" x14ac:dyDescent="0.2">
      <c r="A6" s="5" t="s">
        <v>62</v>
      </c>
      <c r="B6" s="5" t="s">
        <v>59</v>
      </c>
      <c r="C6" s="6">
        <v>33.630000000000003</v>
      </c>
      <c r="D6" s="6">
        <v>34.21</v>
      </c>
      <c r="E6" s="6">
        <v>34.520000000000003</v>
      </c>
      <c r="F6" s="6">
        <f t="shared" si="0"/>
        <v>34.120000000000005</v>
      </c>
      <c r="G6" s="6">
        <f t="shared" si="1"/>
        <v>11.570000000000004</v>
      </c>
      <c r="H6" s="6">
        <f t="shared" si="2"/>
        <v>-3.1899999999999942</v>
      </c>
      <c r="I6" s="7">
        <f t="shared" si="3"/>
        <v>9.1261097269473535</v>
      </c>
      <c r="J6" s="6">
        <v>35.19</v>
      </c>
      <c r="K6" s="6">
        <v>35.909999999999997</v>
      </c>
      <c r="L6" s="6">
        <v>35.549999999999997</v>
      </c>
      <c r="M6" s="6">
        <f t="shared" si="4"/>
        <v>35.549999999999997</v>
      </c>
      <c r="N6" s="6">
        <f t="shared" si="5"/>
        <v>14.759999999999998</v>
      </c>
      <c r="O6" s="6">
        <f t="shared" si="6"/>
        <v>3.1899999999999942</v>
      </c>
      <c r="P6" s="7">
        <f t="shared" si="7"/>
        <v>0.10957571516450482</v>
      </c>
      <c r="Q6" s="6">
        <v>33.82</v>
      </c>
      <c r="R6" s="6">
        <v>33.72</v>
      </c>
      <c r="S6" s="6">
        <v>33.130000000000003</v>
      </c>
      <c r="T6" s="6">
        <f t="shared" si="8"/>
        <v>33.556666666666665</v>
      </c>
      <c r="U6" s="6">
        <f t="shared" si="9"/>
        <v>11.066666666666666</v>
      </c>
      <c r="V6" s="6">
        <f t="shared" si="10"/>
        <v>-0.50333333333333741</v>
      </c>
      <c r="W6" s="7">
        <f t="shared" si="11"/>
        <v>1.4174848672222637</v>
      </c>
      <c r="X6" s="6">
        <f t="shared" si="12"/>
        <v>-3.6933333333333316</v>
      </c>
      <c r="Y6" s="7">
        <f t="shared" si="13"/>
        <v>12.936122434557774</v>
      </c>
      <c r="Z6" s="6">
        <v>31.52</v>
      </c>
      <c r="AA6" s="6">
        <v>31.45</v>
      </c>
      <c r="AB6" s="6">
        <v>31.33</v>
      </c>
      <c r="AC6" s="6">
        <f t="shared" si="14"/>
        <v>31.433333333333334</v>
      </c>
      <c r="AD6" s="6">
        <f t="shared" si="15"/>
        <v>9.9333333333333336</v>
      </c>
      <c r="AE6" s="6">
        <f t="shared" si="16"/>
        <v>-1.6366666666666703</v>
      </c>
      <c r="AF6" s="7">
        <f t="shared" si="17"/>
        <v>3.1094656214169971</v>
      </c>
      <c r="AG6" s="6">
        <f t="shared" si="18"/>
        <v>-4.8266666666666644</v>
      </c>
      <c r="AH6" s="7">
        <f t="shared" si="19"/>
        <v>28.377324453222048</v>
      </c>
      <c r="AI6" s="6">
        <v>32.619999999999997</v>
      </c>
      <c r="AJ6" s="6">
        <v>32.71</v>
      </c>
      <c r="AK6" s="6">
        <v>32.25</v>
      </c>
      <c r="AL6" s="6">
        <f t="shared" si="20"/>
        <v>32.526666666666664</v>
      </c>
      <c r="AM6" s="6">
        <f t="shared" si="21"/>
        <v>10.846666666666664</v>
      </c>
      <c r="AN6" s="6">
        <f t="shared" si="22"/>
        <v>-4.7733333333333334</v>
      </c>
      <c r="AO6" s="7">
        <f t="shared" si="23"/>
        <v>27.347429576476781</v>
      </c>
      <c r="AP6" s="6">
        <v>36.42</v>
      </c>
      <c r="AQ6" s="6">
        <v>36.18</v>
      </c>
      <c r="AR6" s="6">
        <v>36.93</v>
      </c>
      <c r="AS6" s="6">
        <f t="shared" si="24"/>
        <v>36.51</v>
      </c>
      <c r="AT6" s="6">
        <f t="shared" si="25"/>
        <v>15.619999999999997</v>
      </c>
      <c r="AU6" s="6">
        <f t="shared" si="26"/>
        <v>4.7733333333333334</v>
      </c>
      <c r="AV6" s="7">
        <f t="shared" si="27"/>
        <v>3.6566507912691067E-2</v>
      </c>
      <c r="AW6" s="6">
        <v>34.81</v>
      </c>
      <c r="AX6" s="6">
        <v>34.380000000000003</v>
      </c>
      <c r="AY6" s="6">
        <v>34.909999999999997</v>
      </c>
      <c r="AZ6" s="6">
        <f t="shared" si="28"/>
        <v>34.699999999999996</v>
      </c>
      <c r="BA6" s="6">
        <f t="shared" si="29"/>
        <v>15.209999999999997</v>
      </c>
      <c r="BB6" s="6">
        <f t="shared" si="30"/>
        <v>4.3633333333333333</v>
      </c>
      <c r="BC6" s="7">
        <f t="shared" si="31"/>
        <v>4.8585400334640455E-2</v>
      </c>
      <c r="BD6" s="6">
        <f t="shared" si="32"/>
        <v>-0.41000000000000014</v>
      </c>
      <c r="BE6" s="7">
        <f t="shared" si="33"/>
        <v>1.3286858140965117</v>
      </c>
      <c r="BF6" s="6">
        <v>32.32</v>
      </c>
      <c r="BG6" s="6">
        <v>32.15</v>
      </c>
      <c r="BH6" s="6">
        <v>32.76</v>
      </c>
      <c r="BI6" s="6">
        <f t="shared" si="34"/>
        <v>32.409999999999997</v>
      </c>
      <c r="BJ6" s="6">
        <f t="shared" si="35"/>
        <v>9.8299999999999983</v>
      </c>
      <c r="BK6" s="6">
        <f t="shared" si="36"/>
        <v>-1.0166666666666657</v>
      </c>
      <c r="BL6" s="7">
        <f t="shared" si="37"/>
        <v>2.0232388806038437</v>
      </c>
      <c r="BM6" s="6">
        <f t="shared" si="38"/>
        <v>-5.7899999999999991</v>
      </c>
      <c r="BN6" s="7">
        <f t="shared" si="39"/>
        <v>55.330382803703337</v>
      </c>
      <c r="BO6" s="6">
        <v>32.64</v>
      </c>
      <c r="BP6" s="6">
        <v>32.85</v>
      </c>
      <c r="BQ6" s="6">
        <v>32.43</v>
      </c>
      <c r="BR6" s="6">
        <f t="shared" si="40"/>
        <v>32.640000000000008</v>
      </c>
      <c r="BS6" s="6">
        <f t="shared" si="41"/>
        <v>8.830000000000009</v>
      </c>
      <c r="BT6" s="6">
        <f t="shared" si="42"/>
        <v>-3.1199999999999868</v>
      </c>
      <c r="BU6" s="7">
        <f t="shared" si="43"/>
        <v>8.6938789002083823</v>
      </c>
      <c r="BV6" s="6">
        <v>33.68</v>
      </c>
      <c r="BW6" s="6">
        <v>33.43</v>
      </c>
      <c r="BX6" s="6">
        <v>33.15</v>
      </c>
      <c r="BY6" s="6">
        <f t="shared" si="44"/>
        <v>33.419999999999995</v>
      </c>
      <c r="BZ6" s="6">
        <f t="shared" si="45"/>
        <v>11.949999999999996</v>
      </c>
      <c r="CA6" s="6">
        <f t="shared" si="46"/>
        <v>3.1199999999999868</v>
      </c>
      <c r="CB6" s="7">
        <f t="shared" si="47"/>
        <v>0.11502345632811048</v>
      </c>
      <c r="CC6" s="6">
        <v>32.18</v>
      </c>
      <c r="CD6" s="6">
        <v>32.76</v>
      </c>
      <c r="CE6" s="6">
        <v>32.380000000000003</v>
      </c>
      <c r="CF6" s="6">
        <f t="shared" si="48"/>
        <v>32.44</v>
      </c>
      <c r="CG6" s="6">
        <f t="shared" si="49"/>
        <v>9.0899999999999963</v>
      </c>
      <c r="CH6" s="6">
        <f t="shared" si="50"/>
        <v>0.25999999999998735</v>
      </c>
      <c r="CI6" s="7">
        <f t="shared" si="51"/>
        <v>0.83508791942837668</v>
      </c>
      <c r="CJ6" s="6">
        <f t="shared" si="52"/>
        <v>-2.8599999999999994</v>
      </c>
      <c r="CK6" s="7">
        <f t="shared" si="53"/>
        <v>7.2601532425372843</v>
      </c>
      <c r="CL6" s="6">
        <v>33.89</v>
      </c>
      <c r="CM6" s="6">
        <v>33.700000000000003</v>
      </c>
      <c r="CN6" s="6">
        <v>31.63</v>
      </c>
      <c r="CO6" s="6">
        <f t="shared" si="54"/>
        <v>33.073333333333331</v>
      </c>
      <c r="CP6" s="6">
        <f t="shared" si="55"/>
        <v>9.1333333333333293</v>
      </c>
      <c r="CQ6" s="6">
        <f t="shared" si="56"/>
        <v>0.30333333333332035</v>
      </c>
      <c r="CR6" s="7">
        <f t="shared" si="57"/>
        <v>0.81037786120995026</v>
      </c>
      <c r="CS6" s="6">
        <f t="shared" si="58"/>
        <v>-2.8166666666666664</v>
      </c>
      <c r="CT6" s="7">
        <f t="shared" si="59"/>
        <v>7.0453269887691867</v>
      </c>
      <c r="CU6" s="6">
        <v>35.01</v>
      </c>
      <c r="CV6" s="6">
        <v>34.880000000000003</v>
      </c>
      <c r="CW6" s="6">
        <v>34.71</v>
      </c>
      <c r="CX6" s="6">
        <f t="shared" si="60"/>
        <v>34.866666666666667</v>
      </c>
      <c r="CY6" s="6">
        <f t="shared" si="99"/>
        <v>10.626666666666669</v>
      </c>
      <c r="CZ6" s="6">
        <f t="shared" si="61"/>
        <v>-1.2633333333333248</v>
      </c>
      <c r="DA6" s="7">
        <f t="shared" si="62"/>
        <v>2.4004973333305211</v>
      </c>
      <c r="DB6" s="6">
        <v>33.01</v>
      </c>
      <c r="DC6" s="6">
        <v>34.840000000000003</v>
      </c>
      <c r="DD6" s="6">
        <v>33.729999999999997</v>
      </c>
      <c r="DE6" s="6">
        <f t="shared" si="63"/>
        <v>33.859999999999992</v>
      </c>
      <c r="DF6" s="6">
        <f t="shared" si="64"/>
        <v>11.889999999999993</v>
      </c>
      <c r="DG6" s="6">
        <f t="shared" si="65"/>
        <v>1.2633333333333248</v>
      </c>
      <c r="DH6" s="7">
        <f t="shared" si="66"/>
        <v>0.41658034196295912</v>
      </c>
      <c r="DI6" s="6">
        <v>33.49</v>
      </c>
      <c r="DJ6" s="6">
        <v>33.380000000000003</v>
      </c>
      <c r="DK6" s="6">
        <v>33.82</v>
      </c>
      <c r="DL6" s="6">
        <f t="shared" si="67"/>
        <v>33.563333333333333</v>
      </c>
      <c r="DM6" s="6">
        <f t="shared" si="68"/>
        <v>10.273333333333333</v>
      </c>
      <c r="DN6" s="6">
        <f t="shared" si="69"/>
        <v>-0.35333333333333528</v>
      </c>
      <c r="DO6" s="7">
        <f t="shared" si="70"/>
        <v>1.2775088923279148</v>
      </c>
      <c r="DP6" s="6">
        <f t="shared" si="71"/>
        <v>-1.61666666666666</v>
      </c>
      <c r="DQ6" s="7">
        <f t="shared" si="72"/>
        <v>3.0666566893391867</v>
      </c>
      <c r="DR6" s="6">
        <v>32.270000000000003</v>
      </c>
      <c r="DS6" s="6">
        <v>33.31</v>
      </c>
      <c r="DT6" s="6">
        <v>32.659999999999997</v>
      </c>
      <c r="DU6" s="6">
        <f t="shared" si="73"/>
        <v>32.74666666666667</v>
      </c>
      <c r="DV6" s="6">
        <f t="shared" si="74"/>
        <v>6.826666666666668</v>
      </c>
      <c r="DW6" s="6">
        <f t="shared" si="75"/>
        <v>-3.8000000000000007</v>
      </c>
      <c r="DX6" s="7">
        <f t="shared" si="76"/>
        <v>13.928809012737991</v>
      </c>
      <c r="DY6" s="6">
        <f t="shared" si="77"/>
        <v>-5.0633333333333255</v>
      </c>
      <c r="DZ6" s="7">
        <f t="shared" si="78"/>
        <v>33.43606889154767</v>
      </c>
      <c r="EA6" s="6">
        <v>32.51</v>
      </c>
      <c r="EB6" s="6">
        <v>32.659999999999997</v>
      </c>
      <c r="EC6" s="6">
        <v>34.81</v>
      </c>
      <c r="ED6" s="6">
        <f t="shared" si="79"/>
        <v>33.326666666666661</v>
      </c>
      <c r="EE6" s="6">
        <f t="shared" si="80"/>
        <v>10.756666666666661</v>
      </c>
      <c r="EF6" s="6">
        <f t="shared" si="81"/>
        <v>-2.013333333333339</v>
      </c>
      <c r="EG6" s="7">
        <f t="shared" si="82"/>
        <v>4.0371392048475121</v>
      </c>
      <c r="EH6" s="6">
        <v>36.26</v>
      </c>
      <c r="EI6" s="6">
        <v>36.18</v>
      </c>
      <c r="EJ6" s="6">
        <v>37.72</v>
      </c>
      <c r="EK6" s="6">
        <f t="shared" si="83"/>
        <v>36.72</v>
      </c>
      <c r="EL6" s="6">
        <f t="shared" si="84"/>
        <v>12.77</v>
      </c>
      <c r="EM6" s="6">
        <f t="shared" si="85"/>
        <v>2.013333333333339</v>
      </c>
      <c r="EN6" s="7">
        <f t="shared" si="86"/>
        <v>0.24770015331630638</v>
      </c>
      <c r="EO6" s="6">
        <v>33.61</v>
      </c>
      <c r="EP6" s="6">
        <v>33.9</v>
      </c>
      <c r="EQ6" s="6">
        <v>32.81</v>
      </c>
      <c r="ER6" s="6">
        <f t="shared" si="87"/>
        <v>33.44</v>
      </c>
      <c r="ES6" s="6">
        <f t="shared" si="88"/>
        <v>8.8299999999999983</v>
      </c>
      <c r="ET6" s="6">
        <f t="shared" si="89"/>
        <v>-1.9266666666666623</v>
      </c>
      <c r="EU6" s="7">
        <f t="shared" si="90"/>
        <v>3.8017579108431967</v>
      </c>
      <c r="EV6" s="6">
        <f t="shared" si="91"/>
        <v>-3.9400000000000013</v>
      </c>
      <c r="EW6" s="7">
        <f t="shared" si="92"/>
        <v>15.348225909204245</v>
      </c>
      <c r="EX6" s="6">
        <v>30.83</v>
      </c>
      <c r="EY6" s="6">
        <v>30.42</v>
      </c>
      <c r="EZ6" s="6">
        <v>32.81</v>
      </c>
      <c r="FA6" s="6">
        <f t="shared" si="93"/>
        <v>31.353333333333335</v>
      </c>
      <c r="FB6" s="6">
        <f t="shared" si="94"/>
        <v>9.3833333333333364</v>
      </c>
      <c r="FC6" s="6">
        <f t="shared" si="95"/>
        <v>-1.3733333333333242</v>
      </c>
      <c r="FD6" s="7">
        <f t="shared" si="96"/>
        <v>2.5906845037838777</v>
      </c>
      <c r="FE6" s="6">
        <f t="shared" si="97"/>
        <v>-3.3866666666666632</v>
      </c>
      <c r="FF6" s="7">
        <f t="shared" si="98"/>
        <v>10.458953977616815</v>
      </c>
    </row>
    <row r="7" spans="1:182" x14ac:dyDescent="0.2">
      <c r="A7" s="5" t="s">
        <v>63</v>
      </c>
      <c r="B7" s="5" t="s">
        <v>59</v>
      </c>
      <c r="C7" s="6">
        <v>22.06</v>
      </c>
      <c r="D7" s="6">
        <v>22.13</v>
      </c>
      <c r="E7" s="6">
        <v>23.41</v>
      </c>
      <c r="F7" s="6">
        <f t="shared" si="0"/>
        <v>22.533333333333331</v>
      </c>
      <c r="G7" s="6">
        <f t="shared" si="1"/>
        <v>-1.6666666666669272E-2</v>
      </c>
      <c r="H7" s="6">
        <f t="shared" si="2"/>
        <v>-3.273333333333337</v>
      </c>
      <c r="I7" s="7">
        <f t="shared" si="3"/>
        <v>9.6687764507741676</v>
      </c>
      <c r="J7" s="6">
        <v>23.79</v>
      </c>
      <c r="K7" s="6">
        <v>24.11</v>
      </c>
      <c r="L7" s="6">
        <v>24.24</v>
      </c>
      <c r="M7" s="6">
        <f t="shared" si="4"/>
        <v>24.046666666666667</v>
      </c>
      <c r="N7" s="6">
        <f t="shared" si="5"/>
        <v>3.2566666666666677</v>
      </c>
      <c r="O7" s="6">
        <f t="shared" si="6"/>
        <v>3.273333333333337</v>
      </c>
      <c r="P7" s="7">
        <f t="shared" si="7"/>
        <v>0.10342570283750134</v>
      </c>
      <c r="Q7" s="6">
        <v>28.18</v>
      </c>
      <c r="R7" s="6">
        <v>28.92</v>
      </c>
      <c r="S7" s="6">
        <v>28.84</v>
      </c>
      <c r="T7" s="6">
        <f t="shared" si="8"/>
        <v>28.646666666666665</v>
      </c>
      <c r="U7" s="6">
        <f t="shared" si="9"/>
        <v>6.1566666666666663</v>
      </c>
      <c r="V7" s="6">
        <f t="shared" si="10"/>
        <v>6.1733333333333356</v>
      </c>
      <c r="W7" s="7">
        <f t="shared" si="11"/>
        <v>1.3856115455674833E-2</v>
      </c>
      <c r="X7" s="6">
        <f t="shared" si="12"/>
        <v>2.8999999999999986</v>
      </c>
      <c r="Y7" s="7">
        <f t="shared" si="13"/>
        <v>0.13397168281703678</v>
      </c>
      <c r="Z7" s="6">
        <v>27.21</v>
      </c>
      <c r="AA7" s="6">
        <v>27.65</v>
      </c>
      <c r="AB7" s="6">
        <v>27.73</v>
      </c>
      <c r="AC7" s="6">
        <f t="shared" si="14"/>
        <v>27.53</v>
      </c>
      <c r="AD7" s="6">
        <f t="shared" si="15"/>
        <v>6.0300000000000011</v>
      </c>
      <c r="AE7" s="6">
        <f t="shared" si="16"/>
        <v>6.0466666666666704</v>
      </c>
      <c r="AF7" s="7">
        <f t="shared" si="17"/>
        <v>1.5127667124732517E-2</v>
      </c>
      <c r="AG7" s="6">
        <f t="shared" si="18"/>
        <v>2.7733333333333334</v>
      </c>
      <c r="AH7" s="7">
        <f t="shared" si="19"/>
        <v>0.14626603165076427</v>
      </c>
      <c r="AI7" s="6">
        <v>21.22</v>
      </c>
      <c r="AJ7" s="6">
        <v>21.63</v>
      </c>
      <c r="AK7" s="6">
        <v>21.88</v>
      </c>
      <c r="AL7" s="6">
        <f t="shared" si="20"/>
        <v>21.576666666666664</v>
      </c>
      <c r="AM7" s="6">
        <f t="shared" si="21"/>
        <v>-0.10333333333333528</v>
      </c>
      <c r="AN7" s="6">
        <f t="shared" si="22"/>
        <v>-4.7766666666666673</v>
      </c>
      <c r="AO7" s="7">
        <f t="shared" si="23"/>
        <v>27.410688607054613</v>
      </c>
      <c r="AP7" s="6">
        <v>25.55</v>
      </c>
      <c r="AQ7" s="6">
        <v>25.27</v>
      </c>
      <c r="AR7" s="6">
        <v>25.87</v>
      </c>
      <c r="AS7" s="6">
        <f t="shared" si="24"/>
        <v>25.563333333333333</v>
      </c>
      <c r="AT7" s="6">
        <f t="shared" si="25"/>
        <v>4.673333333333332</v>
      </c>
      <c r="AU7" s="6">
        <f t="shared" si="26"/>
        <v>4.7766666666666673</v>
      </c>
      <c r="AV7" s="7">
        <f t="shared" si="27"/>
        <v>3.648211886740535E-2</v>
      </c>
      <c r="AW7" s="6">
        <v>27.77</v>
      </c>
      <c r="AX7" s="6">
        <v>27.12</v>
      </c>
      <c r="AY7" s="6">
        <v>27.63</v>
      </c>
      <c r="AZ7" s="6">
        <f t="shared" si="28"/>
        <v>27.506666666666664</v>
      </c>
      <c r="BA7" s="6">
        <f t="shared" si="29"/>
        <v>8.0166666666666657</v>
      </c>
      <c r="BB7" s="6">
        <f t="shared" si="30"/>
        <v>8.120000000000001</v>
      </c>
      <c r="BC7" s="7">
        <f t="shared" si="31"/>
        <v>3.5944830102534174E-3</v>
      </c>
      <c r="BD7" s="6">
        <f t="shared" si="32"/>
        <v>3.3433333333333337</v>
      </c>
      <c r="BE7" s="7">
        <f t="shared" si="33"/>
        <v>9.8527254497404668E-2</v>
      </c>
      <c r="BF7" s="6">
        <v>26.55</v>
      </c>
      <c r="BG7" s="6">
        <v>26.12</v>
      </c>
      <c r="BH7" s="6">
        <v>27.03</v>
      </c>
      <c r="BI7" s="6">
        <f t="shared" si="34"/>
        <v>26.566666666666666</v>
      </c>
      <c r="BJ7" s="6">
        <f t="shared" si="35"/>
        <v>3.9866666666666681</v>
      </c>
      <c r="BK7" s="6">
        <f t="shared" si="36"/>
        <v>4.0900000000000034</v>
      </c>
      <c r="BL7" s="7">
        <f t="shared" si="37"/>
        <v>5.8720171825875592E-2</v>
      </c>
      <c r="BM7" s="6">
        <f t="shared" si="38"/>
        <v>-0.68666666666666387</v>
      </c>
      <c r="BN7" s="7">
        <f t="shared" si="39"/>
        <v>1.6095603448718174</v>
      </c>
      <c r="BO7" s="6">
        <v>24.7</v>
      </c>
      <c r="BP7" s="6">
        <v>24.53</v>
      </c>
      <c r="BQ7" s="6">
        <v>24.74</v>
      </c>
      <c r="BR7" s="6">
        <f t="shared" si="40"/>
        <v>24.656666666666666</v>
      </c>
      <c r="BS7" s="6">
        <f t="shared" si="41"/>
        <v>0.84666666666666757</v>
      </c>
      <c r="BT7" s="6">
        <f t="shared" si="42"/>
        <v>-0.47666666666666657</v>
      </c>
      <c r="BU7" s="7">
        <f t="shared" si="43"/>
        <v>1.3915248441784163</v>
      </c>
      <c r="BV7" s="6">
        <v>22.63</v>
      </c>
      <c r="BW7" s="6">
        <v>22.84</v>
      </c>
      <c r="BX7" s="6">
        <v>22.91</v>
      </c>
      <c r="BY7" s="6">
        <f t="shared" si="44"/>
        <v>22.793333333333333</v>
      </c>
      <c r="BZ7" s="6">
        <f t="shared" si="45"/>
        <v>1.3233333333333341</v>
      </c>
      <c r="CA7" s="6">
        <f t="shared" si="46"/>
        <v>0.47666666666666657</v>
      </c>
      <c r="CB7" s="7">
        <f t="shared" si="47"/>
        <v>0.71863610928946065</v>
      </c>
      <c r="CC7" s="6">
        <v>27.65</v>
      </c>
      <c r="CD7" s="6">
        <v>27.94</v>
      </c>
      <c r="CE7" s="6">
        <v>27.42</v>
      </c>
      <c r="CF7" s="6">
        <f t="shared" si="48"/>
        <v>27.67</v>
      </c>
      <c r="CG7" s="6">
        <f t="shared" si="49"/>
        <v>4.32</v>
      </c>
      <c r="CH7" s="6">
        <f t="shared" si="50"/>
        <v>3.4733333333333327</v>
      </c>
      <c r="CI7" s="7">
        <f t="shared" si="51"/>
        <v>9.0037303864484622E-2</v>
      </c>
      <c r="CJ7" s="6">
        <f t="shared" si="52"/>
        <v>2.9966666666666661</v>
      </c>
      <c r="CK7" s="7">
        <f t="shared" si="53"/>
        <v>0.12528914523027165</v>
      </c>
      <c r="CL7" s="6">
        <v>28.23</v>
      </c>
      <c r="CM7" s="6">
        <v>28.94</v>
      </c>
      <c r="CN7" s="6">
        <v>28.1</v>
      </c>
      <c r="CO7" s="6">
        <f t="shared" si="54"/>
        <v>28.423333333333336</v>
      </c>
      <c r="CP7" s="6">
        <f t="shared" si="55"/>
        <v>4.4833333333333343</v>
      </c>
      <c r="CQ7" s="6">
        <f t="shared" si="56"/>
        <v>3.6366666666666667</v>
      </c>
      <c r="CR7" s="7">
        <f t="shared" si="57"/>
        <v>8.0399666836025216E-2</v>
      </c>
      <c r="CS7" s="6">
        <f t="shared" si="58"/>
        <v>3.16</v>
      </c>
      <c r="CT7" s="7">
        <f t="shared" si="59"/>
        <v>0.11187813386599654</v>
      </c>
      <c r="CU7" s="6">
        <v>25.72</v>
      </c>
      <c r="CV7" s="6">
        <v>24.85</v>
      </c>
      <c r="CW7" s="6">
        <v>24.08</v>
      </c>
      <c r="CX7" s="6">
        <f t="shared" si="60"/>
        <v>24.883333333333336</v>
      </c>
      <c r="CY7" s="6">
        <f t="shared" si="99"/>
        <v>0.64333333333333798</v>
      </c>
      <c r="CZ7" s="6">
        <f t="shared" si="61"/>
        <v>-2.139999999999997</v>
      </c>
      <c r="DA7" s="7">
        <f t="shared" si="62"/>
        <v>4.4076204635064338</v>
      </c>
      <c r="DB7" s="6">
        <v>25.52</v>
      </c>
      <c r="DC7" s="6">
        <v>23.68</v>
      </c>
      <c r="DD7" s="6">
        <v>25.06</v>
      </c>
      <c r="DE7" s="6">
        <f t="shared" si="63"/>
        <v>24.753333333333334</v>
      </c>
      <c r="DF7" s="6">
        <f t="shared" si="64"/>
        <v>2.783333333333335</v>
      </c>
      <c r="DG7" s="6">
        <f t="shared" si="65"/>
        <v>2.139999999999997</v>
      </c>
      <c r="DH7" s="7">
        <f t="shared" si="66"/>
        <v>0.22687978882929069</v>
      </c>
      <c r="DI7" s="6">
        <v>28.47</v>
      </c>
      <c r="DJ7" s="6">
        <v>28.14</v>
      </c>
      <c r="DK7" s="6">
        <v>28.66</v>
      </c>
      <c r="DL7" s="6">
        <f t="shared" si="67"/>
        <v>28.423333333333332</v>
      </c>
      <c r="DM7" s="6">
        <f t="shared" si="68"/>
        <v>5.1333333333333329</v>
      </c>
      <c r="DN7" s="6">
        <f t="shared" si="69"/>
        <v>4.4899999999999949</v>
      </c>
      <c r="DO7" s="7">
        <f t="shared" si="70"/>
        <v>4.4501568612408664E-2</v>
      </c>
      <c r="DP7" s="6">
        <f t="shared" si="71"/>
        <v>2.3499999999999979</v>
      </c>
      <c r="DQ7" s="7">
        <f t="shared" si="72"/>
        <v>0.19614602447418797</v>
      </c>
      <c r="DR7" s="6">
        <v>29.71</v>
      </c>
      <c r="DS7" s="6">
        <v>28.59</v>
      </c>
      <c r="DT7" s="6">
        <v>29.9</v>
      </c>
      <c r="DU7" s="6">
        <f t="shared" si="73"/>
        <v>29.399999999999995</v>
      </c>
      <c r="DV7" s="6">
        <f t="shared" si="74"/>
        <v>3.4799999999999933</v>
      </c>
      <c r="DW7" s="6">
        <f t="shared" si="75"/>
        <v>2.8366666666666553</v>
      </c>
      <c r="DX7" s="7">
        <f t="shared" si="76"/>
        <v>0.13998395050584597</v>
      </c>
      <c r="DY7" s="6">
        <f t="shared" si="77"/>
        <v>0.69666666666665833</v>
      </c>
      <c r="DZ7" s="7">
        <f t="shared" si="78"/>
        <v>0.61699612481203858</v>
      </c>
      <c r="EA7" s="6">
        <v>24.38</v>
      </c>
      <c r="EB7" s="6">
        <v>23.88</v>
      </c>
      <c r="EC7" s="6">
        <v>24.93</v>
      </c>
      <c r="ED7" s="6">
        <f t="shared" si="79"/>
        <v>24.396666666666665</v>
      </c>
      <c r="EE7" s="6">
        <f t="shared" si="80"/>
        <v>1.8266666666666644</v>
      </c>
      <c r="EF7" s="6">
        <f t="shared" si="81"/>
        <v>-1.523333333333337</v>
      </c>
      <c r="EG7" s="7">
        <f t="shared" si="82"/>
        <v>2.8745444371578492</v>
      </c>
      <c r="EH7" s="6">
        <v>27.93</v>
      </c>
      <c r="EI7" s="6">
        <v>26.86</v>
      </c>
      <c r="EJ7" s="6">
        <v>27.11</v>
      </c>
      <c r="EK7" s="6">
        <f t="shared" si="83"/>
        <v>27.3</v>
      </c>
      <c r="EL7" s="6">
        <f t="shared" si="84"/>
        <v>3.3500000000000014</v>
      </c>
      <c r="EM7" s="6">
        <f t="shared" si="85"/>
        <v>1.523333333333337</v>
      </c>
      <c r="EN7" s="7">
        <f t="shared" si="86"/>
        <v>0.34788121104460323</v>
      </c>
      <c r="EO7" s="6">
        <v>27.2</v>
      </c>
      <c r="EP7" s="6">
        <v>28.02</v>
      </c>
      <c r="EQ7" s="6">
        <v>27.19</v>
      </c>
      <c r="ER7" s="6">
        <f t="shared" si="87"/>
        <v>27.47</v>
      </c>
      <c r="ES7" s="6">
        <f t="shared" si="88"/>
        <v>2.8599999999999994</v>
      </c>
      <c r="ET7" s="6">
        <f t="shared" si="89"/>
        <v>1.033333333333335</v>
      </c>
      <c r="EU7" s="7">
        <f t="shared" si="90"/>
        <v>0.4885799842171224</v>
      </c>
      <c r="EV7" s="6">
        <f t="shared" si="91"/>
        <v>-0.49000000000000199</v>
      </c>
      <c r="EW7" s="7">
        <f t="shared" si="92"/>
        <v>1.404444875737999</v>
      </c>
      <c r="EX7" s="6">
        <v>26.17</v>
      </c>
      <c r="EY7" s="6">
        <v>26.88</v>
      </c>
      <c r="EZ7" s="6">
        <v>28.19</v>
      </c>
      <c r="FA7" s="6">
        <f t="shared" si="93"/>
        <v>27.08</v>
      </c>
      <c r="FB7" s="6">
        <f t="shared" si="94"/>
        <v>5.1099999999999994</v>
      </c>
      <c r="FC7" s="6">
        <f t="shared" si="95"/>
        <v>3.283333333333335</v>
      </c>
      <c r="FD7" s="7">
        <f t="shared" si="96"/>
        <v>0.10271128932322368</v>
      </c>
      <c r="FE7" s="6">
        <f t="shared" si="97"/>
        <v>1.759999999999998</v>
      </c>
      <c r="FF7" s="7">
        <f t="shared" si="98"/>
        <v>0.29524816535738302</v>
      </c>
    </row>
    <row r="8" spans="1:182" x14ac:dyDescent="0.2">
      <c r="A8" s="5" t="s">
        <v>64</v>
      </c>
      <c r="B8" s="5" t="s">
        <v>59</v>
      </c>
      <c r="C8" s="6">
        <v>24.14</v>
      </c>
      <c r="D8" s="6">
        <v>24.66</v>
      </c>
      <c r="E8" s="6">
        <v>24.32</v>
      </c>
      <c r="F8" s="6">
        <f t="shared" si="0"/>
        <v>24.373333333333335</v>
      </c>
      <c r="G8" s="6">
        <f t="shared" si="1"/>
        <v>1.8233333333333341</v>
      </c>
      <c r="H8" s="6">
        <f t="shared" si="2"/>
        <v>0.11333333333333329</v>
      </c>
      <c r="I8" s="7">
        <f t="shared" si="3"/>
        <v>0.92444966021136032</v>
      </c>
      <c r="J8" s="6">
        <v>22.16</v>
      </c>
      <c r="K8" s="6">
        <v>22.73</v>
      </c>
      <c r="L8" s="6">
        <v>22.61</v>
      </c>
      <c r="M8" s="6">
        <f t="shared" si="4"/>
        <v>22.5</v>
      </c>
      <c r="N8" s="6">
        <f t="shared" si="5"/>
        <v>1.7100000000000009</v>
      </c>
      <c r="O8" s="6">
        <f t="shared" si="6"/>
        <v>-0.11333333333333329</v>
      </c>
      <c r="P8" s="7">
        <f t="shared" si="7"/>
        <v>1.0817246660801048</v>
      </c>
      <c r="Q8" s="6">
        <v>27.43</v>
      </c>
      <c r="R8" s="6">
        <v>27.49</v>
      </c>
      <c r="S8" s="6">
        <v>27.61</v>
      </c>
      <c r="T8" s="6">
        <f t="shared" si="8"/>
        <v>27.51</v>
      </c>
      <c r="U8" s="6">
        <f t="shared" si="9"/>
        <v>5.0200000000000031</v>
      </c>
      <c r="V8" s="6">
        <f t="shared" si="10"/>
        <v>3.196666666666669</v>
      </c>
      <c r="W8" s="7">
        <f t="shared" si="11"/>
        <v>0.1090705359551027</v>
      </c>
      <c r="X8" s="6">
        <f t="shared" si="12"/>
        <v>3.3100000000000023</v>
      </c>
      <c r="Y8" s="7">
        <f t="shared" si="13"/>
        <v>0.10083021990276564</v>
      </c>
      <c r="Z8" s="6">
        <v>23.82</v>
      </c>
      <c r="AA8" s="6">
        <v>23.65</v>
      </c>
      <c r="AB8" s="6">
        <v>23.15</v>
      </c>
      <c r="AC8" s="6">
        <f t="shared" si="14"/>
        <v>23.540000000000003</v>
      </c>
      <c r="AD8" s="6">
        <f t="shared" si="15"/>
        <v>2.0400000000000027</v>
      </c>
      <c r="AE8" s="6">
        <f t="shared" si="16"/>
        <v>0.21666666666666856</v>
      </c>
      <c r="AF8" s="7">
        <f t="shared" si="17"/>
        <v>0.86055143724432892</v>
      </c>
      <c r="AG8" s="6">
        <f t="shared" si="18"/>
        <v>0.33000000000000185</v>
      </c>
      <c r="AH8" s="7">
        <f t="shared" si="19"/>
        <v>0.7955364837549177</v>
      </c>
      <c r="AI8" s="6">
        <v>23.56</v>
      </c>
      <c r="AJ8" s="6">
        <v>23.25</v>
      </c>
      <c r="AK8" s="6">
        <v>23.42</v>
      </c>
      <c r="AL8" s="6">
        <f t="shared" si="20"/>
        <v>23.41</v>
      </c>
      <c r="AM8" s="6">
        <f t="shared" si="21"/>
        <v>1.7300000000000004</v>
      </c>
      <c r="AN8" s="6">
        <f t="shared" si="22"/>
        <v>0.92333333333333201</v>
      </c>
      <c r="AO8" s="7">
        <f t="shared" si="23"/>
        <v>0.527289314758007</v>
      </c>
      <c r="AP8" s="6">
        <v>21.59</v>
      </c>
      <c r="AQ8" s="6">
        <v>21.98</v>
      </c>
      <c r="AR8" s="6">
        <v>21.52</v>
      </c>
      <c r="AS8" s="6">
        <f t="shared" si="24"/>
        <v>21.696666666666669</v>
      </c>
      <c r="AT8" s="6">
        <f t="shared" si="25"/>
        <v>0.80666666666666842</v>
      </c>
      <c r="AU8" s="6">
        <f t="shared" si="26"/>
        <v>-0.92333333333333201</v>
      </c>
      <c r="AV8" s="7">
        <f t="shared" si="27"/>
        <v>1.8964920623489929</v>
      </c>
      <c r="AW8" s="6">
        <v>27.43</v>
      </c>
      <c r="AX8" s="6">
        <v>27.49</v>
      </c>
      <c r="AY8" s="6">
        <v>27.61</v>
      </c>
      <c r="AZ8" s="6">
        <f t="shared" si="28"/>
        <v>27.51</v>
      </c>
      <c r="BA8" s="6">
        <f t="shared" si="29"/>
        <v>8.0200000000000031</v>
      </c>
      <c r="BB8" s="6">
        <f t="shared" si="30"/>
        <v>6.2900000000000027</v>
      </c>
      <c r="BC8" s="7">
        <f t="shared" si="31"/>
        <v>1.2779719664965303E-2</v>
      </c>
      <c r="BD8" s="6">
        <f t="shared" si="32"/>
        <v>7.2133333333333347</v>
      </c>
      <c r="BE8" s="7">
        <f t="shared" si="33"/>
        <v>6.7386096249389855E-3</v>
      </c>
      <c r="BF8" s="6">
        <v>23.82</v>
      </c>
      <c r="BG8" s="6">
        <v>23.65</v>
      </c>
      <c r="BH8" s="6">
        <v>23.15</v>
      </c>
      <c r="BI8" s="6">
        <f t="shared" si="34"/>
        <v>23.540000000000003</v>
      </c>
      <c r="BJ8" s="6">
        <f t="shared" si="35"/>
        <v>0.96000000000000441</v>
      </c>
      <c r="BK8" s="6">
        <f t="shared" si="36"/>
        <v>-0.76999999999999602</v>
      </c>
      <c r="BL8" s="7">
        <f t="shared" si="37"/>
        <v>1.7052697835359087</v>
      </c>
      <c r="BM8" s="6">
        <f t="shared" si="38"/>
        <v>0.15333333333333599</v>
      </c>
      <c r="BN8" s="7">
        <f t="shared" si="39"/>
        <v>0.89917053563818417</v>
      </c>
      <c r="BO8" s="6">
        <v>26.52</v>
      </c>
      <c r="BP8" s="6">
        <v>26.46</v>
      </c>
      <c r="BQ8" s="6">
        <v>26.36</v>
      </c>
      <c r="BR8" s="6">
        <f t="shared" si="40"/>
        <v>26.446666666666669</v>
      </c>
      <c r="BS8" s="6">
        <f t="shared" si="41"/>
        <v>2.6366666666666703</v>
      </c>
      <c r="BT8" s="6">
        <f t="shared" si="42"/>
        <v>-0.42666666666666231</v>
      </c>
      <c r="BU8" s="7">
        <f t="shared" si="43"/>
        <v>1.3441243995934131</v>
      </c>
      <c r="BV8" s="6">
        <v>24.37</v>
      </c>
      <c r="BW8" s="6">
        <v>24.51</v>
      </c>
      <c r="BX8" s="6">
        <v>24.72</v>
      </c>
      <c r="BY8" s="6">
        <f t="shared" si="44"/>
        <v>24.533333333333331</v>
      </c>
      <c r="BZ8" s="6">
        <f t="shared" si="45"/>
        <v>3.0633333333333326</v>
      </c>
      <c r="CA8" s="6">
        <f t="shared" si="46"/>
        <v>0.42666666666666231</v>
      </c>
      <c r="CB8" s="7">
        <f t="shared" si="47"/>
        <v>0.74397875695321947</v>
      </c>
      <c r="CC8" s="6">
        <v>25.27</v>
      </c>
      <c r="CD8" s="6">
        <v>26.01</v>
      </c>
      <c r="CE8" s="6">
        <v>26.85</v>
      </c>
      <c r="CF8" s="6">
        <f t="shared" si="48"/>
        <v>26.043333333333333</v>
      </c>
      <c r="CG8" s="6">
        <f t="shared" si="49"/>
        <v>2.6933333333333316</v>
      </c>
      <c r="CH8" s="6">
        <f t="shared" si="50"/>
        <v>5.6666666666661314E-2</v>
      </c>
      <c r="CI8" s="7">
        <f t="shared" si="51"/>
        <v>0.96148305248265664</v>
      </c>
      <c r="CJ8" s="6">
        <f t="shared" si="52"/>
        <v>-0.37000000000000099</v>
      </c>
      <c r="CK8" s="7">
        <f t="shared" si="53"/>
        <v>1.2923528306374932</v>
      </c>
      <c r="CL8" s="6">
        <v>25.22</v>
      </c>
      <c r="CM8" s="6">
        <v>24.91</v>
      </c>
      <c r="CN8" s="6">
        <v>25.71</v>
      </c>
      <c r="CO8" s="6">
        <f t="shared" si="54"/>
        <v>25.28</v>
      </c>
      <c r="CP8" s="6">
        <f t="shared" si="55"/>
        <v>1.3399999999999999</v>
      </c>
      <c r="CQ8" s="6">
        <f t="shared" si="56"/>
        <v>-1.2966666666666704</v>
      </c>
      <c r="CR8" s="7">
        <f t="shared" si="57"/>
        <v>2.4566062987383557</v>
      </c>
      <c r="CS8" s="6">
        <f t="shared" si="58"/>
        <v>-1.7233333333333327</v>
      </c>
      <c r="CT8" s="7">
        <f t="shared" si="59"/>
        <v>3.30198446632909</v>
      </c>
      <c r="CU8" s="6">
        <v>26.66</v>
      </c>
      <c r="CV8" s="6">
        <v>24.88</v>
      </c>
      <c r="CW8" s="6">
        <v>25.83</v>
      </c>
      <c r="CX8" s="6">
        <f t="shared" si="60"/>
        <v>25.790000000000003</v>
      </c>
      <c r="CY8" s="6">
        <f t="shared" si="99"/>
        <v>1.5500000000000043</v>
      </c>
      <c r="CZ8" s="6">
        <f t="shared" si="61"/>
        <v>-3.4299999999999997</v>
      </c>
      <c r="DA8" s="7">
        <f t="shared" si="62"/>
        <v>10.77786861492552</v>
      </c>
      <c r="DB8" s="6">
        <v>26.11</v>
      </c>
      <c r="DC8" s="6">
        <v>27.76</v>
      </c>
      <c r="DD8" s="6">
        <v>26.98</v>
      </c>
      <c r="DE8" s="6">
        <f t="shared" si="63"/>
        <v>26.950000000000003</v>
      </c>
      <c r="DF8" s="6">
        <f t="shared" si="64"/>
        <v>4.980000000000004</v>
      </c>
      <c r="DG8" s="6">
        <f t="shared" si="65"/>
        <v>3.4299999999999997</v>
      </c>
      <c r="DH8" s="7">
        <f t="shared" si="66"/>
        <v>9.2782723164315586E-2</v>
      </c>
      <c r="DI8" s="6">
        <v>27.25</v>
      </c>
      <c r="DJ8" s="6">
        <v>27.87</v>
      </c>
      <c r="DK8" s="6">
        <v>27.2</v>
      </c>
      <c r="DL8" s="6">
        <f t="shared" si="67"/>
        <v>27.44</v>
      </c>
      <c r="DM8" s="6">
        <f t="shared" si="68"/>
        <v>4.1500000000000021</v>
      </c>
      <c r="DN8" s="6">
        <f t="shared" si="69"/>
        <v>2.5999999999999979</v>
      </c>
      <c r="DO8" s="7">
        <f t="shared" si="70"/>
        <v>0.16493848884661202</v>
      </c>
      <c r="DP8" s="6">
        <f t="shared" si="71"/>
        <v>-0.83000000000000185</v>
      </c>
      <c r="DQ8" s="7">
        <f t="shared" si="72"/>
        <v>1.7776853623331428</v>
      </c>
      <c r="DR8" s="6">
        <v>25.29</v>
      </c>
      <c r="DS8" s="6">
        <v>26.1</v>
      </c>
      <c r="DT8" s="6">
        <v>24.18</v>
      </c>
      <c r="DU8" s="6">
        <f t="shared" si="73"/>
        <v>25.189999999999998</v>
      </c>
      <c r="DV8" s="6">
        <f t="shared" si="74"/>
        <v>-0.73000000000000398</v>
      </c>
      <c r="DW8" s="6">
        <f t="shared" si="75"/>
        <v>-2.2800000000000082</v>
      </c>
      <c r="DX8" s="7">
        <f t="shared" si="76"/>
        <v>4.8567795375802145</v>
      </c>
      <c r="DY8" s="6">
        <f t="shared" si="77"/>
        <v>-5.710000000000008</v>
      </c>
      <c r="DZ8" s="7">
        <f t="shared" si="78"/>
        <v>52.345731747698267</v>
      </c>
      <c r="EA8" s="6">
        <v>25.55</v>
      </c>
      <c r="EB8" s="6">
        <v>23.63</v>
      </c>
      <c r="EC8" s="6">
        <v>23.85</v>
      </c>
      <c r="ED8" s="6">
        <f t="shared" si="79"/>
        <v>24.343333333333334</v>
      </c>
      <c r="EE8" s="6">
        <f t="shared" si="80"/>
        <v>1.7733333333333334</v>
      </c>
      <c r="EF8" s="6">
        <f t="shared" si="81"/>
        <v>0.53000000000000114</v>
      </c>
      <c r="EG8" s="7">
        <f t="shared" si="82"/>
        <v>0.69255473405546175</v>
      </c>
      <c r="EH8" s="6">
        <v>25.23</v>
      </c>
      <c r="EI8" s="6">
        <v>24.91</v>
      </c>
      <c r="EJ8" s="6">
        <v>25.44</v>
      </c>
      <c r="EK8" s="6">
        <f t="shared" si="83"/>
        <v>25.193333333333332</v>
      </c>
      <c r="EL8" s="6">
        <f t="shared" si="84"/>
        <v>1.2433333333333323</v>
      </c>
      <c r="EM8" s="6">
        <f t="shared" si="85"/>
        <v>-0.53000000000000114</v>
      </c>
      <c r="EN8" s="7">
        <f t="shared" si="86"/>
        <v>1.4439291955224973</v>
      </c>
      <c r="EO8" s="6">
        <v>25.34</v>
      </c>
      <c r="EP8" s="6">
        <v>25.1</v>
      </c>
      <c r="EQ8" s="6">
        <v>25.02</v>
      </c>
      <c r="ER8" s="6">
        <f t="shared" si="87"/>
        <v>25.153333333333332</v>
      </c>
      <c r="ES8" s="6">
        <f t="shared" si="88"/>
        <v>0.543333333333333</v>
      </c>
      <c r="ET8" s="6">
        <f t="shared" si="89"/>
        <v>-1.2300000000000004</v>
      </c>
      <c r="EU8" s="7">
        <f t="shared" si="90"/>
        <v>2.3456698984637581</v>
      </c>
      <c r="EV8" s="6">
        <f t="shared" si="91"/>
        <v>-0.69999999999999929</v>
      </c>
      <c r="EW8" s="7">
        <f t="shared" si="92"/>
        <v>1.6245047927124703</v>
      </c>
      <c r="EX8" s="6">
        <v>24.62</v>
      </c>
      <c r="EY8" s="6">
        <v>24.9</v>
      </c>
      <c r="EZ8" s="6">
        <v>22.74</v>
      </c>
      <c r="FA8" s="6">
        <f t="shared" si="93"/>
        <v>24.086666666666662</v>
      </c>
      <c r="FB8" s="6">
        <f t="shared" si="94"/>
        <v>2.1166666666666636</v>
      </c>
      <c r="FC8" s="6">
        <f t="shared" si="95"/>
        <v>0.34333333333333016</v>
      </c>
      <c r="FD8" s="7">
        <f t="shared" si="96"/>
        <v>0.78821803597923934</v>
      </c>
      <c r="FE8" s="6">
        <f t="shared" si="97"/>
        <v>0.8733333333333313</v>
      </c>
      <c r="FF8" s="7">
        <f t="shared" si="98"/>
        <v>0.54588413228532051</v>
      </c>
    </row>
    <row r="9" spans="1:182" x14ac:dyDescent="0.2">
      <c r="A9" s="5" t="s">
        <v>65</v>
      </c>
      <c r="B9" s="5" t="s">
        <v>59</v>
      </c>
      <c r="C9" s="6">
        <v>36.58</v>
      </c>
      <c r="D9" s="6">
        <v>34.61</v>
      </c>
      <c r="E9" s="6">
        <v>36.270000000000003</v>
      </c>
      <c r="F9" s="6">
        <f t="shared" si="0"/>
        <v>35.82</v>
      </c>
      <c r="G9" s="6">
        <f t="shared" si="1"/>
        <v>13.27</v>
      </c>
      <c r="H9" s="6">
        <f t="shared" si="2"/>
        <v>-1.7600000000000016</v>
      </c>
      <c r="I9" s="7">
        <f t="shared" si="3"/>
        <v>3.3869812494501121</v>
      </c>
      <c r="J9" s="6">
        <v>36.58</v>
      </c>
      <c r="K9" s="6">
        <v>34.61</v>
      </c>
      <c r="L9" s="6">
        <v>36.270000000000003</v>
      </c>
      <c r="M9" s="6">
        <f t="shared" si="4"/>
        <v>35.82</v>
      </c>
      <c r="N9" s="6">
        <f t="shared" si="5"/>
        <v>15.030000000000001</v>
      </c>
      <c r="O9" s="6">
        <f t="shared" si="6"/>
        <v>1.7600000000000016</v>
      </c>
      <c r="P9" s="7">
        <f t="shared" si="7"/>
        <v>0.2952481653573823</v>
      </c>
      <c r="Q9" s="6">
        <v>34.21</v>
      </c>
      <c r="R9" s="6">
        <v>34.229999999999997</v>
      </c>
      <c r="S9" s="6">
        <v>34.659999999999997</v>
      </c>
      <c r="T9" s="6">
        <f t="shared" si="8"/>
        <v>34.366666666666667</v>
      </c>
      <c r="U9" s="6">
        <f t="shared" si="9"/>
        <v>11.876666666666669</v>
      </c>
      <c r="V9" s="6">
        <f t="shared" si="10"/>
        <v>-1.3933333333333309</v>
      </c>
      <c r="W9" s="7">
        <f t="shared" si="11"/>
        <v>2.626849111756802</v>
      </c>
      <c r="X9" s="6">
        <f t="shared" si="12"/>
        <v>-3.1533333333333324</v>
      </c>
      <c r="Y9" s="7">
        <f t="shared" si="13"/>
        <v>8.8970886866549712</v>
      </c>
      <c r="Z9" s="6">
        <v>34.53</v>
      </c>
      <c r="AA9" s="6">
        <v>35.47</v>
      </c>
      <c r="AB9" s="6">
        <v>35.409999999999997</v>
      </c>
      <c r="AC9" s="6">
        <f t="shared" si="14"/>
        <v>35.136666666666663</v>
      </c>
      <c r="AD9" s="6">
        <f t="shared" si="15"/>
        <v>13.636666666666663</v>
      </c>
      <c r="AE9" s="6">
        <f t="shared" si="16"/>
        <v>0.36666666666666359</v>
      </c>
      <c r="AF9" s="7">
        <f t="shared" si="17"/>
        <v>0.77557238091686898</v>
      </c>
      <c r="AG9" s="6">
        <f t="shared" si="18"/>
        <v>-1.393333333333338</v>
      </c>
      <c r="AH9" s="7">
        <f t="shared" si="19"/>
        <v>2.6268491117568153</v>
      </c>
      <c r="AI9" s="6">
        <v>37.29</v>
      </c>
      <c r="AJ9" s="6">
        <v>37.880000000000003</v>
      </c>
      <c r="AK9" s="6">
        <v>37.71</v>
      </c>
      <c r="AL9" s="6">
        <f t="shared" si="20"/>
        <v>37.626666666666665</v>
      </c>
      <c r="AM9" s="6">
        <f t="shared" si="21"/>
        <v>15.946666666666665</v>
      </c>
      <c r="AN9" s="6">
        <f t="shared" si="22"/>
        <v>1.3733333333333348</v>
      </c>
      <c r="AO9" s="7">
        <f t="shared" si="23"/>
        <v>0.38599837168108359</v>
      </c>
      <c r="AP9" s="6">
        <v>35.96</v>
      </c>
      <c r="AQ9" s="6">
        <v>35.11</v>
      </c>
      <c r="AR9" s="6">
        <v>35.32</v>
      </c>
      <c r="AS9" s="6">
        <f t="shared" si="24"/>
        <v>35.463333333333331</v>
      </c>
      <c r="AT9" s="6">
        <f t="shared" si="25"/>
        <v>14.573333333333331</v>
      </c>
      <c r="AU9" s="6">
        <f t="shared" si="26"/>
        <v>-1.3733333333333348</v>
      </c>
      <c r="AV9" s="7">
        <f t="shared" si="27"/>
        <v>2.5906845037838964</v>
      </c>
      <c r="AW9" s="6">
        <v>32.25</v>
      </c>
      <c r="AX9" s="6">
        <v>32.75</v>
      </c>
      <c r="AY9" s="6">
        <v>32.18</v>
      </c>
      <c r="AZ9" s="6">
        <f t="shared" si="28"/>
        <v>32.393333333333338</v>
      </c>
      <c r="BA9" s="6">
        <f t="shared" si="29"/>
        <v>12.90333333333334</v>
      </c>
      <c r="BB9" s="6">
        <f t="shared" si="30"/>
        <v>-3.0433333333333259</v>
      </c>
      <c r="BC9" s="7">
        <f t="shared" si="31"/>
        <v>8.2439361626343395</v>
      </c>
      <c r="BD9" s="6">
        <f t="shared" si="32"/>
        <v>-1.669999999999991</v>
      </c>
      <c r="BE9" s="7">
        <f t="shared" si="33"/>
        <v>3.1821459350196548</v>
      </c>
      <c r="BF9" s="6">
        <v>36.61</v>
      </c>
      <c r="BG9" s="6">
        <v>36.450000000000003</v>
      </c>
      <c r="BH9" s="6">
        <v>36.07</v>
      </c>
      <c r="BI9" s="6">
        <f t="shared" si="34"/>
        <v>36.376666666666665</v>
      </c>
      <c r="BJ9" s="6">
        <f t="shared" si="35"/>
        <v>13.796666666666667</v>
      </c>
      <c r="BK9" s="6">
        <f t="shared" si="36"/>
        <v>-2.1499999999999986</v>
      </c>
      <c r="BL9" s="7">
        <f t="shared" si="37"/>
        <v>4.4382778882713749</v>
      </c>
      <c r="BM9" s="6">
        <f t="shared" si="38"/>
        <v>-0.77666666666666373</v>
      </c>
      <c r="BN9" s="7">
        <f t="shared" si="39"/>
        <v>1.7131680379409091</v>
      </c>
      <c r="BO9" s="6">
        <v>35.17</v>
      </c>
      <c r="BP9" s="6">
        <v>35.53</v>
      </c>
      <c r="BQ9" s="6">
        <v>35.03</v>
      </c>
      <c r="BR9" s="6">
        <f t="shared" si="40"/>
        <v>35.243333333333332</v>
      </c>
      <c r="BS9" s="6">
        <f t="shared" si="41"/>
        <v>11.433333333333334</v>
      </c>
      <c r="BT9" s="6">
        <f t="shared" si="42"/>
        <v>-2.5733333333333341</v>
      </c>
      <c r="BU9" s="7">
        <f t="shared" si="43"/>
        <v>5.9518300556257406</v>
      </c>
      <c r="BV9" s="6">
        <v>35.770000000000003</v>
      </c>
      <c r="BW9" s="6">
        <v>35.450000000000003</v>
      </c>
      <c r="BX9" s="6">
        <v>35.21</v>
      </c>
      <c r="BY9" s="6">
        <f t="shared" si="44"/>
        <v>35.476666666666667</v>
      </c>
      <c r="BZ9" s="6">
        <f t="shared" si="45"/>
        <v>14.006666666666668</v>
      </c>
      <c r="CA9" s="6">
        <f t="shared" si="46"/>
        <v>2.5733333333333341</v>
      </c>
      <c r="CB9" s="7">
        <f t="shared" si="47"/>
        <v>0.16801554994917708</v>
      </c>
      <c r="CC9" s="6">
        <v>31.16</v>
      </c>
      <c r="CD9" s="6">
        <v>31.83</v>
      </c>
      <c r="CE9" s="6">
        <v>31.62</v>
      </c>
      <c r="CF9" s="6">
        <f t="shared" si="48"/>
        <v>31.536666666666665</v>
      </c>
      <c r="CG9" s="6">
        <f t="shared" si="49"/>
        <v>8.1866666666666639</v>
      </c>
      <c r="CH9" s="6">
        <f t="shared" si="50"/>
        <v>-3.2466666666666697</v>
      </c>
      <c r="CI9" s="7">
        <f t="shared" si="51"/>
        <v>9.4917010792679122</v>
      </c>
      <c r="CJ9" s="6">
        <f t="shared" si="52"/>
        <v>-5.8200000000000038</v>
      </c>
      <c r="CK9" s="7">
        <f t="shared" si="53"/>
        <v>56.492991762602074</v>
      </c>
      <c r="CL9" s="6">
        <v>33.369999999999997</v>
      </c>
      <c r="CM9" s="6">
        <v>35.159999999999997</v>
      </c>
      <c r="CN9" s="6">
        <v>34.200000000000003</v>
      </c>
      <c r="CO9" s="6">
        <f t="shared" si="54"/>
        <v>34.243333333333332</v>
      </c>
      <c r="CP9" s="6">
        <f t="shared" si="55"/>
        <v>10.303333333333331</v>
      </c>
      <c r="CQ9" s="6">
        <f t="shared" si="56"/>
        <v>-1.1300000000000026</v>
      </c>
      <c r="CR9" s="7">
        <f t="shared" si="57"/>
        <v>2.1885874025214829</v>
      </c>
      <c r="CS9" s="6">
        <f t="shared" si="58"/>
        <v>-3.7033333333333367</v>
      </c>
      <c r="CT9" s="7">
        <f t="shared" si="59"/>
        <v>13.026100281691233</v>
      </c>
      <c r="CU9" s="6">
        <v>34.71</v>
      </c>
      <c r="CV9" s="6">
        <v>34.21</v>
      </c>
      <c r="CW9" s="6">
        <v>35.18</v>
      </c>
      <c r="CX9" s="6">
        <f t="shared" si="60"/>
        <v>34.699999999999996</v>
      </c>
      <c r="CY9" s="6">
        <f t="shared" si="99"/>
        <v>10.459999999999997</v>
      </c>
      <c r="CZ9" s="6">
        <f t="shared" si="61"/>
        <v>-3.3900000000000041</v>
      </c>
      <c r="DA9" s="7">
        <f t="shared" si="62"/>
        <v>10.483147230866935</v>
      </c>
      <c r="DB9" s="6">
        <v>36.58</v>
      </c>
      <c r="DC9" s="6">
        <v>34.61</v>
      </c>
      <c r="DD9" s="6">
        <v>36.270000000000003</v>
      </c>
      <c r="DE9" s="6">
        <f t="shared" si="63"/>
        <v>35.82</v>
      </c>
      <c r="DF9" s="6">
        <f t="shared" si="64"/>
        <v>13.850000000000001</v>
      </c>
      <c r="DG9" s="6">
        <f t="shared" si="65"/>
        <v>3.3900000000000041</v>
      </c>
      <c r="DH9" s="7">
        <f t="shared" si="66"/>
        <v>9.5391200560034681E-2</v>
      </c>
      <c r="DI9" s="6">
        <v>34.9</v>
      </c>
      <c r="DJ9" s="6">
        <v>34.380000000000003</v>
      </c>
      <c r="DK9" s="6">
        <v>35.159999999999997</v>
      </c>
      <c r="DL9" s="6">
        <f t="shared" si="67"/>
        <v>34.813333333333333</v>
      </c>
      <c r="DM9" s="6">
        <f t="shared" si="68"/>
        <v>11.523333333333333</v>
      </c>
      <c r="DN9" s="6">
        <f t="shared" si="69"/>
        <v>1.0633333333333361</v>
      </c>
      <c r="DO9" s="7">
        <f t="shared" si="70"/>
        <v>0.47852515353694974</v>
      </c>
      <c r="DP9" s="6">
        <f t="shared" si="71"/>
        <v>-2.326666666666668</v>
      </c>
      <c r="DQ9" s="7">
        <f t="shared" si="72"/>
        <v>5.0164496382010491</v>
      </c>
      <c r="DR9" s="6">
        <v>35.61</v>
      </c>
      <c r="DS9" s="6">
        <v>35.75</v>
      </c>
      <c r="DT9" s="6">
        <v>36.82</v>
      </c>
      <c r="DU9" s="6">
        <f t="shared" si="73"/>
        <v>36.06</v>
      </c>
      <c r="DV9" s="6">
        <f t="shared" si="74"/>
        <v>10.14</v>
      </c>
      <c r="DW9" s="6">
        <f t="shared" si="75"/>
        <v>-0.31999999999999673</v>
      </c>
      <c r="DX9" s="7">
        <f t="shared" si="76"/>
        <v>1.248330548901609</v>
      </c>
      <c r="DY9" s="6">
        <f t="shared" si="77"/>
        <v>-3.7100000000000009</v>
      </c>
      <c r="DZ9" s="7">
        <f t="shared" si="78"/>
        <v>13.086432936924506</v>
      </c>
      <c r="EA9" s="6">
        <v>35.020000000000003</v>
      </c>
      <c r="EB9" s="6">
        <v>36.520000000000003</v>
      </c>
      <c r="EC9" s="6">
        <v>36.18</v>
      </c>
      <c r="ED9" s="6">
        <f t="shared" si="79"/>
        <v>35.906666666666666</v>
      </c>
      <c r="EE9" s="6">
        <f t="shared" si="80"/>
        <v>13.336666666666666</v>
      </c>
      <c r="EF9" s="6">
        <f t="shared" si="81"/>
        <v>-0.88666666666667382</v>
      </c>
      <c r="EG9" s="7">
        <f t="shared" si="82"/>
        <v>1.8488993204227298</v>
      </c>
      <c r="EH9" s="6">
        <v>38.880000000000003</v>
      </c>
      <c r="EI9" s="6">
        <v>38.14</v>
      </c>
      <c r="EJ9" s="6">
        <v>37.5</v>
      </c>
      <c r="EK9" s="6">
        <f t="shared" si="83"/>
        <v>38.173333333333339</v>
      </c>
      <c r="EL9" s="6">
        <f t="shared" si="84"/>
        <v>14.22333333333334</v>
      </c>
      <c r="EM9" s="6">
        <f t="shared" si="85"/>
        <v>0.88666666666667382</v>
      </c>
      <c r="EN9" s="7">
        <f t="shared" si="86"/>
        <v>0.54086233304004971</v>
      </c>
      <c r="EO9" s="6">
        <v>34.6</v>
      </c>
      <c r="EP9" s="6">
        <v>34.270000000000003</v>
      </c>
      <c r="EQ9" s="6">
        <v>36.229999999999997</v>
      </c>
      <c r="ER9" s="6">
        <f t="shared" si="87"/>
        <v>35.033333333333331</v>
      </c>
      <c r="ES9" s="6">
        <f t="shared" si="88"/>
        <v>10.423333333333332</v>
      </c>
      <c r="ET9" s="6">
        <f t="shared" si="89"/>
        <v>-2.913333333333334</v>
      </c>
      <c r="EU9" s="7">
        <f t="shared" si="90"/>
        <v>7.5335681390987776</v>
      </c>
      <c r="EV9" s="6">
        <f t="shared" si="91"/>
        <v>-3.8000000000000078</v>
      </c>
      <c r="EW9" s="7">
        <f t="shared" si="92"/>
        <v>13.928809012738059</v>
      </c>
      <c r="EX9" s="6">
        <v>33.21</v>
      </c>
      <c r="EY9" s="6">
        <v>33.82</v>
      </c>
      <c r="EZ9" s="6">
        <v>36.71</v>
      </c>
      <c r="FA9" s="6">
        <f t="shared" si="93"/>
        <v>34.580000000000005</v>
      </c>
      <c r="FB9" s="6">
        <f t="shared" si="94"/>
        <v>12.610000000000007</v>
      </c>
      <c r="FC9" s="6">
        <f t="shared" si="95"/>
        <v>-0.72666666666665947</v>
      </c>
      <c r="FD9" s="7">
        <f t="shared" si="96"/>
        <v>1.6548112454000172</v>
      </c>
      <c r="FE9" s="6">
        <f t="shared" si="97"/>
        <v>-1.6133333333333333</v>
      </c>
      <c r="FF9" s="7">
        <f t="shared" si="98"/>
        <v>3.0595793870479833</v>
      </c>
    </row>
    <row r="10" spans="1:182" x14ac:dyDescent="0.2">
      <c r="A10" s="5" t="s">
        <v>66</v>
      </c>
      <c r="B10" s="5" t="s">
        <v>59</v>
      </c>
      <c r="C10" s="6">
        <v>35.29</v>
      </c>
      <c r="D10" s="6">
        <v>34.6</v>
      </c>
      <c r="E10" s="6">
        <v>36.18</v>
      </c>
      <c r="F10" s="6">
        <f t="shared" si="0"/>
        <v>35.356666666666662</v>
      </c>
      <c r="G10" s="6">
        <f t="shared" si="1"/>
        <v>12.806666666666661</v>
      </c>
      <c r="H10" s="6">
        <f t="shared" si="2"/>
        <v>-0.82333333333333414</v>
      </c>
      <c r="I10" s="7">
        <f t="shared" si="3"/>
        <v>1.7694896623592931</v>
      </c>
      <c r="J10" s="6">
        <v>34.119999999999997</v>
      </c>
      <c r="K10" s="6">
        <v>34.49</v>
      </c>
      <c r="L10" s="6">
        <v>34.65</v>
      </c>
      <c r="M10" s="6">
        <f t="shared" si="4"/>
        <v>34.419999999999995</v>
      </c>
      <c r="N10" s="6">
        <f t="shared" si="5"/>
        <v>13.629999999999995</v>
      </c>
      <c r="O10" s="6">
        <f t="shared" si="6"/>
        <v>0.82333333333333414</v>
      </c>
      <c r="P10" s="7">
        <f t="shared" si="7"/>
        <v>0.56513469463657762</v>
      </c>
      <c r="Q10" s="6">
        <v>38.32</v>
      </c>
      <c r="R10" s="6">
        <v>38.159999999999997</v>
      </c>
      <c r="S10" s="6">
        <v>38.36</v>
      </c>
      <c r="T10" s="6">
        <f t="shared" si="8"/>
        <v>38.279999999999994</v>
      </c>
      <c r="U10" s="6">
        <f t="shared" si="9"/>
        <v>15.789999999999996</v>
      </c>
      <c r="V10" s="6">
        <f t="shared" si="10"/>
        <v>2.9833333333333343</v>
      </c>
      <c r="W10" s="7">
        <f t="shared" si="11"/>
        <v>0.12645243003774026</v>
      </c>
      <c r="X10" s="6">
        <f t="shared" si="12"/>
        <v>2.16</v>
      </c>
      <c r="Y10" s="7">
        <f t="shared" si="13"/>
        <v>0.22375626773199309</v>
      </c>
      <c r="Z10" s="6">
        <v>35.29</v>
      </c>
      <c r="AA10" s="6">
        <v>34.6</v>
      </c>
      <c r="AB10" s="6">
        <v>36.18</v>
      </c>
      <c r="AC10" s="6">
        <f t="shared" si="14"/>
        <v>35.356666666666662</v>
      </c>
      <c r="AD10" s="6">
        <f t="shared" si="15"/>
        <v>13.856666666666662</v>
      </c>
      <c r="AE10" s="6">
        <f t="shared" si="16"/>
        <v>1.0500000000000007</v>
      </c>
      <c r="AF10" s="7">
        <f t="shared" si="17"/>
        <v>0.48296816446242252</v>
      </c>
      <c r="AG10" s="6">
        <f t="shared" si="18"/>
        <v>0.22666666666666657</v>
      </c>
      <c r="AH10" s="7">
        <f t="shared" si="19"/>
        <v>0.85460717426489963</v>
      </c>
      <c r="AI10" s="6">
        <v>36.11</v>
      </c>
      <c r="AJ10" s="6">
        <v>36.43</v>
      </c>
      <c r="AK10" s="6">
        <v>36.78</v>
      </c>
      <c r="AL10" s="6">
        <f t="shared" si="20"/>
        <v>36.44</v>
      </c>
      <c r="AM10" s="6">
        <f t="shared" si="21"/>
        <v>14.759999999999998</v>
      </c>
      <c r="AN10" s="6">
        <f t="shared" si="22"/>
        <v>3.9033333333333324</v>
      </c>
      <c r="AO10" s="7">
        <f t="shared" si="23"/>
        <v>6.6831249911358706E-2</v>
      </c>
      <c r="AP10" s="6">
        <v>31.88</v>
      </c>
      <c r="AQ10" s="6">
        <v>31.53</v>
      </c>
      <c r="AR10" s="6">
        <v>31.83</v>
      </c>
      <c r="AS10" s="6">
        <f t="shared" si="24"/>
        <v>31.746666666666666</v>
      </c>
      <c r="AT10" s="6">
        <f t="shared" si="25"/>
        <v>10.856666666666666</v>
      </c>
      <c r="AU10" s="6">
        <f t="shared" si="26"/>
        <v>-3.9033333333333324</v>
      </c>
      <c r="AV10" s="7">
        <f t="shared" si="27"/>
        <v>14.963059965605089</v>
      </c>
      <c r="AW10" s="6">
        <v>38.32</v>
      </c>
      <c r="AX10" s="6">
        <v>38.159999999999997</v>
      </c>
      <c r="AY10" s="6">
        <v>38.36</v>
      </c>
      <c r="AZ10" s="6">
        <f t="shared" si="28"/>
        <v>38.279999999999994</v>
      </c>
      <c r="BA10" s="6">
        <f t="shared" si="29"/>
        <v>18.789999999999996</v>
      </c>
      <c r="BB10" s="6">
        <f t="shared" si="30"/>
        <v>4.0299999999999976</v>
      </c>
      <c r="BC10" s="7">
        <f t="shared" si="31"/>
        <v>6.1213768599183045E-2</v>
      </c>
      <c r="BD10" s="6">
        <f t="shared" si="32"/>
        <v>7.93333333333333</v>
      </c>
      <c r="BE10" s="7">
        <f t="shared" si="33"/>
        <v>4.0909926672680827E-3</v>
      </c>
      <c r="BF10" s="6">
        <v>34.619999999999997</v>
      </c>
      <c r="BG10" s="6">
        <v>34.159999999999997</v>
      </c>
      <c r="BH10" s="6">
        <v>34.380000000000003</v>
      </c>
      <c r="BI10" s="6">
        <f t="shared" si="34"/>
        <v>34.386666666666663</v>
      </c>
      <c r="BJ10" s="6">
        <f t="shared" si="35"/>
        <v>11.806666666666665</v>
      </c>
      <c r="BK10" s="6">
        <f t="shared" si="36"/>
        <v>-2.9533333333333331</v>
      </c>
      <c r="BL10" s="7">
        <f t="shared" si="37"/>
        <v>7.7453655678630611</v>
      </c>
      <c r="BM10" s="6">
        <f t="shared" si="38"/>
        <v>0.94999999999999929</v>
      </c>
      <c r="BN10" s="7">
        <f t="shared" si="39"/>
        <v>0.51763246192068901</v>
      </c>
      <c r="BO10" s="6">
        <v>35.630000000000003</v>
      </c>
      <c r="BP10" s="6">
        <v>34.18</v>
      </c>
      <c r="BQ10" s="6">
        <v>35.409999999999997</v>
      </c>
      <c r="BR10" s="6">
        <f t="shared" si="40"/>
        <v>35.073333333333331</v>
      </c>
      <c r="BS10" s="6">
        <f t="shared" si="41"/>
        <v>11.263333333333332</v>
      </c>
      <c r="BT10" s="6">
        <f t="shared" si="42"/>
        <v>-0.84666666666667467</v>
      </c>
      <c r="BU10" s="7">
        <f t="shared" si="43"/>
        <v>1.7983410712763817</v>
      </c>
      <c r="BV10" s="6">
        <v>33.92</v>
      </c>
      <c r="BW10" s="6">
        <v>33.19</v>
      </c>
      <c r="BX10" s="6">
        <v>33.630000000000003</v>
      </c>
      <c r="BY10" s="6">
        <f t="shared" si="44"/>
        <v>33.580000000000005</v>
      </c>
      <c r="BZ10" s="6">
        <f t="shared" si="45"/>
        <v>12.110000000000007</v>
      </c>
      <c r="CA10" s="6">
        <f t="shared" si="46"/>
        <v>0.84666666666667467</v>
      </c>
      <c r="CB10" s="7">
        <f t="shared" si="47"/>
        <v>0.55606804291593304</v>
      </c>
      <c r="CC10" s="6">
        <v>36.82</v>
      </c>
      <c r="CD10" s="6">
        <v>36.130000000000003</v>
      </c>
      <c r="CE10" s="6">
        <v>36.71</v>
      </c>
      <c r="CF10" s="6">
        <f t="shared" si="48"/>
        <v>36.553333333333335</v>
      </c>
      <c r="CG10" s="6">
        <f t="shared" si="49"/>
        <v>13.203333333333333</v>
      </c>
      <c r="CH10" s="6">
        <f t="shared" si="50"/>
        <v>1.9400000000000013</v>
      </c>
      <c r="CI10" s="7">
        <f t="shared" si="51"/>
        <v>0.26061644021028013</v>
      </c>
      <c r="CJ10" s="6">
        <f t="shared" si="52"/>
        <v>1.0933333333333266</v>
      </c>
      <c r="CK10" s="7">
        <f t="shared" si="53"/>
        <v>0.46867724827999224</v>
      </c>
      <c r="CL10" s="6">
        <v>33.19</v>
      </c>
      <c r="CM10" s="6">
        <v>33.28</v>
      </c>
      <c r="CN10" s="6">
        <v>32.880000000000003</v>
      </c>
      <c r="CO10" s="6">
        <f t="shared" si="54"/>
        <v>33.116666666666667</v>
      </c>
      <c r="CP10" s="6">
        <f t="shared" si="55"/>
        <v>9.1766666666666659</v>
      </c>
      <c r="CQ10" s="6">
        <f t="shared" si="56"/>
        <v>-2.086666666666666</v>
      </c>
      <c r="CR10" s="7">
        <f t="shared" si="57"/>
        <v>4.2476552158494281</v>
      </c>
      <c r="CS10" s="6">
        <f t="shared" si="58"/>
        <v>-2.9333333333333407</v>
      </c>
      <c r="CT10" s="7">
        <f t="shared" si="59"/>
        <v>7.6387328312833693</v>
      </c>
      <c r="CU10" s="6">
        <v>33.049999999999997</v>
      </c>
      <c r="CV10" s="6">
        <v>34.19</v>
      </c>
      <c r="CW10" s="6">
        <v>33.94</v>
      </c>
      <c r="CX10" s="6">
        <f t="shared" si="60"/>
        <v>33.726666666666667</v>
      </c>
      <c r="CY10" s="6">
        <f t="shared" si="99"/>
        <v>9.4866666666666681</v>
      </c>
      <c r="CZ10" s="6">
        <f t="shared" si="61"/>
        <v>-2.736666666666661</v>
      </c>
      <c r="DA10" s="7">
        <f t="shared" si="62"/>
        <v>6.6652854714072793</v>
      </c>
      <c r="DB10" s="6">
        <v>33.61</v>
      </c>
      <c r="DC10" s="6">
        <v>35.869999999999997</v>
      </c>
      <c r="DD10" s="6">
        <v>33.1</v>
      </c>
      <c r="DE10" s="6">
        <f t="shared" si="63"/>
        <v>34.193333333333328</v>
      </c>
      <c r="DF10" s="6">
        <f t="shared" si="64"/>
        <v>12.223333333333329</v>
      </c>
      <c r="DG10" s="6">
        <f t="shared" si="65"/>
        <v>2.736666666666661</v>
      </c>
      <c r="DH10" s="7">
        <f t="shared" si="66"/>
        <v>0.15003108333315907</v>
      </c>
      <c r="DI10" s="6">
        <v>36.24</v>
      </c>
      <c r="DJ10" s="6">
        <v>37.590000000000003</v>
      </c>
      <c r="DK10" s="6">
        <v>38.11</v>
      </c>
      <c r="DL10" s="6">
        <f t="shared" si="67"/>
        <v>37.31333333333334</v>
      </c>
      <c r="DM10" s="6">
        <f t="shared" si="68"/>
        <v>14.023333333333341</v>
      </c>
      <c r="DN10" s="6">
        <f t="shared" si="69"/>
        <v>4.5366666666666724</v>
      </c>
      <c r="DO10" s="7">
        <f t="shared" si="70"/>
        <v>4.3085114655805383E-2</v>
      </c>
      <c r="DP10" s="6">
        <f t="shared" si="71"/>
        <v>1.8000000000000114</v>
      </c>
      <c r="DQ10" s="7">
        <f t="shared" si="72"/>
        <v>0.2871745887492565</v>
      </c>
      <c r="DR10" s="6">
        <v>34.020000000000003</v>
      </c>
      <c r="DS10" s="6">
        <v>33.26</v>
      </c>
      <c r="DT10" s="6">
        <v>35.979999999999997</v>
      </c>
      <c r="DU10" s="6">
        <f t="shared" si="73"/>
        <v>34.419999999999995</v>
      </c>
      <c r="DV10" s="6">
        <f t="shared" si="74"/>
        <v>8.4999999999999929</v>
      </c>
      <c r="DW10" s="6">
        <f t="shared" si="75"/>
        <v>-0.98666666666667524</v>
      </c>
      <c r="DX10" s="7">
        <f t="shared" si="76"/>
        <v>1.9816012265304703</v>
      </c>
      <c r="DY10" s="6">
        <f t="shared" si="77"/>
        <v>-3.7233333333333363</v>
      </c>
      <c r="DZ10" s="7">
        <f t="shared" si="78"/>
        <v>13.20793786531639</v>
      </c>
      <c r="EA10" s="6">
        <v>33.299999999999997</v>
      </c>
      <c r="EB10" s="6">
        <v>35.57</v>
      </c>
      <c r="EC10" s="6">
        <v>33.04</v>
      </c>
      <c r="ED10" s="6">
        <f t="shared" si="79"/>
        <v>33.97</v>
      </c>
      <c r="EE10" s="6">
        <f t="shared" si="80"/>
        <v>11.399999999999999</v>
      </c>
      <c r="EF10" s="6">
        <f t="shared" si="81"/>
        <v>-1.3866666666666596</v>
      </c>
      <c r="EG10" s="7">
        <f t="shared" si="82"/>
        <v>2.6147384944041971</v>
      </c>
      <c r="EH10" s="6">
        <v>36.83</v>
      </c>
      <c r="EI10" s="6">
        <v>36.15</v>
      </c>
      <c r="EJ10" s="6">
        <v>37.229999999999997</v>
      </c>
      <c r="EK10" s="6">
        <f t="shared" si="83"/>
        <v>36.736666666666657</v>
      </c>
      <c r="EL10" s="6">
        <f t="shared" si="84"/>
        <v>12.786666666666658</v>
      </c>
      <c r="EM10" s="6">
        <f t="shared" si="85"/>
        <v>1.3866666666666596</v>
      </c>
      <c r="EN10" s="7">
        <f t="shared" si="86"/>
        <v>0.3824474233809998</v>
      </c>
      <c r="EO10" s="6">
        <v>35.17</v>
      </c>
      <c r="EP10" s="6">
        <v>36.659999999999997</v>
      </c>
      <c r="EQ10" s="6">
        <v>36.46</v>
      </c>
      <c r="ER10" s="6">
        <f t="shared" si="87"/>
        <v>36.096666666666664</v>
      </c>
      <c r="ES10" s="6">
        <f t="shared" si="88"/>
        <v>11.486666666666665</v>
      </c>
      <c r="ET10" s="6">
        <f t="shared" si="89"/>
        <v>8.6666666666666003E-2</v>
      </c>
      <c r="EU10" s="7">
        <f t="shared" si="90"/>
        <v>0.94169601738734743</v>
      </c>
      <c r="EV10" s="6">
        <f t="shared" si="91"/>
        <v>-1.2999999999999936</v>
      </c>
      <c r="EW10" s="7">
        <f t="shared" si="92"/>
        <v>2.4622888266898215</v>
      </c>
      <c r="EX10" s="6">
        <v>36.72</v>
      </c>
      <c r="EY10" s="6">
        <v>35.83</v>
      </c>
      <c r="EZ10" s="6">
        <v>35.22</v>
      </c>
      <c r="FA10" s="6">
        <f t="shared" si="93"/>
        <v>35.923333333333332</v>
      </c>
      <c r="FB10" s="6">
        <f t="shared" si="94"/>
        <v>13.953333333333333</v>
      </c>
      <c r="FC10" s="6">
        <f t="shared" si="95"/>
        <v>2.5533333333333346</v>
      </c>
      <c r="FD10" s="7">
        <f t="shared" si="96"/>
        <v>0.17036095962310319</v>
      </c>
      <c r="FE10" s="6">
        <f t="shared" si="97"/>
        <v>1.166666666666675</v>
      </c>
      <c r="FF10" s="7">
        <f t="shared" si="98"/>
        <v>0.44544935907016708</v>
      </c>
    </row>
    <row r="11" spans="1:182" x14ac:dyDescent="0.2">
      <c r="A11" s="5" t="s">
        <v>67</v>
      </c>
      <c r="B11" s="5" t="s">
        <v>59</v>
      </c>
      <c r="C11" s="6">
        <v>27.59</v>
      </c>
      <c r="D11" s="6">
        <v>27.35</v>
      </c>
      <c r="E11" s="6">
        <v>27.72</v>
      </c>
      <c r="F11" s="6">
        <f t="shared" si="0"/>
        <v>27.553333333333331</v>
      </c>
      <c r="G11" s="6">
        <f t="shared" si="1"/>
        <v>5.0033333333333303</v>
      </c>
      <c r="H11" s="6">
        <f t="shared" si="2"/>
        <v>-1.4866666666666717</v>
      </c>
      <c r="I11" s="7">
        <f t="shared" si="3"/>
        <v>2.8024073297745438</v>
      </c>
      <c r="J11" s="6">
        <v>27.59</v>
      </c>
      <c r="K11" s="6">
        <v>27.35</v>
      </c>
      <c r="L11" s="6">
        <v>26.9</v>
      </c>
      <c r="M11" s="6">
        <f t="shared" si="4"/>
        <v>27.28</v>
      </c>
      <c r="N11" s="6">
        <f t="shared" si="5"/>
        <v>6.490000000000002</v>
      </c>
      <c r="O11" s="6">
        <f t="shared" si="6"/>
        <v>1.4866666666666717</v>
      </c>
      <c r="P11" s="7">
        <f t="shared" si="7"/>
        <v>0.35683606354271524</v>
      </c>
      <c r="Q11" s="6">
        <v>26.22</v>
      </c>
      <c r="R11" s="6">
        <v>26.19</v>
      </c>
      <c r="S11" s="6">
        <v>26.25</v>
      </c>
      <c r="T11" s="6">
        <f t="shared" si="8"/>
        <v>26.22</v>
      </c>
      <c r="U11" s="6">
        <f t="shared" si="9"/>
        <v>3.7300000000000004</v>
      </c>
      <c r="V11" s="6">
        <f t="shared" si="10"/>
        <v>-1.2733333333333299</v>
      </c>
      <c r="W11" s="7">
        <f t="shared" si="11"/>
        <v>2.4171941126935299</v>
      </c>
      <c r="X11" s="6">
        <f t="shared" si="12"/>
        <v>-2.7600000000000016</v>
      </c>
      <c r="Y11" s="7">
        <f t="shared" si="13"/>
        <v>6.7739624989002234</v>
      </c>
      <c r="Z11" s="6">
        <v>28.92</v>
      </c>
      <c r="AA11" s="6">
        <v>28.57</v>
      </c>
      <c r="AB11" s="6">
        <v>28.92</v>
      </c>
      <c r="AC11" s="6">
        <v>28.86</v>
      </c>
      <c r="AD11" s="6">
        <f t="shared" si="15"/>
        <v>7.3599999999999994</v>
      </c>
      <c r="AE11" s="6">
        <f t="shared" si="16"/>
        <v>2.3566666666666691</v>
      </c>
      <c r="AF11" s="7">
        <f t="shared" si="17"/>
        <v>0.19524172835873549</v>
      </c>
      <c r="AG11" s="6">
        <f t="shared" si="18"/>
        <v>0.86999999999999744</v>
      </c>
      <c r="AH11" s="7">
        <f t="shared" si="19"/>
        <v>0.54714685063037083</v>
      </c>
      <c r="AI11" s="6">
        <v>25.93</v>
      </c>
      <c r="AJ11" s="6">
        <v>25.19</v>
      </c>
      <c r="AK11" s="6">
        <v>25.41</v>
      </c>
      <c r="AL11" s="6">
        <f t="shared" si="20"/>
        <v>25.51</v>
      </c>
      <c r="AM11" s="6">
        <f t="shared" si="21"/>
        <v>3.8300000000000018</v>
      </c>
      <c r="AN11" s="6">
        <f t="shared" si="22"/>
        <v>-3.7066666666666634</v>
      </c>
      <c r="AO11" s="7">
        <f t="shared" si="23"/>
        <v>13.056231759815098</v>
      </c>
      <c r="AP11" s="6">
        <v>28.26</v>
      </c>
      <c r="AQ11" s="6">
        <v>28.31</v>
      </c>
      <c r="AR11" s="6">
        <v>28.71</v>
      </c>
      <c r="AS11" s="6">
        <f t="shared" si="24"/>
        <v>28.426666666666666</v>
      </c>
      <c r="AT11" s="6">
        <f t="shared" si="25"/>
        <v>7.5366666666666653</v>
      </c>
      <c r="AU11" s="6">
        <f t="shared" si="26"/>
        <v>3.7066666666666634</v>
      </c>
      <c r="AV11" s="7">
        <f t="shared" si="27"/>
        <v>7.6591777658070764E-2</v>
      </c>
      <c r="AW11" s="6">
        <v>28.53</v>
      </c>
      <c r="AX11" s="6">
        <v>27.96</v>
      </c>
      <c r="AY11" s="6">
        <v>28.15</v>
      </c>
      <c r="AZ11" s="6">
        <f t="shared" si="28"/>
        <v>28.213333333333335</v>
      </c>
      <c r="BA11" s="6">
        <f t="shared" si="29"/>
        <v>8.7233333333333363</v>
      </c>
      <c r="BB11" s="6">
        <f t="shared" si="30"/>
        <v>4.8933333333333344</v>
      </c>
      <c r="BC11" s="7">
        <f t="shared" si="31"/>
        <v>3.3648049007735069E-2</v>
      </c>
      <c r="BD11" s="6">
        <f t="shared" si="32"/>
        <v>1.186666666666671</v>
      </c>
      <c r="BE11" s="7">
        <f t="shared" si="33"/>
        <v>0.43931672611060557</v>
      </c>
      <c r="BF11" s="6">
        <v>27.39</v>
      </c>
      <c r="BG11" s="6">
        <v>27.77</v>
      </c>
      <c r="BH11" s="6">
        <v>27.29</v>
      </c>
      <c r="BI11" s="6">
        <f t="shared" si="34"/>
        <v>27.483333333333331</v>
      </c>
      <c r="BJ11" s="6">
        <f t="shared" si="35"/>
        <v>4.9033333333333324</v>
      </c>
      <c r="BK11" s="6">
        <f t="shared" si="36"/>
        <v>1.0733333333333306</v>
      </c>
      <c r="BL11" s="7">
        <f t="shared" si="37"/>
        <v>0.47521973885540197</v>
      </c>
      <c r="BM11" s="6">
        <f t="shared" si="38"/>
        <v>-2.6333333333333329</v>
      </c>
      <c r="BN11" s="7">
        <f t="shared" si="39"/>
        <v>6.2045790473349367</v>
      </c>
      <c r="BO11" s="6">
        <v>25.88</v>
      </c>
      <c r="BP11" s="6">
        <v>25.61</v>
      </c>
      <c r="BQ11" s="6">
        <v>25.09</v>
      </c>
      <c r="BR11" s="6">
        <f t="shared" si="40"/>
        <v>25.526666666666667</v>
      </c>
      <c r="BS11" s="6">
        <f t="shared" si="41"/>
        <v>1.7166666666666686</v>
      </c>
      <c r="BT11" s="6">
        <f t="shared" si="42"/>
        <v>-2.2133333333333347</v>
      </c>
      <c r="BU11" s="7">
        <f t="shared" si="43"/>
        <v>4.637455163502362</v>
      </c>
      <c r="BV11" s="6">
        <v>25.55</v>
      </c>
      <c r="BW11" s="6">
        <v>25.48</v>
      </c>
      <c r="BX11" s="6">
        <v>25.17</v>
      </c>
      <c r="BY11" s="6">
        <f t="shared" si="44"/>
        <v>25.400000000000002</v>
      </c>
      <c r="BZ11" s="6">
        <f t="shared" si="45"/>
        <v>3.9300000000000033</v>
      </c>
      <c r="CA11" s="6">
        <f t="shared" si="46"/>
        <v>2.2133333333333347</v>
      </c>
      <c r="CB11" s="7">
        <f t="shared" si="47"/>
        <v>0.21563550799804745</v>
      </c>
      <c r="CC11" s="6">
        <v>28.14</v>
      </c>
      <c r="CD11" s="6">
        <v>28.72</v>
      </c>
      <c r="CE11" s="6">
        <v>28.91</v>
      </c>
      <c r="CF11" s="6">
        <f t="shared" si="48"/>
        <v>28.59</v>
      </c>
      <c r="CG11" s="6">
        <f t="shared" si="49"/>
        <v>5.2399999999999984</v>
      </c>
      <c r="CH11" s="6">
        <f t="shared" si="50"/>
        <v>3.5233333333333299</v>
      </c>
      <c r="CI11" s="7">
        <f t="shared" si="51"/>
        <v>8.6970302761151239E-2</v>
      </c>
      <c r="CJ11" s="6">
        <f t="shared" si="52"/>
        <v>1.3099999999999952</v>
      </c>
      <c r="CK11" s="7">
        <f t="shared" si="53"/>
        <v>0.4033208796110645</v>
      </c>
      <c r="CL11" s="6">
        <v>30.28</v>
      </c>
      <c r="CM11" s="6">
        <v>29.71</v>
      </c>
      <c r="CN11" s="6">
        <v>29.63</v>
      </c>
      <c r="CO11" s="6">
        <f t="shared" si="54"/>
        <v>29.873333333333335</v>
      </c>
      <c r="CP11" s="6">
        <f t="shared" si="55"/>
        <v>5.9333333333333336</v>
      </c>
      <c r="CQ11" s="6">
        <f t="shared" si="56"/>
        <v>4.216666666666665</v>
      </c>
      <c r="CR11" s="7">
        <f t="shared" si="57"/>
        <v>5.3784464827770689E-2</v>
      </c>
      <c r="CS11" s="6">
        <f t="shared" si="58"/>
        <v>2.0033333333333303</v>
      </c>
      <c r="CT11" s="7">
        <f t="shared" si="59"/>
        <v>0.24942304413175639</v>
      </c>
      <c r="CU11" s="6">
        <v>29.7</v>
      </c>
      <c r="CV11" s="6">
        <v>28.53</v>
      </c>
      <c r="CW11" s="6">
        <v>28.47</v>
      </c>
      <c r="CX11" s="6">
        <f t="shared" si="60"/>
        <v>28.900000000000002</v>
      </c>
      <c r="CY11" s="6">
        <f t="shared" si="99"/>
        <v>4.6600000000000037</v>
      </c>
      <c r="CZ11" s="6">
        <f t="shared" si="61"/>
        <v>6.6666666666677088E-3</v>
      </c>
      <c r="DA11" s="7">
        <f t="shared" si="62"/>
        <v>0.9953896791032284</v>
      </c>
      <c r="DB11" s="6">
        <v>26.65</v>
      </c>
      <c r="DC11" s="6">
        <v>26.43</v>
      </c>
      <c r="DD11" s="6">
        <v>26.79</v>
      </c>
      <c r="DE11" s="6">
        <f t="shared" si="63"/>
        <v>26.623333333333335</v>
      </c>
      <c r="DF11" s="6">
        <f t="shared" si="64"/>
        <v>4.653333333333336</v>
      </c>
      <c r="DG11" s="6">
        <f t="shared" si="65"/>
        <v>-6.6666666666677088E-3</v>
      </c>
      <c r="DH11" s="7">
        <f t="shared" si="66"/>
        <v>1.0046316744020545</v>
      </c>
      <c r="DI11" s="6">
        <v>26.88</v>
      </c>
      <c r="DJ11" s="6">
        <v>26.59</v>
      </c>
      <c r="DK11" s="6">
        <v>26.8</v>
      </c>
      <c r="DL11" s="6">
        <f t="shared" si="67"/>
        <v>26.756666666666664</v>
      </c>
      <c r="DM11" s="6">
        <f t="shared" si="68"/>
        <v>3.466666666666665</v>
      </c>
      <c r="DN11" s="6">
        <f t="shared" si="69"/>
        <v>-1.1933333333333387</v>
      </c>
      <c r="DO11" s="7">
        <f t="shared" si="70"/>
        <v>2.2868049739338199</v>
      </c>
      <c r="DP11" s="6">
        <f t="shared" si="71"/>
        <v>-1.186666666666671</v>
      </c>
      <c r="DQ11" s="7">
        <f t="shared" si="72"/>
        <v>2.2762620691756514</v>
      </c>
      <c r="DR11" s="6">
        <v>25.92</v>
      </c>
      <c r="DS11" s="6">
        <v>26.53</v>
      </c>
      <c r="DT11" s="6">
        <v>26.77</v>
      </c>
      <c r="DU11" s="6">
        <f t="shared" si="73"/>
        <v>26.406666666666666</v>
      </c>
      <c r="DV11" s="6">
        <f t="shared" si="74"/>
        <v>0.48666666666666458</v>
      </c>
      <c r="DW11" s="6">
        <f t="shared" si="75"/>
        <v>-4.1733333333333391</v>
      </c>
      <c r="DX11" s="7">
        <f t="shared" si="76"/>
        <v>18.042574832732939</v>
      </c>
      <c r="DY11" s="6">
        <f t="shared" si="77"/>
        <v>-4.1666666666666714</v>
      </c>
      <c r="DZ11" s="7">
        <f t="shared" si="78"/>
        <v>17.959392772950029</v>
      </c>
      <c r="EA11" s="6">
        <v>26.26</v>
      </c>
      <c r="EB11" s="6">
        <v>28.91</v>
      </c>
      <c r="EC11" s="6">
        <v>25.43</v>
      </c>
      <c r="ED11" s="6">
        <f t="shared" si="79"/>
        <v>26.866666666666664</v>
      </c>
      <c r="EE11" s="6">
        <f t="shared" si="80"/>
        <v>4.2966666666666633</v>
      </c>
      <c r="EF11" s="6">
        <f t="shared" si="81"/>
        <v>-1.6466666666666718</v>
      </c>
      <c r="EG11" s="7">
        <f t="shared" si="82"/>
        <v>3.1310936651964125</v>
      </c>
      <c r="EH11" s="6">
        <v>30.33</v>
      </c>
      <c r="EI11" s="6">
        <v>29.53</v>
      </c>
      <c r="EJ11" s="6">
        <v>29.82</v>
      </c>
      <c r="EK11" s="6">
        <f t="shared" si="83"/>
        <v>29.893333333333334</v>
      </c>
      <c r="EL11" s="6">
        <f t="shared" si="84"/>
        <v>5.9433333333333351</v>
      </c>
      <c r="EM11" s="6">
        <f t="shared" si="85"/>
        <v>1.6466666666666718</v>
      </c>
      <c r="EN11" s="7">
        <f t="shared" si="86"/>
        <v>0.31937722308197714</v>
      </c>
      <c r="EO11" s="6">
        <v>25.25</v>
      </c>
      <c r="EP11" s="6">
        <v>25.32</v>
      </c>
      <c r="EQ11" s="6">
        <v>24.01</v>
      </c>
      <c r="ER11" s="6">
        <f t="shared" si="87"/>
        <v>24.86</v>
      </c>
      <c r="ES11" s="6">
        <f t="shared" si="88"/>
        <v>0.25</v>
      </c>
      <c r="ET11" s="6">
        <f t="shared" si="89"/>
        <v>-4.0466666666666633</v>
      </c>
      <c r="EU11" s="7">
        <f t="shared" si="90"/>
        <v>16.52601144239015</v>
      </c>
      <c r="EV11" s="6">
        <f t="shared" si="91"/>
        <v>-5.6933333333333351</v>
      </c>
      <c r="EW11" s="7">
        <f t="shared" si="92"/>
        <v>51.744489738231223</v>
      </c>
      <c r="EX11" s="6">
        <v>26.18</v>
      </c>
      <c r="EY11" s="6">
        <v>28.3</v>
      </c>
      <c r="EZ11" s="6">
        <v>27.95</v>
      </c>
      <c r="FA11" s="6">
        <f t="shared" si="93"/>
        <v>27.47666666666667</v>
      </c>
      <c r="FB11" s="6">
        <f t="shared" si="94"/>
        <v>5.5066666666666713</v>
      </c>
      <c r="FC11" s="6">
        <f t="shared" si="95"/>
        <v>1.210000000000008</v>
      </c>
      <c r="FD11" s="7">
        <f t="shared" si="96"/>
        <v>0.43226861565393021</v>
      </c>
      <c r="FE11" s="6">
        <f t="shared" si="97"/>
        <v>-0.43666666666666387</v>
      </c>
      <c r="FF11" s="7">
        <f t="shared" si="98"/>
        <v>1.3534735241372438</v>
      </c>
    </row>
    <row r="12" spans="1:182" x14ac:dyDescent="0.2">
      <c r="A12" s="5" t="s">
        <v>68</v>
      </c>
      <c r="B12" s="5" t="s">
        <v>59</v>
      </c>
      <c r="C12" s="6">
        <v>34.130000000000003</v>
      </c>
      <c r="D12" s="6">
        <v>34.61</v>
      </c>
      <c r="E12" s="6">
        <v>34.22</v>
      </c>
      <c r="F12" s="6">
        <f t="shared" si="0"/>
        <v>34.32</v>
      </c>
      <c r="G12" s="6">
        <f t="shared" si="1"/>
        <v>11.77</v>
      </c>
      <c r="H12" s="6">
        <f t="shared" si="2"/>
        <v>-5.0000000000007816E-2</v>
      </c>
      <c r="I12" s="7">
        <f t="shared" si="3"/>
        <v>1.0352649238413831</v>
      </c>
      <c r="J12" s="6">
        <v>32.36</v>
      </c>
      <c r="K12" s="6">
        <v>32.840000000000003</v>
      </c>
      <c r="L12" s="6">
        <v>32.630000000000003</v>
      </c>
      <c r="M12" s="6">
        <f t="shared" si="4"/>
        <v>32.610000000000007</v>
      </c>
      <c r="N12" s="6">
        <f t="shared" si="5"/>
        <v>11.820000000000007</v>
      </c>
      <c r="O12" s="6">
        <f t="shared" si="6"/>
        <v>5.0000000000007816E-2</v>
      </c>
      <c r="P12" s="7">
        <f t="shared" si="7"/>
        <v>0.96593632892484027</v>
      </c>
      <c r="Q12" s="6">
        <v>33.520000000000003</v>
      </c>
      <c r="R12" s="6">
        <v>33.83</v>
      </c>
      <c r="S12" s="6">
        <v>33.26</v>
      </c>
      <c r="T12" s="6">
        <f t="shared" si="8"/>
        <v>33.536666666666662</v>
      </c>
      <c r="U12" s="6">
        <f t="shared" si="9"/>
        <v>11.046666666666663</v>
      </c>
      <c r="V12" s="6">
        <f t="shared" si="10"/>
        <v>-0.72333333333333627</v>
      </c>
      <c r="W12" s="7">
        <f t="shared" si="11"/>
        <v>1.650992233164549</v>
      </c>
      <c r="X12" s="6">
        <f t="shared" si="12"/>
        <v>-0.77333333333334409</v>
      </c>
      <c r="Y12" s="7">
        <f t="shared" si="13"/>
        <v>1.7092143485298117</v>
      </c>
      <c r="Z12" s="6">
        <v>34.130000000000003</v>
      </c>
      <c r="AA12" s="6">
        <v>34.61</v>
      </c>
      <c r="AB12" s="6">
        <v>34.22</v>
      </c>
      <c r="AC12" s="6">
        <f t="shared" ref="AC12:AC33" si="100">AVERAGE(Z12:AB12)</f>
        <v>34.32</v>
      </c>
      <c r="AD12" s="6">
        <f t="shared" si="15"/>
        <v>12.82</v>
      </c>
      <c r="AE12" s="6">
        <f t="shared" si="16"/>
        <v>1.0500000000000007</v>
      </c>
      <c r="AF12" s="7">
        <f t="shared" si="17"/>
        <v>0.48296816446242252</v>
      </c>
      <c r="AG12" s="6">
        <f t="shared" si="18"/>
        <v>0.99999999999999289</v>
      </c>
      <c r="AH12" s="7">
        <f t="shared" si="19"/>
        <v>0.50000000000000244</v>
      </c>
      <c r="AI12" s="6">
        <v>32.28</v>
      </c>
      <c r="AJ12" s="6">
        <v>32.56</v>
      </c>
      <c r="AK12" s="6">
        <v>32.85</v>
      </c>
      <c r="AL12" s="6">
        <f t="shared" si="20"/>
        <v>32.563333333333333</v>
      </c>
      <c r="AM12" s="6">
        <f t="shared" si="21"/>
        <v>10.883333333333333</v>
      </c>
      <c r="AN12" s="6">
        <f t="shared" si="22"/>
        <v>-3.5300000000000011</v>
      </c>
      <c r="AO12" s="7">
        <f t="shared" si="23"/>
        <v>11.551433564179977</v>
      </c>
      <c r="AP12" s="6">
        <v>35.700000000000003</v>
      </c>
      <c r="AQ12" s="6">
        <v>35.19</v>
      </c>
      <c r="AR12" s="6">
        <v>35.020000000000003</v>
      </c>
      <c r="AS12" s="6">
        <f t="shared" si="24"/>
        <v>35.303333333333335</v>
      </c>
      <c r="AT12" s="6">
        <f t="shared" si="25"/>
        <v>14.413333333333334</v>
      </c>
      <c r="AU12" s="6">
        <f t="shared" si="26"/>
        <v>3.5300000000000011</v>
      </c>
      <c r="AV12" s="7">
        <f t="shared" si="27"/>
        <v>8.6569341756932733E-2</v>
      </c>
      <c r="AW12" s="6">
        <v>32.21</v>
      </c>
      <c r="AX12" s="6">
        <v>32.090000000000003</v>
      </c>
      <c r="AY12" s="6">
        <v>32.880000000000003</v>
      </c>
      <c r="AZ12" s="6">
        <f t="shared" si="28"/>
        <v>32.393333333333338</v>
      </c>
      <c r="BA12" s="6">
        <f t="shared" si="29"/>
        <v>12.90333333333334</v>
      </c>
      <c r="BB12" s="6">
        <f t="shared" si="30"/>
        <v>2.0200000000000067</v>
      </c>
      <c r="BC12" s="7">
        <f t="shared" si="31"/>
        <v>0.24655817612333866</v>
      </c>
      <c r="BD12" s="6">
        <f t="shared" si="32"/>
        <v>-1.5099999999999945</v>
      </c>
      <c r="BE12" s="7">
        <f t="shared" si="33"/>
        <v>2.8481003911941327</v>
      </c>
      <c r="BF12" s="6">
        <v>33.9</v>
      </c>
      <c r="BG12" s="6">
        <v>34.06</v>
      </c>
      <c r="BH12" s="6">
        <v>34.130000000000003</v>
      </c>
      <c r="BI12" s="6">
        <f t="shared" si="34"/>
        <v>34.03</v>
      </c>
      <c r="BJ12" s="6">
        <f t="shared" si="35"/>
        <v>11.450000000000003</v>
      </c>
      <c r="BK12" s="6">
        <f t="shared" si="36"/>
        <v>0.56666666666666998</v>
      </c>
      <c r="BL12" s="7">
        <f t="shared" si="37"/>
        <v>0.67517497308409347</v>
      </c>
      <c r="BM12" s="6">
        <f t="shared" si="38"/>
        <v>-2.9633333333333312</v>
      </c>
      <c r="BN12" s="7">
        <f t="shared" si="39"/>
        <v>7.7992388457779107</v>
      </c>
      <c r="BO12" s="6">
        <v>30.13</v>
      </c>
      <c r="BP12" s="6">
        <v>30.78</v>
      </c>
      <c r="BQ12" s="6">
        <v>30.31</v>
      </c>
      <c r="BR12" s="6">
        <f t="shared" si="40"/>
        <v>30.406666666666666</v>
      </c>
      <c r="BS12" s="6">
        <f t="shared" si="41"/>
        <v>6.5966666666666676</v>
      </c>
      <c r="BT12" s="6">
        <f t="shared" si="42"/>
        <v>-5.7233333333333327</v>
      </c>
      <c r="BU12" s="7">
        <f t="shared" si="43"/>
        <v>52.831751461265434</v>
      </c>
      <c r="BV12" s="6">
        <v>33.82</v>
      </c>
      <c r="BW12" s="6">
        <v>34.270000000000003</v>
      </c>
      <c r="BX12" s="6">
        <v>33.28</v>
      </c>
      <c r="BY12" s="6">
        <f t="shared" si="44"/>
        <v>33.79</v>
      </c>
      <c r="BZ12" s="6">
        <f t="shared" si="45"/>
        <v>12.32</v>
      </c>
      <c r="CA12" s="6">
        <f t="shared" si="46"/>
        <v>5.7233333333333327</v>
      </c>
      <c r="CB12" s="7">
        <f t="shared" si="47"/>
        <v>1.892801151468863E-2</v>
      </c>
      <c r="CC12" s="6">
        <v>31.77</v>
      </c>
      <c r="CD12" s="6">
        <v>31.48</v>
      </c>
      <c r="CE12" s="6">
        <v>31.62</v>
      </c>
      <c r="CF12" s="6">
        <f t="shared" si="48"/>
        <v>31.623333333333335</v>
      </c>
      <c r="CG12" s="6">
        <f t="shared" si="49"/>
        <v>8.2733333333333334</v>
      </c>
      <c r="CH12" s="6">
        <f t="shared" si="50"/>
        <v>1.6766666666666659</v>
      </c>
      <c r="CI12" s="7">
        <f t="shared" si="51"/>
        <v>0.31280453487343762</v>
      </c>
      <c r="CJ12" s="6">
        <f t="shared" si="52"/>
        <v>-4.0466666666666669</v>
      </c>
      <c r="CK12" s="7">
        <f t="shared" si="53"/>
        <v>16.526011442390192</v>
      </c>
      <c r="CL12" s="6">
        <v>33.43</v>
      </c>
      <c r="CM12" s="6">
        <v>33.89</v>
      </c>
      <c r="CN12" s="6">
        <v>33</v>
      </c>
      <c r="CO12" s="6">
        <f t="shared" si="54"/>
        <v>33.44</v>
      </c>
      <c r="CP12" s="6">
        <f t="shared" si="55"/>
        <v>9.4999999999999964</v>
      </c>
      <c r="CQ12" s="6">
        <f t="shared" si="56"/>
        <v>2.9033333333333289</v>
      </c>
      <c r="CR12" s="7">
        <f t="shared" si="57"/>
        <v>0.13366249982271772</v>
      </c>
      <c r="CS12" s="6">
        <f t="shared" si="58"/>
        <v>-2.8200000000000038</v>
      </c>
      <c r="CT12" s="7">
        <f t="shared" si="59"/>
        <v>7.0616239703252566</v>
      </c>
      <c r="CU12" s="6">
        <v>32.86</v>
      </c>
      <c r="CV12" s="6">
        <v>32.22</v>
      </c>
      <c r="CW12" s="6">
        <v>33.54</v>
      </c>
      <c r="CX12" s="6">
        <f t="shared" si="60"/>
        <v>32.873333333333335</v>
      </c>
      <c r="CY12" s="6">
        <f t="shared" si="99"/>
        <v>8.6333333333333364</v>
      </c>
      <c r="CZ12" s="6">
        <f t="shared" si="61"/>
        <v>-1.409999999999993</v>
      </c>
      <c r="DA12" s="7">
        <f t="shared" si="62"/>
        <v>2.6573716281930104</v>
      </c>
      <c r="DB12" s="6">
        <v>31.18</v>
      </c>
      <c r="DC12" s="6">
        <v>32.42</v>
      </c>
      <c r="DD12" s="6">
        <v>32.44</v>
      </c>
      <c r="DE12" s="6">
        <f t="shared" si="63"/>
        <v>32.013333333333328</v>
      </c>
      <c r="DF12" s="6">
        <f t="shared" si="64"/>
        <v>10.043333333333329</v>
      </c>
      <c r="DG12" s="6">
        <f t="shared" si="65"/>
        <v>1.409999999999993</v>
      </c>
      <c r="DH12" s="7">
        <f t="shared" si="66"/>
        <v>0.37631168685276861</v>
      </c>
      <c r="DI12" s="6">
        <v>33.590000000000003</v>
      </c>
      <c r="DJ12" s="6">
        <v>33.71</v>
      </c>
      <c r="DK12" s="6">
        <v>33.69</v>
      </c>
      <c r="DL12" s="6">
        <f t="shared" si="67"/>
        <v>33.663333333333334</v>
      </c>
      <c r="DM12" s="6">
        <f t="shared" si="68"/>
        <v>10.373333333333335</v>
      </c>
      <c r="DN12" s="6">
        <f t="shared" si="69"/>
        <v>1.7399999999999984</v>
      </c>
      <c r="DO12" s="7">
        <f t="shared" si="70"/>
        <v>0.29936967615473253</v>
      </c>
      <c r="DP12" s="6">
        <f t="shared" si="71"/>
        <v>0.3300000000000054</v>
      </c>
      <c r="DQ12" s="7">
        <f t="shared" si="72"/>
        <v>0.7955364837549157</v>
      </c>
      <c r="DR12" s="6">
        <v>33.17</v>
      </c>
      <c r="DS12" s="6">
        <v>33.82</v>
      </c>
      <c r="DT12" s="6">
        <v>35.909999999999997</v>
      </c>
      <c r="DU12" s="6">
        <f t="shared" si="73"/>
        <v>34.300000000000004</v>
      </c>
      <c r="DV12" s="6">
        <f t="shared" si="74"/>
        <v>8.3800000000000026</v>
      </c>
      <c r="DW12" s="6">
        <f t="shared" si="75"/>
        <v>-0.25333333333333385</v>
      </c>
      <c r="DX12" s="7">
        <f t="shared" si="76"/>
        <v>1.1919579435235863</v>
      </c>
      <c r="DY12" s="6">
        <f t="shared" si="77"/>
        <v>-1.6633333333333269</v>
      </c>
      <c r="DZ12" s="7">
        <f t="shared" si="78"/>
        <v>3.1674752211188646</v>
      </c>
      <c r="EA12" s="6">
        <v>33.22</v>
      </c>
      <c r="EB12" s="6">
        <v>31.9</v>
      </c>
      <c r="EC12" s="6">
        <v>31.46</v>
      </c>
      <c r="ED12" s="6">
        <f t="shared" si="79"/>
        <v>32.193333333333335</v>
      </c>
      <c r="EE12" s="6">
        <f t="shared" si="80"/>
        <v>9.6233333333333348</v>
      </c>
      <c r="EF12" s="6">
        <f t="shared" si="81"/>
        <v>-1.4833333333333307</v>
      </c>
      <c r="EG12" s="7">
        <f t="shared" si="82"/>
        <v>2.7959398683580332</v>
      </c>
      <c r="EH12" s="6">
        <v>35.04</v>
      </c>
      <c r="EI12" s="6">
        <v>34.74</v>
      </c>
      <c r="EJ12" s="6">
        <v>35.39</v>
      </c>
      <c r="EK12" s="6">
        <f t="shared" si="83"/>
        <v>35.056666666666665</v>
      </c>
      <c r="EL12" s="6">
        <f t="shared" si="84"/>
        <v>11.106666666666666</v>
      </c>
      <c r="EM12" s="6">
        <f t="shared" si="85"/>
        <v>1.4833333333333307</v>
      </c>
      <c r="EN12" s="7">
        <f t="shared" si="86"/>
        <v>0.35766148310881529</v>
      </c>
      <c r="EO12" s="6">
        <v>32.86</v>
      </c>
      <c r="EP12" s="6">
        <v>31.8</v>
      </c>
      <c r="EQ12" s="6">
        <v>32.369999999999997</v>
      </c>
      <c r="ER12" s="6">
        <f t="shared" si="87"/>
        <v>32.343333333333334</v>
      </c>
      <c r="ES12" s="6">
        <f t="shared" si="88"/>
        <v>7.7333333333333343</v>
      </c>
      <c r="ET12" s="6">
        <f t="shared" si="89"/>
        <v>-1.8900000000000006</v>
      </c>
      <c r="EU12" s="7">
        <f t="shared" si="90"/>
        <v>3.706352247561485</v>
      </c>
      <c r="EV12" s="6">
        <f t="shared" si="91"/>
        <v>-3.3733333333333313</v>
      </c>
      <c r="EW12" s="7">
        <f t="shared" si="92"/>
        <v>10.362738015135559</v>
      </c>
      <c r="EX12" s="6">
        <v>33.17</v>
      </c>
      <c r="EY12" s="6">
        <v>35.549999999999997</v>
      </c>
      <c r="EZ12" s="6">
        <v>33.28</v>
      </c>
      <c r="FA12" s="6">
        <f t="shared" si="93"/>
        <v>34</v>
      </c>
      <c r="FB12" s="6">
        <f t="shared" si="94"/>
        <v>12.030000000000001</v>
      </c>
      <c r="FC12" s="6">
        <f t="shared" si="95"/>
        <v>2.4066666666666663</v>
      </c>
      <c r="FD12" s="7">
        <f t="shared" si="96"/>
        <v>0.18859107834377925</v>
      </c>
      <c r="FE12" s="6">
        <f t="shared" si="97"/>
        <v>0.92333333333333556</v>
      </c>
      <c r="FF12" s="7">
        <f t="shared" si="98"/>
        <v>0.52728931475800567</v>
      </c>
    </row>
    <row r="13" spans="1:182" x14ac:dyDescent="0.2">
      <c r="A13" s="5" t="s">
        <v>69</v>
      </c>
      <c r="B13" s="5" t="s">
        <v>59</v>
      </c>
      <c r="C13" s="6">
        <v>36.42</v>
      </c>
      <c r="D13" s="6">
        <v>36.869999999999997</v>
      </c>
      <c r="E13" s="6">
        <v>36.39</v>
      </c>
      <c r="F13" s="6">
        <f t="shared" si="0"/>
        <v>36.559999999999995</v>
      </c>
      <c r="G13" s="6">
        <f t="shared" si="1"/>
        <v>14.009999999999994</v>
      </c>
      <c r="H13" s="6">
        <f t="shared" si="2"/>
        <v>-4.7766666666666673</v>
      </c>
      <c r="I13" s="7">
        <f t="shared" si="3"/>
        <v>27.410688607054613</v>
      </c>
      <c r="J13" s="6">
        <v>39.520000000000003</v>
      </c>
      <c r="K13" s="6">
        <v>39.83</v>
      </c>
      <c r="L13" s="6">
        <v>39.380000000000003</v>
      </c>
      <c r="M13" s="6">
        <f t="shared" si="4"/>
        <v>39.576666666666661</v>
      </c>
      <c r="N13" s="6">
        <f t="shared" si="5"/>
        <v>18.786666666666662</v>
      </c>
      <c r="O13" s="6">
        <f t="shared" si="6"/>
        <v>4.7766666666666673</v>
      </c>
      <c r="P13" s="7">
        <f t="shared" si="7"/>
        <v>3.648211886740535E-2</v>
      </c>
      <c r="Q13" s="6">
        <v>34.53</v>
      </c>
      <c r="R13" s="6">
        <v>34.729999999999997</v>
      </c>
      <c r="S13" s="6">
        <v>34.619999999999997</v>
      </c>
      <c r="T13" s="6">
        <f t="shared" si="8"/>
        <v>34.626666666666665</v>
      </c>
      <c r="U13" s="6">
        <f t="shared" si="9"/>
        <v>12.136666666666667</v>
      </c>
      <c r="V13" s="6">
        <f t="shared" si="10"/>
        <v>-1.8733333333333277</v>
      </c>
      <c r="W13" s="7">
        <f t="shared" si="11"/>
        <v>3.6637811610809803</v>
      </c>
      <c r="X13" s="6">
        <f t="shared" si="12"/>
        <v>-6.649999999999995</v>
      </c>
      <c r="Y13" s="7">
        <f t="shared" si="13"/>
        <v>100.42676453078376</v>
      </c>
      <c r="Z13" s="6">
        <v>33.630000000000003</v>
      </c>
      <c r="AA13" s="6">
        <v>33.909999999999997</v>
      </c>
      <c r="AB13" s="6">
        <v>33.54</v>
      </c>
      <c r="AC13" s="6">
        <f t="shared" si="100"/>
        <v>33.693333333333328</v>
      </c>
      <c r="AD13" s="6">
        <f t="shared" si="15"/>
        <v>12.193333333333328</v>
      </c>
      <c r="AE13" s="6">
        <f t="shared" si="16"/>
        <v>-1.8166666666666664</v>
      </c>
      <c r="AF13" s="7">
        <f t="shared" si="17"/>
        <v>3.5226634943845929</v>
      </c>
      <c r="AG13" s="6">
        <f t="shared" si="18"/>
        <v>-6.5933333333333337</v>
      </c>
      <c r="AH13" s="7">
        <f t="shared" si="19"/>
        <v>96.558632112014948</v>
      </c>
      <c r="AI13" s="6">
        <v>35.19</v>
      </c>
      <c r="AJ13" s="6">
        <v>35.380000000000003</v>
      </c>
      <c r="AK13" s="6">
        <v>35.78</v>
      </c>
      <c r="AL13" s="6">
        <f t="shared" si="20"/>
        <v>35.449999999999996</v>
      </c>
      <c r="AM13" s="6">
        <f t="shared" si="21"/>
        <v>13.769999999999996</v>
      </c>
      <c r="AN13" s="6">
        <f t="shared" si="22"/>
        <v>-4.9166666666666643</v>
      </c>
      <c r="AO13" s="7">
        <f t="shared" si="23"/>
        <v>30.203978005814133</v>
      </c>
      <c r="AP13" s="6">
        <v>39.520000000000003</v>
      </c>
      <c r="AQ13" s="6">
        <v>39.83</v>
      </c>
      <c r="AR13" s="6">
        <v>39.380000000000003</v>
      </c>
      <c r="AS13" s="6">
        <f t="shared" si="24"/>
        <v>39.576666666666661</v>
      </c>
      <c r="AT13" s="6">
        <f t="shared" si="25"/>
        <v>18.68666666666666</v>
      </c>
      <c r="AU13" s="6">
        <f t="shared" si="26"/>
        <v>4.9166666666666643</v>
      </c>
      <c r="AV13" s="7">
        <f t="shared" si="27"/>
        <v>3.3108221698728041E-2</v>
      </c>
      <c r="AW13" s="6">
        <v>31.63</v>
      </c>
      <c r="AX13" s="6">
        <v>31.08</v>
      </c>
      <c r="AY13" s="6">
        <v>31.52</v>
      </c>
      <c r="AZ13" s="6">
        <f t="shared" si="28"/>
        <v>31.409999999999997</v>
      </c>
      <c r="BA13" s="6">
        <f t="shared" si="29"/>
        <v>11.919999999999998</v>
      </c>
      <c r="BB13" s="6">
        <f t="shared" si="30"/>
        <v>-1.8499999999999979</v>
      </c>
      <c r="BC13" s="7">
        <f t="shared" si="31"/>
        <v>3.605001850443315</v>
      </c>
      <c r="BD13" s="6">
        <f t="shared" si="32"/>
        <v>-6.7666666666666622</v>
      </c>
      <c r="BE13" s="7">
        <f t="shared" si="33"/>
        <v>108.88539660170915</v>
      </c>
      <c r="BF13" s="6">
        <v>31.73</v>
      </c>
      <c r="BG13" s="6">
        <v>31.19</v>
      </c>
      <c r="BH13" s="6">
        <v>31.43</v>
      </c>
      <c r="BI13" s="6">
        <f t="shared" si="34"/>
        <v>31.45</v>
      </c>
      <c r="BJ13" s="6">
        <f t="shared" si="35"/>
        <v>8.870000000000001</v>
      </c>
      <c r="BK13" s="6">
        <f t="shared" si="36"/>
        <v>-4.899999999999995</v>
      </c>
      <c r="BL13" s="7">
        <f t="shared" si="37"/>
        <v>29.857055729177731</v>
      </c>
      <c r="BM13" s="6">
        <f t="shared" si="38"/>
        <v>-9.8166666666666593</v>
      </c>
      <c r="BN13" s="7">
        <f t="shared" si="39"/>
        <v>901.80185456245101</v>
      </c>
      <c r="BO13" s="6">
        <v>35.520000000000003</v>
      </c>
      <c r="BP13" s="6">
        <v>35.43</v>
      </c>
      <c r="BQ13" s="6">
        <v>36.25</v>
      </c>
      <c r="BR13" s="6">
        <f t="shared" si="40"/>
        <v>35.733333333333334</v>
      </c>
      <c r="BS13" s="6">
        <f t="shared" si="41"/>
        <v>11.923333333333336</v>
      </c>
      <c r="BT13" s="6">
        <f t="shared" si="42"/>
        <v>-4.043333333333333</v>
      </c>
      <c r="BU13" s="7">
        <f t="shared" si="43"/>
        <v>16.487872325268761</v>
      </c>
      <c r="BV13" s="6">
        <v>37.619999999999997</v>
      </c>
      <c r="BW13" s="6">
        <v>37.159999999999997</v>
      </c>
      <c r="BX13" s="6">
        <v>37.53</v>
      </c>
      <c r="BY13" s="6">
        <f t="shared" si="44"/>
        <v>37.436666666666667</v>
      </c>
      <c r="BZ13" s="6">
        <f t="shared" si="45"/>
        <v>15.966666666666669</v>
      </c>
      <c r="CA13" s="6">
        <f t="shared" si="46"/>
        <v>4.043333333333333</v>
      </c>
      <c r="CB13" s="7">
        <f t="shared" si="47"/>
        <v>6.0650639468346292E-2</v>
      </c>
      <c r="CC13" s="6">
        <v>36.6</v>
      </c>
      <c r="CD13" s="6">
        <v>35.31</v>
      </c>
      <c r="CE13" s="6">
        <v>34.18</v>
      </c>
      <c r="CF13" s="6">
        <f t="shared" si="48"/>
        <v>35.363333333333337</v>
      </c>
      <c r="CG13" s="6">
        <f t="shared" si="49"/>
        <v>12.013333333333335</v>
      </c>
      <c r="CH13" s="6">
        <f t="shared" si="50"/>
        <v>8.9999999999999858E-2</v>
      </c>
      <c r="CI13" s="7">
        <f t="shared" si="51"/>
        <v>0.93952274921401191</v>
      </c>
      <c r="CJ13" s="6">
        <f t="shared" si="52"/>
        <v>-3.9533333333333331</v>
      </c>
      <c r="CK13" s="7">
        <f t="shared" si="53"/>
        <v>15.490731135726124</v>
      </c>
      <c r="CL13" s="6">
        <v>32.58</v>
      </c>
      <c r="CM13" s="6">
        <v>31.72</v>
      </c>
      <c r="CN13" s="6">
        <v>32.630000000000003</v>
      </c>
      <c r="CO13" s="6">
        <f t="shared" si="54"/>
        <v>32.31</v>
      </c>
      <c r="CP13" s="6">
        <f t="shared" si="55"/>
        <v>8.370000000000001</v>
      </c>
      <c r="CQ13" s="6">
        <f t="shared" si="56"/>
        <v>-3.5533333333333346</v>
      </c>
      <c r="CR13" s="7">
        <f t="shared" si="57"/>
        <v>11.739778904889276</v>
      </c>
      <c r="CS13" s="6">
        <f t="shared" si="58"/>
        <v>-7.5966666666666676</v>
      </c>
      <c r="CT13" s="7">
        <f t="shared" si="59"/>
        <v>193.56397571069786</v>
      </c>
      <c r="CU13" s="6">
        <v>35.19</v>
      </c>
      <c r="CV13" s="6">
        <v>36.29</v>
      </c>
      <c r="CW13" s="6">
        <v>34.630000000000003</v>
      </c>
      <c r="CX13" s="6">
        <f t="shared" si="60"/>
        <v>35.369999999999997</v>
      </c>
      <c r="CY13" s="6">
        <f t="shared" si="99"/>
        <v>11.129999999999999</v>
      </c>
      <c r="CZ13" s="6">
        <f t="shared" si="61"/>
        <v>-3.7566666666666642</v>
      </c>
      <c r="DA13" s="7">
        <f t="shared" si="62"/>
        <v>13.516658778480359</v>
      </c>
      <c r="DB13" s="6">
        <v>36.39</v>
      </c>
      <c r="DC13" s="6">
        <v>37.46</v>
      </c>
      <c r="DD13" s="6">
        <v>36.72</v>
      </c>
      <c r="DE13" s="6">
        <f t="shared" si="63"/>
        <v>36.856666666666662</v>
      </c>
      <c r="DF13" s="6">
        <f t="shared" si="64"/>
        <v>14.886666666666663</v>
      </c>
      <c r="DG13" s="6">
        <f t="shared" si="65"/>
        <v>3.7566666666666642</v>
      </c>
      <c r="DH13" s="7">
        <f t="shared" si="66"/>
        <v>7.3982780536864842E-2</v>
      </c>
      <c r="DI13" s="6">
        <v>33.58</v>
      </c>
      <c r="DJ13" s="6">
        <v>34.659999999999997</v>
      </c>
      <c r="DK13" s="6">
        <v>35.43</v>
      </c>
      <c r="DL13" s="6">
        <f t="shared" si="67"/>
        <v>34.556666666666665</v>
      </c>
      <c r="DM13" s="6">
        <f t="shared" si="68"/>
        <v>11.266666666666666</v>
      </c>
      <c r="DN13" s="6">
        <f t="shared" si="69"/>
        <v>0.13666666666666671</v>
      </c>
      <c r="DO13" s="7">
        <f t="shared" si="70"/>
        <v>0.90961839399828137</v>
      </c>
      <c r="DP13" s="6">
        <f t="shared" si="71"/>
        <v>-3.6199999999999974</v>
      </c>
      <c r="DQ13" s="7">
        <f t="shared" si="72"/>
        <v>12.295001450304076</v>
      </c>
      <c r="DR13" s="6">
        <v>34.619999999999997</v>
      </c>
      <c r="DS13" s="6">
        <v>32.01</v>
      </c>
      <c r="DT13" s="6">
        <v>34.49</v>
      </c>
      <c r="DU13" s="6">
        <f t="shared" si="73"/>
        <v>33.706666666666671</v>
      </c>
      <c r="DV13" s="6">
        <f t="shared" si="74"/>
        <v>7.7866666666666688</v>
      </c>
      <c r="DW13" s="6">
        <f t="shared" si="75"/>
        <v>-3.3433333333333302</v>
      </c>
      <c r="DX13" s="7">
        <f t="shared" si="76"/>
        <v>10.14947595059942</v>
      </c>
      <c r="DY13" s="6">
        <f t="shared" si="77"/>
        <v>-7.0999999999999943</v>
      </c>
      <c r="DZ13" s="7">
        <f t="shared" si="78"/>
        <v>137.18700320464501</v>
      </c>
      <c r="EA13" s="6">
        <v>35.619999999999997</v>
      </c>
      <c r="EB13" s="6">
        <v>37.840000000000003</v>
      </c>
      <c r="EC13" s="6">
        <v>36.29</v>
      </c>
      <c r="ED13" s="6">
        <f t="shared" si="79"/>
        <v>36.583333333333336</v>
      </c>
      <c r="EE13" s="6">
        <f t="shared" si="80"/>
        <v>14.013333333333335</v>
      </c>
      <c r="EF13" s="6">
        <f t="shared" si="81"/>
        <v>-1.0533333333333381</v>
      </c>
      <c r="EG13" s="7">
        <f t="shared" si="82"/>
        <v>2.0753193183195018</v>
      </c>
      <c r="EH13" s="6">
        <v>38.33</v>
      </c>
      <c r="EI13" s="6">
        <v>39.1</v>
      </c>
      <c r="EJ13" s="6">
        <v>39.619999999999997</v>
      </c>
      <c r="EK13" s="6">
        <f t="shared" si="83"/>
        <v>39.016666666666673</v>
      </c>
      <c r="EL13" s="6">
        <f t="shared" si="84"/>
        <v>15.066666666666674</v>
      </c>
      <c r="EM13" s="6">
        <f t="shared" si="85"/>
        <v>1.0533333333333381</v>
      </c>
      <c r="EN13" s="7">
        <f t="shared" si="86"/>
        <v>0.48185355919577427</v>
      </c>
      <c r="EO13" s="6">
        <v>34.07</v>
      </c>
      <c r="EP13" s="6">
        <v>33.979999999999997</v>
      </c>
      <c r="EQ13" s="6">
        <v>34.78</v>
      </c>
      <c r="ER13" s="6">
        <f t="shared" si="87"/>
        <v>34.276666666666664</v>
      </c>
      <c r="ES13" s="6">
        <f t="shared" si="88"/>
        <v>9.6666666666666643</v>
      </c>
      <c r="ET13" s="6">
        <f t="shared" si="89"/>
        <v>-4.3466666666666711</v>
      </c>
      <c r="EU13" s="7">
        <f t="shared" si="90"/>
        <v>20.345906662172904</v>
      </c>
      <c r="EV13" s="6">
        <f t="shared" si="91"/>
        <v>-5.4000000000000092</v>
      </c>
      <c r="EW13" s="7">
        <f t="shared" si="92"/>
        <v>42.224253144732877</v>
      </c>
      <c r="EX13" s="6">
        <v>34.409999999999997</v>
      </c>
      <c r="EY13" s="6">
        <v>34.92</v>
      </c>
      <c r="EZ13" s="6">
        <v>33.15</v>
      </c>
      <c r="FA13" s="6">
        <f t="shared" si="93"/>
        <v>34.159999999999997</v>
      </c>
      <c r="FB13" s="6">
        <f t="shared" si="94"/>
        <v>12.189999999999998</v>
      </c>
      <c r="FC13" s="6">
        <f t="shared" si="95"/>
        <v>-1.8233333333333377</v>
      </c>
      <c r="FD13" s="7">
        <f t="shared" si="96"/>
        <v>3.5389793247185946</v>
      </c>
      <c r="FE13" s="6">
        <f t="shared" si="97"/>
        <v>-2.8766666666666758</v>
      </c>
      <c r="FF13" s="7">
        <f t="shared" si="98"/>
        <v>7.3445121597218046</v>
      </c>
    </row>
    <row r="14" spans="1:182" x14ac:dyDescent="0.2">
      <c r="A14" s="5" t="s">
        <v>70</v>
      </c>
      <c r="B14" s="5" t="s">
        <v>59</v>
      </c>
      <c r="C14" s="6">
        <v>26.73</v>
      </c>
      <c r="D14" s="6">
        <v>26.19</v>
      </c>
      <c r="E14" s="6">
        <v>26.92</v>
      </c>
      <c r="F14" s="6">
        <f t="shared" si="0"/>
        <v>26.613333333333333</v>
      </c>
      <c r="G14" s="6">
        <f t="shared" si="1"/>
        <v>4.0633333333333326</v>
      </c>
      <c r="H14" s="6">
        <f t="shared" si="2"/>
        <v>-1.7600000000000016</v>
      </c>
      <c r="I14" s="7">
        <f t="shared" si="3"/>
        <v>3.3869812494501121</v>
      </c>
      <c r="J14" s="6">
        <v>26.73</v>
      </c>
      <c r="K14" s="6">
        <v>26.19</v>
      </c>
      <c r="L14" s="6">
        <v>26.92</v>
      </c>
      <c r="M14" s="6">
        <f t="shared" si="4"/>
        <v>26.613333333333333</v>
      </c>
      <c r="N14" s="6">
        <f t="shared" si="5"/>
        <v>5.8233333333333341</v>
      </c>
      <c r="O14" s="6">
        <f t="shared" si="6"/>
        <v>1.7600000000000016</v>
      </c>
      <c r="P14" s="7">
        <f t="shared" si="7"/>
        <v>0.2952481653573823</v>
      </c>
      <c r="Q14" s="6">
        <v>28.63</v>
      </c>
      <c r="R14" s="6">
        <v>28.69</v>
      </c>
      <c r="S14" s="6">
        <v>28.1</v>
      </c>
      <c r="T14" s="6">
        <f t="shared" si="8"/>
        <v>28.473333333333333</v>
      </c>
      <c r="U14" s="6">
        <f t="shared" si="9"/>
        <v>5.9833333333333343</v>
      </c>
      <c r="V14" s="6">
        <f t="shared" si="10"/>
        <v>1.9200000000000017</v>
      </c>
      <c r="W14" s="7">
        <f t="shared" si="11"/>
        <v>0.26425451014034479</v>
      </c>
      <c r="X14" s="6">
        <f t="shared" si="12"/>
        <v>0.16000000000000014</v>
      </c>
      <c r="Y14" s="7">
        <f t="shared" si="13"/>
        <v>0.89502507092797234</v>
      </c>
      <c r="Z14" s="6">
        <v>24.57</v>
      </c>
      <c r="AA14" s="6">
        <v>24.28</v>
      </c>
      <c r="AB14" s="6">
        <v>24.18</v>
      </c>
      <c r="AC14" s="6">
        <f t="shared" si="100"/>
        <v>24.343333333333334</v>
      </c>
      <c r="AD14" s="6">
        <f t="shared" si="15"/>
        <v>2.8433333333333337</v>
      </c>
      <c r="AE14" s="6">
        <f t="shared" si="16"/>
        <v>-1.2199999999999989</v>
      </c>
      <c r="AF14" s="7">
        <f t="shared" si="17"/>
        <v>2.3294671729369099</v>
      </c>
      <c r="AG14" s="6">
        <f t="shared" si="18"/>
        <v>-2.9800000000000004</v>
      </c>
      <c r="AH14" s="7">
        <f t="shared" si="19"/>
        <v>7.8898616359468745</v>
      </c>
      <c r="AI14" s="6">
        <v>27.03</v>
      </c>
      <c r="AJ14" s="6">
        <v>26.86</v>
      </c>
      <c r="AK14" s="6">
        <v>26.38</v>
      </c>
      <c r="AL14" s="6">
        <f t="shared" si="20"/>
        <v>26.756666666666664</v>
      </c>
      <c r="AM14" s="6">
        <f t="shared" si="21"/>
        <v>5.0766666666666644</v>
      </c>
      <c r="AN14" s="6">
        <f t="shared" si="22"/>
        <v>0.51666666666666572</v>
      </c>
      <c r="AO14" s="7">
        <f t="shared" si="23"/>
        <v>0.69898496708951019</v>
      </c>
      <c r="AP14" s="6">
        <v>25.28</v>
      </c>
      <c r="AQ14" s="6">
        <v>25.1</v>
      </c>
      <c r="AR14" s="6">
        <v>25.97</v>
      </c>
      <c r="AS14" s="6">
        <f t="shared" si="24"/>
        <v>25.45</v>
      </c>
      <c r="AT14" s="6">
        <f t="shared" si="25"/>
        <v>4.5599999999999987</v>
      </c>
      <c r="AU14" s="6">
        <f t="shared" si="26"/>
        <v>-0.51666666666666572</v>
      </c>
      <c r="AV14" s="7">
        <f t="shared" si="27"/>
        <v>1.4306459324352574</v>
      </c>
      <c r="AW14" s="6">
        <v>27.18</v>
      </c>
      <c r="AX14" s="6">
        <v>27.94</v>
      </c>
      <c r="AY14" s="6">
        <v>27.63</v>
      </c>
      <c r="AZ14" s="6">
        <f t="shared" si="28"/>
        <v>27.583333333333332</v>
      </c>
      <c r="BA14" s="6">
        <f t="shared" si="29"/>
        <v>8.0933333333333337</v>
      </c>
      <c r="BB14" s="6">
        <f t="shared" si="30"/>
        <v>3.0166666666666693</v>
      </c>
      <c r="BC14" s="7">
        <f t="shared" si="31"/>
        <v>0.1235642525441118</v>
      </c>
      <c r="BD14" s="6">
        <f t="shared" si="32"/>
        <v>3.533333333333335</v>
      </c>
      <c r="BE14" s="7">
        <f t="shared" si="33"/>
        <v>8.6369554997985931E-2</v>
      </c>
      <c r="BF14" s="6">
        <v>26.16</v>
      </c>
      <c r="BG14" s="6">
        <v>26.74</v>
      </c>
      <c r="BH14" s="6">
        <v>25.94</v>
      </c>
      <c r="BI14" s="6">
        <f t="shared" si="34"/>
        <v>26.28</v>
      </c>
      <c r="BJ14" s="6">
        <f t="shared" si="35"/>
        <v>3.7000000000000028</v>
      </c>
      <c r="BK14" s="6">
        <f t="shared" si="36"/>
        <v>-1.3766666666666616</v>
      </c>
      <c r="BL14" s="7">
        <f t="shared" si="37"/>
        <v>2.596677176323146</v>
      </c>
      <c r="BM14" s="6">
        <f t="shared" si="38"/>
        <v>-0.85999999999999588</v>
      </c>
      <c r="BN14" s="7">
        <f t="shared" si="39"/>
        <v>1.8150383106343164</v>
      </c>
      <c r="BO14" s="6">
        <v>28.12</v>
      </c>
      <c r="BP14" s="6">
        <v>28.22</v>
      </c>
      <c r="BQ14" s="6">
        <v>28.39</v>
      </c>
      <c r="BR14" s="6">
        <f t="shared" si="40"/>
        <v>28.243333333333336</v>
      </c>
      <c r="BS14" s="6">
        <f t="shared" si="41"/>
        <v>4.4333333333333371</v>
      </c>
      <c r="BT14" s="6">
        <f t="shared" si="42"/>
        <v>0.53333333333333499</v>
      </c>
      <c r="BU14" s="7">
        <f t="shared" si="43"/>
        <v>0.69095643998388723</v>
      </c>
      <c r="BV14" s="6">
        <v>25.15</v>
      </c>
      <c r="BW14" s="6">
        <v>25.71</v>
      </c>
      <c r="BX14" s="6">
        <v>25.25</v>
      </c>
      <c r="BY14" s="6">
        <f t="shared" si="44"/>
        <v>25.37</v>
      </c>
      <c r="BZ14" s="6">
        <f t="shared" si="45"/>
        <v>3.9000000000000021</v>
      </c>
      <c r="CA14" s="6">
        <f t="shared" si="46"/>
        <v>-0.53333333333333499</v>
      </c>
      <c r="CB14" s="7">
        <f t="shared" si="47"/>
        <v>1.4472692374403797</v>
      </c>
      <c r="CC14" s="6">
        <v>30.13</v>
      </c>
      <c r="CD14" s="6">
        <v>29.53</v>
      </c>
      <c r="CE14" s="6">
        <v>30.25</v>
      </c>
      <c r="CF14" s="6">
        <f t="shared" si="48"/>
        <v>29.97</v>
      </c>
      <c r="CG14" s="6">
        <f t="shared" si="49"/>
        <v>6.6199999999999974</v>
      </c>
      <c r="CH14" s="6">
        <f t="shared" si="50"/>
        <v>2.1866666666666603</v>
      </c>
      <c r="CI14" s="7">
        <f t="shared" si="51"/>
        <v>0.21965836305530442</v>
      </c>
      <c r="CJ14" s="6">
        <f t="shared" si="52"/>
        <v>2.7199999999999953</v>
      </c>
      <c r="CK14" s="7">
        <f t="shared" si="53"/>
        <v>0.15177436054938134</v>
      </c>
      <c r="CL14" s="6">
        <v>27.39</v>
      </c>
      <c r="CM14" s="6">
        <v>26.82</v>
      </c>
      <c r="CN14" s="6">
        <v>26.65</v>
      </c>
      <c r="CO14" s="6">
        <f t="shared" si="54"/>
        <v>26.953333333333333</v>
      </c>
      <c r="CP14" s="6">
        <f t="shared" si="55"/>
        <v>3.0133333333333319</v>
      </c>
      <c r="CQ14" s="6">
        <f t="shared" si="56"/>
        <v>-1.4200000000000053</v>
      </c>
      <c r="CR14" s="7">
        <f t="shared" si="57"/>
        <v>2.6758551095722338</v>
      </c>
      <c r="CS14" s="6">
        <f t="shared" si="58"/>
        <v>-0.88666666666667027</v>
      </c>
      <c r="CT14" s="7">
        <f t="shared" si="59"/>
        <v>1.8488993204227251</v>
      </c>
      <c r="CU14" s="6">
        <v>25.16</v>
      </c>
      <c r="CV14" s="6">
        <v>25</v>
      </c>
      <c r="CW14" s="6">
        <v>24.98</v>
      </c>
      <c r="CX14" s="6">
        <f t="shared" si="60"/>
        <v>25.046666666666667</v>
      </c>
      <c r="CY14" s="6">
        <f t="shared" si="99"/>
        <v>0.80666666666666842</v>
      </c>
      <c r="CZ14" s="6">
        <f t="shared" si="61"/>
        <v>-5.2299999999999969</v>
      </c>
      <c r="DA14" s="7">
        <f t="shared" si="62"/>
        <v>37.530718375420037</v>
      </c>
      <c r="DB14" s="6">
        <v>28.28</v>
      </c>
      <c r="DC14" s="6">
        <v>27.97</v>
      </c>
      <c r="DD14" s="6">
        <v>27.77</v>
      </c>
      <c r="DE14" s="6">
        <f t="shared" si="63"/>
        <v>28.006666666666664</v>
      </c>
      <c r="DF14" s="6">
        <f t="shared" si="64"/>
        <v>6.0366666666666653</v>
      </c>
      <c r="DG14" s="6">
        <f t="shared" si="65"/>
        <v>5.2299999999999969</v>
      </c>
      <c r="DH14" s="7">
        <f t="shared" si="66"/>
        <v>2.6644840367748709E-2</v>
      </c>
      <c r="DI14" s="6">
        <v>27.39</v>
      </c>
      <c r="DJ14" s="6">
        <v>28.02</v>
      </c>
      <c r="DK14" s="6">
        <v>28.49</v>
      </c>
      <c r="DL14" s="6">
        <f t="shared" si="67"/>
        <v>27.966666666666665</v>
      </c>
      <c r="DM14" s="6">
        <f t="shared" si="68"/>
        <v>4.6766666666666659</v>
      </c>
      <c r="DN14" s="6">
        <f t="shared" si="69"/>
        <v>3.8699999999999974</v>
      </c>
      <c r="DO14" s="7">
        <f t="shared" si="70"/>
        <v>6.839335632879634E-2</v>
      </c>
      <c r="DP14" s="6">
        <f t="shared" si="71"/>
        <v>-1.3599999999999994</v>
      </c>
      <c r="DQ14" s="7">
        <f t="shared" si="72"/>
        <v>2.5668517951258072</v>
      </c>
      <c r="DR14" s="6">
        <v>22.81</v>
      </c>
      <c r="DS14" s="6">
        <v>25.72</v>
      </c>
      <c r="DT14" s="6">
        <v>23.84</v>
      </c>
      <c r="DU14" s="6">
        <f t="shared" si="73"/>
        <v>24.123333333333335</v>
      </c>
      <c r="DV14" s="6">
        <f t="shared" si="74"/>
        <v>-1.7966666666666669</v>
      </c>
      <c r="DW14" s="6">
        <f t="shared" si="75"/>
        <v>-2.6033333333333353</v>
      </c>
      <c r="DX14" s="7">
        <f t="shared" si="76"/>
        <v>6.076890656942405</v>
      </c>
      <c r="DY14" s="6">
        <f t="shared" si="77"/>
        <v>-7.8333333333333321</v>
      </c>
      <c r="DZ14" s="7">
        <f t="shared" si="78"/>
        <v>228.07007184392654</v>
      </c>
      <c r="EA14" s="6">
        <v>28.82</v>
      </c>
      <c r="EB14" s="6">
        <v>27.71</v>
      </c>
      <c r="EC14" s="6">
        <v>26.89</v>
      </c>
      <c r="ED14" s="6">
        <f t="shared" si="79"/>
        <v>27.806666666666668</v>
      </c>
      <c r="EE14" s="6">
        <f t="shared" si="80"/>
        <v>5.2366666666666681</v>
      </c>
      <c r="EF14" s="6">
        <f t="shared" si="81"/>
        <v>0.95333333333333314</v>
      </c>
      <c r="EG14" s="7">
        <f t="shared" si="82"/>
        <v>0.51643785757469352</v>
      </c>
      <c r="EH14" s="6">
        <v>28.35</v>
      </c>
      <c r="EI14" s="6">
        <v>29.28</v>
      </c>
      <c r="EJ14" s="6">
        <v>27.07</v>
      </c>
      <c r="EK14" s="6">
        <f t="shared" si="83"/>
        <v>28.233333333333334</v>
      </c>
      <c r="EL14" s="6">
        <f t="shared" si="84"/>
        <v>4.283333333333335</v>
      </c>
      <c r="EM14" s="6">
        <f t="shared" si="85"/>
        <v>-0.95333333333333314</v>
      </c>
      <c r="EN14" s="7">
        <f t="shared" si="86"/>
        <v>1.9363413919657657</v>
      </c>
      <c r="EO14" s="6">
        <v>27.71</v>
      </c>
      <c r="EP14" s="6">
        <v>27.47</v>
      </c>
      <c r="EQ14" s="6">
        <v>28.98</v>
      </c>
      <c r="ER14" s="6">
        <f t="shared" si="87"/>
        <v>28.053333333333331</v>
      </c>
      <c r="ES14" s="6">
        <f t="shared" si="88"/>
        <v>3.4433333333333316</v>
      </c>
      <c r="ET14" s="6">
        <f t="shared" si="89"/>
        <v>-1.7933333333333366</v>
      </c>
      <c r="EU14" s="7">
        <f t="shared" si="90"/>
        <v>3.4661481833698646</v>
      </c>
      <c r="EV14" s="6">
        <f t="shared" si="91"/>
        <v>-0.84000000000000341</v>
      </c>
      <c r="EW14" s="7">
        <f t="shared" si="92"/>
        <v>1.7900501418559491</v>
      </c>
      <c r="EX14" s="6">
        <v>23.14</v>
      </c>
      <c r="EY14" s="6">
        <v>25.82</v>
      </c>
      <c r="EZ14" s="6">
        <v>22.24</v>
      </c>
      <c r="FA14" s="6">
        <f t="shared" si="93"/>
        <v>23.733333333333334</v>
      </c>
      <c r="FB14" s="6">
        <f t="shared" si="94"/>
        <v>1.7633333333333354</v>
      </c>
      <c r="FC14" s="6">
        <f t="shared" si="95"/>
        <v>-3.4733333333333327</v>
      </c>
      <c r="FD14" s="7">
        <f t="shared" si="96"/>
        <v>11.106507603838322</v>
      </c>
      <c r="FE14" s="6">
        <f t="shared" si="97"/>
        <v>-2.5199999999999996</v>
      </c>
      <c r="FF14" s="7">
        <f t="shared" si="98"/>
        <v>5.7358209920633074</v>
      </c>
    </row>
    <row r="15" spans="1:182" x14ac:dyDescent="0.2">
      <c r="A15" s="5" t="s">
        <v>71</v>
      </c>
      <c r="B15" s="5" t="s">
        <v>59</v>
      </c>
      <c r="C15" s="6">
        <v>30.33</v>
      </c>
      <c r="D15" s="6">
        <v>30.18</v>
      </c>
      <c r="E15" s="6">
        <v>30.97</v>
      </c>
      <c r="F15" s="6">
        <f t="shared" si="0"/>
        <v>30.493333333333329</v>
      </c>
      <c r="G15" s="6">
        <f t="shared" si="1"/>
        <v>7.943333333333328</v>
      </c>
      <c r="H15" s="6">
        <f t="shared" si="2"/>
        <v>0.22999999999999687</v>
      </c>
      <c r="I15" s="7">
        <f t="shared" si="3"/>
        <v>0.8526348917679587</v>
      </c>
      <c r="J15" s="6">
        <v>28.48</v>
      </c>
      <c r="K15" s="6">
        <v>28.18</v>
      </c>
      <c r="L15" s="6">
        <v>28.85</v>
      </c>
      <c r="M15" s="6">
        <f t="shared" si="4"/>
        <v>28.50333333333333</v>
      </c>
      <c r="N15" s="6">
        <f t="shared" si="5"/>
        <v>7.7133333333333312</v>
      </c>
      <c r="O15" s="6">
        <f t="shared" si="6"/>
        <v>-0.22999999999999687</v>
      </c>
      <c r="P15" s="7">
        <f t="shared" si="7"/>
        <v>1.1728349492318761</v>
      </c>
      <c r="Q15" s="6">
        <v>28.26</v>
      </c>
      <c r="R15" s="6">
        <v>28.53</v>
      </c>
      <c r="S15" s="6">
        <v>28.38</v>
      </c>
      <c r="T15" s="6">
        <f t="shared" si="8"/>
        <v>28.39</v>
      </c>
      <c r="U15" s="6">
        <f t="shared" si="9"/>
        <v>5.9000000000000021</v>
      </c>
      <c r="V15" s="6">
        <f t="shared" si="10"/>
        <v>-2.0433333333333259</v>
      </c>
      <c r="W15" s="7">
        <f t="shared" si="11"/>
        <v>4.1219680813171689</v>
      </c>
      <c r="X15" s="6">
        <f t="shared" si="12"/>
        <v>-1.813333333333329</v>
      </c>
      <c r="Y15" s="7">
        <f t="shared" si="13"/>
        <v>3.5145338088848441</v>
      </c>
      <c r="Z15" s="6">
        <v>28.18</v>
      </c>
      <c r="AA15" s="6">
        <v>28.49</v>
      </c>
      <c r="AB15" s="6">
        <v>28.56</v>
      </c>
      <c r="AC15" s="6">
        <f t="shared" si="100"/>
        <v>28.41</v>
      </c>
      <c r="AD15" s="6">
        <f t="shared" si="15"/>
        <v>6.91</v>
      </c>
      <c r="AE15" s="6">
        <f t="shared" si="16"/>
        <v>-1.0333333333333279</v>
      </c>
      <c r="AF15" s="7">
        <f t="shared" si="17"/>
        <v>2.046747783993542</v>
      </c>
      <c r="AG15" s="6">
        <f t="shared" si="18"/>
        <v>-0.80333333333333101</v>
      </c>
      <c r="AH15" s="7">
        <f t="shared" si="19"/>
        <v>1.7451285752816428</v>
      </c>
      <c r="AI15" s="6">
        <v>35.369999999999997</v>
      </c>
      <c r="AJ15" s="6">
        <v>35.82</v>
      </c>
      <c r="AK15" s="6">
        <v>35.71</v>
      </c>
      <c r="AL15" s="6">
        <f t="shared" si="20"/>
        <v>35.633333333333333</v>
      </c>
      <c r="AM15" s="6">
        <f t="shared" si="21"/>
        <v>13.953333333333333</v>
      </c>
      <c r="AN15" s="6">
        <f t="shared" si="22"/>
        <v>7.1866666666666674</v>
      </c>
      <c r="AO15" s="7">
        <f t="shared" si="23"/>
        <v>6.8643238454782285E-3</v>
      </c>
      <c r="AP15" s="6">
        <v>27.34</v>
      </c>
      <c r="AQ15" s="6">
        <v>27.92</v>
      </c>
      <c r="AR15" s="6">
        <v>27.71</v>
      </c>
      <c r="AS15" s="6">
        <f t="shared" si="24"/>
        <v>27.656666666666666</v>
      </c>
      <c r="AT15" s="6">
        <f t="shared" si="25"/>
        <v>6.7666666666666657</v>
      </c>
      <c r="AU15" s="6">
        <f t="shared" si="26"/>
        <v>-7.1866666666666674</v>
      </c>
      <c r="AV15" s="7">
        <f t="shared" si="27"/>
        <v>145.68077242724135</v>
      </c>
      <c r="AW15" s="6">
        <v>30.14</v>
      </c>
      <c r="AX15" s="6">
        <v>30.35</v>
      </c>
      <c r="AY15" s="6">
        <v>30.64</v>
      </c>
      <c r="AZ15" s="6">
        <f t="shared" si="28"/>
        <v>30.376666666666665</v>
      </c>
      <c r="BA15" s="6">
        <f t="shared" si="29"/>
        <v>10.886666666666667</v>
      </c>
      <c r="BB15" s="6">
        <f t="shared" si="30"/>
        <v>-3.0666666666666664</v>
      </c>
      <c r="BC15" s="7">
        <f t="shared" si="31"/>
        <v>8.3783529825650103</v>
      </c>
      <c r="BD15" s="6">
        <f t="shared" si="32"/>
        <v>4.120000000000001</v>
      </c>
      <c r="BE15" s="7">
        <f t="shared" si="33"/>
        <v>5.7511728164054664E-2</v>
      </c>
      <c r="BF15" s="6">
        <v>27.21</v>
      </c>
      <c r="BG15" s="6">
        <v>28.04</v>
      </c>
      <c r="BH15" s="6">
        <v>29.87</v>
      </c>
      <c r="BI15" s="6">
        <f t="shared" si="34"/>
        <v>28.373333333333335</v>
      </c>
      <c r="BJ15" s="6">
        <f t="shared" si="35"/>
        <v>5.7933333333333366</v>
      </c>
      <c r="BK15" s="6">
        <f t="shared" si="36"/>
        <v>-8.1599999999999966</v>
      </c>
      <c r="BL15" s="7">
        <f t="shared" si="37"/>
        <v>286.0255073464877</v>
      </c>
      <c r="BM15" s="6">
        <f t="shared" si="38"/>
        <v>-0.97333333333332916</v>
      </c>
      <c r="BN15" s="7">
        <f t="shared" si="39"/>
        <v>1.9633717104935033</v>
      </c>
      <c r="BO15" s="6">
        <v>31.25</v>
      </c>
      <c r="BP15" s="6">
        <v>31.7</v>
      </c>
      <c r="BQ15" s="6">
        <v>31.65</v>
      </c>
      <c r="BR15" s="6">
        <f t="shared" si="40"/>
        <v>31.533333333333331</v>
      </c>
      <c r="BS15" s="6">
        <f t="shared" si="41"/>
        <v>7.7233333333333327</v>
      </c>
      <c r="BT15" s="6">
        <f t="shared" si="42"/>
        <v>2.3900000000000006</v>
      </c>
      <c r="BU15" s="7">
        <f t="shared" si="43"/>
        <v>0.19078240112006981</v>
      </c>
      <c r="BV15" s="6">
        <v>26.83</v>
      </c>
      <c r="BW15" s="6">
        <v>26.97</v>
      </c>
      <c r="BX15" s="6">
        <v>26.61</v>
      </c>
      <c r="BY15" s="6">
        <f t="shared" si="44"/>
        <v>26.803333333333331</v>
      </c>
      <c r="BZ15" s="6">
        <f t="shared" si="45"/>
        <v>5.3333333333333321</v>
      </c>
      <c r="CA15" s="6">
        <f t="shared" si="46"/>
        <v>-2.3900000000000006</v>
      </c>
      <c r="CB15" s="7">
        <f t="shared" si="47"/>
        <v>5.2415736154334551</v>
      </c>
      <c r="CC15" s="6">
        <v>30.34</v>
      </c>
      <c r="CD15" s="6">
        <v>30.97</v>
      </c>
      <c r="CE15" s="6">
        <v>31.53</v>
      </c>
      <c r="CF15" s="6">
        <f t="shared" si="48"/>
        <v>30.946666666666669</v>
      </c>
      <c r="CG15" s="6">
        <f t="shared" si="49"/>
        <v>7.5966666666666676</v>
      </c>
      <c r="CH15" s="6">
        <f t="shared" si="50"/>
        <v>-0.12666666666666515</v>
      </c>
      <c r="CI15" s="7">
        <f t="shared" si="51"/>
        <v>1.0917682645706384</v>
      </c>
      <c r="CJ15" s="6">
        <f t="shared" si="52"/>
        <v>2.2633333333333354</v>
      </c>
      <c r="CK15" s="7">
        <f t="shared" si="53"/>
        <v>0.20829017098147803</v>
      </c>
      <c r="CL15" s="6">
        <v>26.18</v>
      </c>
      <c r="CM15" s="6">
        <v>26.9</v>
      </c>
      <c r="CN15" s="6">
        <v>25.87</v>
      </c>
      <c r="CO15" s="6">
        <f t="shared" si="54"/>
        <v>26.316666666666666</v>
      </c>
      <c r="CP15" s="6">
        <f t="shared" si="55"/>
        <v>2.3766666666666652</v>
      </c>
      <c r="CQ15" s="6">
        <f t="shared" si="56"/>
        <v>-5.3466666666666676</v>
      </c>
      <c r="CR15" s="7">
        <f t="shared" si="57"/>
        <v>40.691813324345716</v>
      </c>
      <c r="CS15" s="6">
        <f t="shared" si="58"/>
        <v>-2.956666666666667</v>
      </c>
      <c r="CT15" s="7">
        <f t="shared" si="59"/>
        <v>7.7632818519483262</v>
      </c>
      <c r="CU15" s="6">
        <v>28.74</v>
      </c>
      <c r="CV15" s="6">
        <v>28.19</v>
      </c>
      <c r="CW15" s="6">
        <v>29.47</v>
      </c>
      <c r="CX15" s="6">
        <f t="shared" si="60"/>
        <v>28.8</v>
      </c>
      <c r="CY15" s="6">
        <f t="shared" si="99"/>
        <v>4.5600000000000023</v>
      </c>
      <c r="CZ15" s="6">
        <f t="shared" si="61"/>
        <v>-0.89999999999999503</v>
      </c>
      <c r="DA15" s="7">
        <f t="shared" si="62"/>
        <v>1.8660659830736084</v>
      </c>
      <c r="DB15" s="6">
        <v>27.52</v>
      </c>
      <c r="DC15" s="6">
        <v>27.12</v>
      </c>
      <c r="DD15" s="6">
        <v>27.65</v>
      </c>
      <c r="DE15" s="6">
        <f t="shared" si="63"/>
        <v>27.429999999999996</v>
      </c>
      <c r="DF15" s="6">
        <f t="shared" si="64"/>
        <v>5.4599999999999973</v>
      </c>
      <c r="DG15" s="6">
        <f t="shared" si="65"/>
        <v>0.89999999999999503</v>
      </c>
      <c r="DH15" s="7">
        <f t="shared" si="66"/>
        <v>0.53588673126814845</v>
      </c>
      <c r="DI15" s="6">
        <v>28.85</v>
      </c>
      <c r="DJ15" s="6">
        <v>27.64</v>
      </c>
      <c r="DK15" s="6">
        <v>28.07</v>
      </c>
      <c r="DL15" s="6">
        <f t="shared" si="67"/>
        <v>28.186666666666667</v>
      </c>
      <c r="DM15" s="6">
        <f t="shared" si="68"/>
        <v>4.8966666666666683</v>
      </c>
      <c r="DN15" s="6">
        <f t="shared" si="69"/>
        <v>0.336666666666666</v>
      </c>
      <c r="DO15" s="7">
        <f t="shared" si="70"/>
        <v>0.79186880527972003</v>
      </c>
      <c r="DP15" s="6">
        <f t="shared" si="71"/>
        <v>-0.56333333333332902</v>
      </c>
      <c r="DQ15" s="7">
        <f t="shared" si="72"/>
        <v>1.4776794405896245</v>
      </c>
      <c r="DR15" s="6">
        <v>26.66</v>
      </c>
      <c r="DS15" s="6">
        <v>28.43</v>
      </c>
      <c r="DT15" s="6">
        <v>27.01</v>
      </c>
      <c r="DU15" s="6">
        <f t="shared" si="73"/>
        <v>27.366666666666671</v>
      </c>
      <c r="DV15" s="6">
        <f t="shared" si="74"/>
        <v>1.446666666666669</v>
      </c>
      <c r="DW15" s="6">
        <f t="shared" si="75"/>
        <v>-3.1133333333333333</v>
      </c>
      <c r="DX15" s="7">
        <f t="shared" si="76"/>
        <v>8.6537973286408363</v>
      </c>
      <c r="DY15" s="6">
        <f t="shared" si="77"/>
        <v>-4.0133333333333283</v>
      </c>
      <c r="DZ15" s="7">
        <f t="shared" si="78"/>
        <v>16.148556819389928</v>
      </c>
      <c r="EA15" s="6">
        <v>31.72</v>
      </c>
      <c r="EB15" s="6">
        <v>29.1</v>
      </c>
      <c r="EC15" s="6">
        <v>28.34</v>
      </c>
      <c r="ED15" s="6">
        <f t="shared" si="79"/>
        <v>29.72</v>
      </c>
      <c r="EE15" s="6">
        <f t="shared" si="80"/>
        <v>7.1499999999999986</v>
      </c>
      <c r="EF15" s="6">
        <f t="shared" si="81"/>
        <v>0.86666666666666359</v>
      </c>
      <c r="EG15" s="7">
        <f t="shared" si="82"/>
        <v>0.54841248984731417</v>
      </c>
      <c r="EH15" s="6">
        <v>31.52</v>
      </c>
      <c r="EI15" s="6">
        <v>30.41</v>
      </c>
      <c r="EJ15" s="6">
        <v>28.77</v>
      </c>
      <c r="EK15" s="6">
        <f t="shared" si="83"/>
        <v>30.233333333333334</v>
      </c>
      <c r="EL15" s="6">
        <f t="shared" si="84"/>
        <v>6.283333333333335</v>
      </c>
      <c r="EM15" s="6">
        <f t="shared" si="85"/>
        <v>-0.86666666666666359</v>
      </c>
      <c r="EN15" s="7">
        <f t="shared" si="86"/>
        <v>1.8234449771164296</v>
      </c>
      <c r="EO15" s="6">
        <v>25.72</v>
      </c>
      <c r="EP15" s="6">
        <v>26.19</v>
      </c>
      <c r="EQ15" s="6">
        <v>25.09</v>
      </c>
      <c r="ER15" s="6">
        <f t="shared" si="87"/>
        <v>25.666666666666668</v>
      </c>
      <c r="ES15" s="6">
        <f t="shared" si="88"/>
        <v>1.0566666666666684</v>
      </c>
      <c r="ET15" s="6">
        <f t="shared" si="89"/>
        <v>-6.0933333333333302</v>
      </c>
      <c r="EU15" s="7">
        <f t="shared" si="90"/>
        <v>68.277263548502702</v>
      </c>
      <c r="EV15" s="6">
        <f t="shared" si="91"/>
        <v>-5.2266666666666666</v>
      </c>
      <c r="EW15" s="7">
        <f t="shared" si="92"/>
        <v>37.444104102595638</v>
      </c>
      <c r="EX15" s="6">
        <v>27.67</v>
      </c>
      <c r="EY15" s="6">
        <v>26.95</v>
      </c>
      <c r="EZ15" s="6">
        <v>27.39</v>
      </c>
      <c r="FA15" s="6">
        <f t="shared" si="93"/>
        <v>27.33666666666667</v>
      </c>
      <c r="FB15" s="6">
        <f t="shared" si="94"/>
        <v>5.3666666666666707</v>
      </c>
      <c r="FC15" s="6">
        <f t="shared" si="95"/>
        <v>-1.7833333333333279</v>
      </c>
      <c r="FD15" s="7">
        <f t="shared" si="96"/>
        <v>3.4422057489773068</v>
      </c>
      <c r="FE15" s="6">
        <f t="shared" si="97"/>
        <v>-0.9166666666666643</v>
      </c>
      <c r="FF15" s="7">
        <f t="shared" si="98"/>
        <v>1.8877486253633839</v>
      </c>
    </row>
    <row r="16" spans="1:182" x14ac:dyDescent="0.2">
      <c r="A16" s="5" t="s">
        <v>72</v>
      </c>
      <c r="B16" s="5" t="s">
        <v>59</v>
      </c>
      <c r="C16" s="6">
        <v>32.42</v>
      </c>
      <c r="D16" s="6">
        <v>32.19</v>
      </c>
      <c r="E16" s="6">
        <v>32.54</v>
      </c>
      <c r="F16" s="6">
        <f t="shared" si="0"/>
        <v>32.383333333333333</v>
      </c>
      <c r="G16" s="6">
        <f t="shared" si="1"/>
        <v>9.8333333333333321</v>
      </c>
      <c r="H16" s="6">
        <f t="shared" si="2"/>
        <v>-1.7600000000000016</v>
      </c>
      <c r="I16" s="7">
        <f t="shared" si="3"/>
        <v>3.3869812494501121</v>
      </c>
      <c r="J16" s="6">
        <v>32.42</v>
      </c>
      <c r="K16" s="6">
        <v>32.19</v>
      </c>
      <c r="L16" s="6">
        <v>32.54</v>
      </c>
      <c r="M16" s="6">
        <f t="shared" si="4"/>
        <v>32.383333333333333</v>
      </c>
      <c r="N16" s="6">
        <f t="shared" si="5"/>
        <v>11.593333333333334</v>
      </c>
      <c r="O16" s="6">
        <f t="shared" si="6"/>
        <v>1.7600000000000016</v>
      </c>
      <c r="P16" s="7">
        <f t="shared" si="7"/>
        <v>0.2952481653573823</v>
      </c>
      <c r="Q16" s="6">
        <v>34.79</v>
      </c>
      <c r="R16" s="6">
        <v>34.43</v>
      </c>
      <c r="S16" s="6">
        <v>34.86</v>
      </c>
      <c r="T16" s="6">
        <f t="shared" si="8"/>
        <v>34.693333333333335</v>
      </c>
      <c r="U16" s="6">
        <f t="shared" si="9"/>
        <v>12.203333333333337</v>
      </c>
      <c r="V16" s="6">
        <f t="shared" si="10"/>
        <v>2.3700000000000045</v>
      </c>
      <c r="W16" s="7">
        <f t="shared" si="11"/>
        <v>0.19344562419279812</v>
      </c>
      <c r="X16" s="6">
        <f t="shared" si="12"/>
        <v>0.61000000000000298</v>
      </c>
      <c r="Y16" s="7">
        <f t="shared" si="13"/>
        <v>0.65519670192918034</v>
      </c>
      <c r="Z16" s="6">
        <v>32.42</v>
      </c>
      <c r="AA16" s="6">
        <v>32.19</v>
      </c>
      <c r="AB16" s="6">
        <v>32.54</v>
      </c>
      <c r="AC16" s="6">
        <f t="shared" si="100"/>
        <v>32.383333333333333</v>
      </c>
      <c r="AD16" s="6">
        <f t="shared" si="15"/>
        <v>10.883333333333333</v>
      </c>
      <c r="AE16" s="6">
        <f t="shared" si="16"/>
        <v>1.0500000000000007</v>
      </c>
      <c r="AF16" s="7">
        <f t="shared" si="17"/>
        <v>0.48296816446242252</v>
      </c>
      <c r="AG16" s="6">
        <f t="shared" si="18"/>
        <v>-0.71000000000000085</v>
      </c>
      <c r="AH16" s="7">
        <f t="shared" si="19"/>
        <v>1.6358041171155631</v>
      </c>
      <c r="AI16" s="6">
        <v>31.72</v>
      </c>
      <c r="AJ16" s="6">
        <v>31.3</v>
      </c>
      <c r="AK16" s="6">
        <v>31.11</v>
      </c>
      <c r="AL16" s="6">
        <f t="shared" si="20"/>
        <v>31.376666666666665</v>
      </c>
      <c r="AM16" s="6">
        <f t="shared" si="21"/>
        <v>9.6966666666666654</v>
      </c>
      <c r="AN16" s="6">
        <f t="shared" si="22"/>
        <v>-3.9600000000000009</v>
      </c>
      <c r="AO16" s="7">
        <f t="shared" si="23"/>
        <v>15.562479158596577</v>
      </c>
      <c r="AP16" s="6">
        <v>34.81</v>
      </c>
      <c r="AQ16" s="6">
        <v>34.44</v>
      </c>
      <c r="AR16" s="6">
        <v>34.39</v>
      </c>
      <c r="AS16" s="6">
        <f t="shared" si="24"/>
        <v>34.546666666666667</v>
      </c>
      <c r="AT16" s="6">
        <f t="shared" si="25"/>
        <v>13.656666666666666</v>
      </c>
      <c r="AU16" s="6">
        <f t="shared" si="26"/>
        <v>3.9600000000000009</v>
      </c>
      <c r="AV16" s="7">
        <f t="shared" si="27"/>
        <v>6.4257114166004117E-2</v>
      </c>
      <c r="AW16" s="6">
        <v>34.79</v>
      </c>
      <c r="AX16" s="6">
        <v>34.43</v>
      </c>
      <c r="AY16" s="6">
        <v>34.86</v>
      </c>
      <c r="AZ16" s="6">
        <f t="shared" si="28"/>
        <v>34.693333333333335</v>
      </c>
      <c r="BA16" s="6">
        <f t="shared" si="29"/>
        <v>15.203333333333337</v>
      </c>
      <c r="BB16" s="6">
        <f t="shared" si="30"/>
        <v>5.5066666666666713</v>
      </c>
      <c r="BC16" s="7">
        <f t="shared" si="31"/>
        <v>2.1995212250531016E-2</v>
      </c>
      <c r="BD16" s="6">
        <f t="shared" si="32"/>
        <v>1.5466666666666704</v>
      </c>
      <c r="BE16" s="7">
        <f t="shared" si="33"/>
        <v>0.34230003223779709</v>
      </c>
      <c r="BF16" s="6">
        <v>33.96</v>
      </c>
      <c r="BG16" s="6">
        <v>34.409999999999997</v>
      </c>
      <c r="BH16" s="6">
        <v>34.11</v>
      </c>
      <c r="BI16" s="6">
        <f t="shared" si="34"/>
        <v>34.160000000000004</v>
      </c>
      <c r="BJ16" s="6">
        <f t="shared" si="35"/>
        <v>11.580000000000005</v>
      </c>
      <c r="BK16" s="6">
        <f t="shared" si="36"/>
        <v>1.88333333333334</v>
      </c>
      <c r="BL16" s="7">
        <f t="shared" si="37"/>
        <v>0.27105671757535338</v>
      </c>
      <c r="BM16" s="6">
        <f t="shared" si="38"/>
        <v>-2.0766666666666609</v>
      </c>
      <c r="BN16" s="7">
        <f t="shared" si="39"/>
        <v>4.2183145180640347</v>
      </c>
      <c r="BO16" s="6">
        <v>31.11</v>
      </c>
      <c r="BP16" s="6">
        <v>31.94</v>
      </c>
      <c r="BQ16" s="6">
        <v>31.33</v>
      </c>
      <c r="BR16" s="6">
        <f t="shared" si="40"/>
        <v>31.459999999999997</v>
      </c>
      <c r="BS16" s="6">
        <f t="shared" si="41"/>
        <v>7.6499999999999986</v>
      </c>
      <c r="BT16" s="6">
        <f t="shared" si="42"/>
        <v>-2.4966666666666661</v>
      </c>
      <c r="BU16" s="7">
        <f t="shared" si="43"/>
        <v>5.643799228472191</v>
      </c>
      <c r="BV16" s="6">
        <v>31.3</v>
      </c>
      <c r="BW16" s="6">
        <v>31.54</v>
      </c>
      <c r="BX16" s="6">
        <v>32.01</v>
      </c>
      <c r="BY16" s="6">
        <f t="shared" si="44"/>
        <v>31.616666666666664</v>
      </c>
      <c r="BZ16" s="6">
        <f t="shared" si="45"/>
        <v>10.146666666666665</v>
      </c>
      <c r="CA16" s="6">
        <f t="shared" si="46"/>
        <v>2.4966666666666661</v>
      </c>
      <c r="CB16" s="7">
        <f t="shared" si="47"/>
        <v>0.17718560840278258</v>
      </c>
      <c r="CC16" s="6">
        <v>31.84</v>
      </c>
      <c r="CD16" s="6">
        <v>31.77</v>
      </c>
      <c r="CE16" s="6">
        <v>31.58</v>
      </c>
      <c r="CF16" s="6">
        <f t="shared" si="48"/>
        <v>31.73</v>
      </c>
      <c r="CG16" s="6">
        <f t="shared" si="49"/>
        <v>8.379999999999999</v>
      </c>
      <c r="CH16" s="6">
        <f t="shared" si="50"/>
        <v>0.73000000000000043</v>
      </c>
      <c r="CI16" s="7">
        <f t="shared" si="51"/>
        <v>0.60290391384538</v>
      </c>
      <c r="CJ16" s="6">
        <f t="shared" si="52"/>
        <v>-1.7666666666666657</v>
      </c>
      <c r="CK16" s="7">
        <f t="shared" si="53"/>
        <v>3.4026686438034206</v>
      </c>
      <c r="CL16" s="6">
        <v>33.15</v>
      </c>
      <c r="CM16" s="6">
        <v>34.61</v>
      </c>
      <c r="CN16" s="6">
        <v>33.17</v>
      </c>
      <c r="CO16" s="6">
        <f t="shared" si="54"/>
        <v>33.643333333333331</v>
      </c>
      <c r="CP16" s="6">
        <f t="shared" si="55"/>
        <v>9.7033333333333296</v>
      </c>
      <c r="CQ16" s="6">
        <f t="shared" si="56"/>
        <v>2.053333333333331</v>
      </c>
      <c r="CR16" s="7">
        <f t="shared" si="57"/>
        <v>0.24092677959788833</v>
      </c>
      <c r="CS16" s="6">
        <f t="shared" si="58"/>
        <v>-0.44333333333333513</v>
      </c>
      <c r="CT16" s="7">
        <f t="shared" si="59"/>
        <v>1.3597423728128522</v>
      </c>
      <c r="CU16" s="6">
        <v>30.5</v>
      </c>
      <c r="CV16" s="6">
        <v>31.88</v>
      </c>
      <c r="CW16" s="6">
        <v>30.73</v>
      </c>
      <c r="CX16" s="6">
        <f t="shared" si="60"/>
        <v>31.036666666666665</v>
      </c>
      <c r="CY16" s="6">
        <f t="shared" si="99"/>
        <v>6.7966666666666669</v>
      </c>
      <c r="CZ16" s="6">
        <f t="shared" si="61"/>
        <v>-3.6866666666666674</v>
      </c>
      <c r="DA16" s="7">
        <f t="shared" si="62"/>
        <v>12.876482758974568</v>
      </c>
      <c r="DB16" s="6">
        <v>32.42</v>
      </c>
      <c r="DC16" s="6">
        <v>32.28</v>
      </c>
      <c r="DD16" s="6">
        <v>32.659999999999997</v>
      </c>
      <c r="DE16" s="6">
        <f t="shared" si="63"/>
        <v>32.453333333333333</v>
      </c>
      <c r="DF16" s="6">
        <f t="shared" si="64"/>
        <v>10.483333333333334</v>
      </c>
      <c r="DG16" s="6">
        <f t="shared" si="65"/>
        <v>3.6866666666666674</v>
      </c>
      <c r="DH16" s="7">
        <f t="shared" si="66"/>
        <v>7.7660959030370805E-2</v>
      </c>
      <c r="DI16" s="6">
        <v>35.97</v>
      </c>
      <c r="DJ16" s="6">
        <v>34.380000000000003</v>
      </c>
      <c r="DK16" s="6">
        <v>34.700000000000003</v>
      </c>
      <c r="DL16" s="6">
        <f t="shared" si="67"/>
        <v>35.016666666666666</v>
      </c>
      <c r="DM16" s="6">
        <f t="shared" si="68"/>
        <v>11.726666666666667</v>
      </c>
      <c r="DN16" s="6">
        <f t="shared" si="69"/>
        <v>4.93</v>
      </c>
      <c r="DO16" s="7">
        <f t="shared" si="70"/>
        <v>3.2803646363220855E-2</v>
      </c>
      <c r="DP16" s="6">
        <f t="shared" si="71"/>
        <v>1.2433333333333323</v>
      </c>
      <c r="DQ16" s="7">
        <f t="shared" si="72"/>
        <v>0.42239558682751221</v>
      </c>
      <c r="DR16" s="6">
        <v>33.85</v>
      </c>
      <c r="DS16" s="6">
        <v>35.799999999999997</v>
      </c>
      <c r="DT16" s="6">
        <v>34.479999999999997</v>
      </c>
      <c r="DU16" s="6">
        <f t="shared" si="73"/>
        <v>34.71</v>
      </c>
      <c r="DV16" s="6">
        <f t="shared" si="74"/>
        <v>8.7899999999999991</v>
      </c>
      <c r="DW16" s="6">
        <f t="shared" si="75"/>
        <v>1.9933333333333323</v>
      </c>
      <c r="DX16" s="7">
        <f t="shared" si="76"/>
        <v>0.25115791860051362</v>
      </c>
      <c r="DY16" s="6">
        <f t="shared" si="77"/>
        <v>-1.6933333333333351</v>
      </c>
      <c r="DZ16" s="7">
        <f t="shared" si="78"/>
        <v>3.2340306086394524</v>
      </c>
      <c r="EA16" s="6">
        <v>30.83</v>
      </c>
      <c r="EB16" s="6">
        <v>33.36</v>
      </c>
      <c r="EC16" s="6">
        <v>31.06</v>
      </c>
      <c r="ED16" s="6">
        <f t="shared" si="79"/>
        <v>31.75</v>
      </c>
      <c r="EE16" s="6">
        <f t="shared" si="80"/>
        <v>9.18</v>
      </c>
      <c r="EF16" s="6">
        <f t="shared" si="81"/>
        <v>-0.16000000000000014</v>
      </c>
      <c r="EG16" s="7">
        <f t="shared" si="82"/>
        <v>1.11728713807222</v>
      </c>
      <c r="EH16" s="6">
        <v>33.33</v>
      </c>
      <c r="EI16" s="6">
        <v>32.89</v>
      </c>
      <c r="EJ16" s="6">
        <v>33.65</v>
      </c>
      <c r="EK16" s="6">
        <f t="shared" si="83"/>
        <v>33.29</v>
      </c>
      <c r="EL16" s="6">
        <f t="shared" si="84"/>
        <v>9.34</v>
      </c>
      <c r="EM16" s="6">
        <f t="shared" si="85"/>
        <v>0.16000000000000014</v>
      </c>
      <c r="EN16" s="7">
        <f t="shared" si="86"/>
        <v>0.89502507092797234</v>
      </c>
      <c r="EO16" s="6">
        <v>36.44</v>
      </c>
      <c r="EP16" s="6">
        <v>34.85</v>
      </c>
      <c r="EQ16" s="6">
        <v>35.28</v>
      </c>
      <c r="ER16" s="6">
        <f t="shared" si="87"/>
        <v>35.523333333333333</v>
      </c>
      <c r="ES16" s="6">
        <f t="shared" si="88"/>
        <v>10.913333333333334</v>
      </c>
      <c r="ET16" s="6">
        <f t="shared" si="89"/>
        <v>1.7333333333333343</v>
      </c>
      <c r="EU16" s="7">
        <f t="shared" si="90"/>
        <v>0.30075625902052899</v>
      </c>
      <c r="EV16" s="6">
        <f t="shared" si="91"/>
        <v>1.5733333333333341</v>
      </c>
      <c r="EW16" s="7">
        <f t="shared" si="92"/>
        <v>0.33603109989835417</v>
      </c>
      <c r="EX16" s="6">
        <v>33.31</v>
      </c>
      <c r="EY16" s="6">
        <v>31.24</v>
      </c>
      <c r="EZ16" s="6">
        <v>32.85</v>
      </c>
      <c r="FA16" s="6">
        <f t="shared" si="93"/>
        <v>32.466666666666669</v>
      </c>
      <c r="FB16" s="6">
        <f t="shared" si="94"/>
        <v>10.49666666666667</v>
      </c>
      <c r="FC16" s="6">
        <f t="shared" si="95"/>
        <v>1.31666666666667</v>
      </c>
      <c r="FD16" s="7">
        <f t="shared" si="96"/>
        <v>0.40146144093168729</v>
      </c>
      <c r="FE16" s="6">
        <f t="shared" si="97"/>
        <v>1.1566666666666698</v>
      </c>
      <c r="FF16" s="7">
        <f t="shared" si="98"/>
        <v>0.44854770438491459</v>
      </c>
    </row>
    <row r="17" spans="1:162" x14ac:dyDescent="0.2">
      <c r="A17" s="5" t="s">
        <v>73</v>
      </c>
      <c r="B17" s="5" t="s">
        <v>59</v>
      </c>
      <c r="C17" s="6">
        <v>31.64</v>
      </c>
      <c r="D17" s="6">
        <v>31.62</v>
      </c>
      <c r="E17" s="6">
        <v>31.09</v>
      </c>
      <c r="F17" s="6">
        <f t="shared" si="0"/>
        <v>31.450000000000003</v>
      </c>
      <c r="G17" s="6">
        <f t="shared" si="1"/>
        <v>8.9000000000000021</v>
      </c>
      <c r="H17" s="6">
        <f t="shared" si="2"/>
        <v>-0.73333333333333073</v>
      </c>
      <c r="I17" s="7">
        <f t="shared" si="3"/>
        <v>1.6624757922855726</v>
      </c>
      <c r="J17" s="6">
        <v>30.11</v>
      </c>
      <c r="K17" s="6">
        <v>30.42</v>
      </c>
      <c r="L17" s="6">
        <v>30.74</v>
      </c>
      <c r="M17" s="6">
        <f t="shared" si="4"/>
        <v>30.423333333333332</v>
      </c>
      <c r="N17" s="6">
        <f t="shared" si="5"/>
        <v>9.6333333333333329</v>
      </c>
      <c r="O17" s="6">
        <f t="shared" si="6"/>
        <v>0.73333333333333073</v>
      </c>
      <c r="P17" s="7">
        <f t="shared" si="7"/>
        <v>0.60151251804105943</v>
      </c>
      <c r="Q17" s="6">
        <v>36.54</v>
      </c>
      <c r="R17" s="6">
        <v>36.35</v>
      </c>
      <c r="S17" s="6">
        <v>36.18</v>
      </c>
      <c r="T17" s="6">
        <f t="shared" si="8"/>
        <v>36.356666666666662</v>
      </c>
      <c r="U17" s="6">
        <f t="shared" si="9"/>
        <v>13.866666666666664</v>
      </c>
      <c r="V17" s="6">
        <f t="shared" si="10"/>
        <v>4.9666666666666615</v>
      </c>
      <c r="W17" s="7">
        <f t="shared" si="11"/>
        <v>3.1980434124899336E-2</v>
      </c>
      <c r="X17" s="6">
        <f t="shared" si="12"/>
        <v>4.2333333333333307</v>
      </c>
      <c r="Y17" s="7">
        <f t="shared" si="13"/>
        <v>5.3166697559428572E-2</v>
      </c>
      <c r="Z17" s="6">
        <v>35.65</v>
      </c>
      <c r="AA17" s="6">
        <v>35.42</v>
      </c>
      <c r="AB17" s="6">
        <v>35.11</v>
      </c>
      <c r="AC17" s="6">
        <f t="shared" si="100"/>
        <v>35.393333333333331</v>
      </c>
      <c r="AD17" s="6">
        <f t="shared" si="15"/>
        <v>13.893333333333331</v>
      </c>
      <c r="AE17" s="6">
        <f t="shared" si="16"/>
        <v>4.9933333333333287</v>
      </c>
      <c r="AF17" s="7">
        <f t="shared" si="17"/>
        <v>3.1394739825064279E-2</v>
      </c>
      <c r="AG17" s="6">
        <f t="shared" si="18"/>
        <v>4.259999999999998</v>
      </c>
      <c r="AH17" s="7">
        <f t="shared" si="19"/>
        <v>5.2192994964273168E-2</v>
      </c>
      <c r="AI17" s="6">
        <v>32.520000000000003</v>
      </c>
      <c r="AJ17" s="6">
        <v>32.86</v>
      </c>
      <c r="AK17" s="6">
        <v>32.32</v>
      </c>
      <c r="AL17" s="6">
        <f t="shared" si="20"/>
        <v>32.566666666666663</v>
      </c>
      <c r="AM17" s="6">
        <f t="shared" si="21"/>
        <v>10.886666666666663</v>
      </c>
      <c r="AN17" s="6">
        <f t="shared" si="22"/>
        <v>0.52999999999999403</v>
      </c>
      <c r="AO17" s="7">
        <f t="shared" si="23"/>
        <v>0.69255473405546519</v>
      </c>
      <c r="AP17" s="6">
        <v>30.82</v>
      </c>
      <c r="AQ17" s="6">
        <v>30.99</v>
      </c>
      <c r="AR17" s="6">
        <v>31.93</v>
      </c>
      <c r="AS17" s="6">
        <f t="shared" si="24"/>
        <v>31.24666666666667</v>
      </c>
      <c r="AT17" s="6">
        <f t="shared" si="25"/>
        <v>10.356666666666669</v>
      </c>
      <c r="AU17" s="6">
        <f t="shared" si="26"/>
        <v>-0.52999999999999403</v>
      </c>
      <c r="AV17" s="7">
        <f t="shared" si="27"/>
        <v>1.4439291955224902</v>
      </c>
      <c r="AW17" s="6">
        <v>33.909999999999997</v>
      </c>
      <c r="AX17" s="6">
        <v>33.07</v>
      </c>
      <c r="AY17" s="6">
        <v>33.81</v>
      </c>
      <c r="AZ17" s="6">
        <f t="shared" si="28"/>
        <v>33.596666666666664</v>
      </c>
      <c r="BA17" s="6">
        <f t="shared" si="29"/>
        <v>14.106666666666666</v>
      </c>
      <c r="BB17" s="6">
        <f t="shared" si="30"/>
        <v>3.2200000000000024</v>
      </c>
      <c r="BC17" s="7">
        <f t="shared" si="31"/>
        <v>0.10732067955471904</v>
      </c>
      <c r="BD17" s="6">
        <f t="shared" si="32"/>
        <v>3.7499999999999964</v>
      </c>
      <c r="BE17" s="7">
        <f t="shared" si="33"/>
        <v>7.4325444687670231E-2</v>
      </c>
      <c r="BF17" s="6">
        <v>34.65</v>
      </c>
      <c r="BG17" s="6">
        <v>34.43</v>
      </c>
      <c r="BH17" s="6">
        <v>34.18</v>
      </c>
      <c r="BI17" s="6">
        <f t="shared" si="34"/>
        <v>34.419999999999995</v>
      </c>
      <c r="BJ17" s="6">
        <f t="shared" si="35"/>
        <v>11.839999999999996</v>
      </c>
      <c r="BK17" s="6">
        <f t="shared" si="36"/>
        <v>0.95333333333333314</v>
      </c>
      <c r="BL17" s="7">
        <f t="shared" si="37"/>
        <v>0.51643785757469352</v>
      </c>
      <c r="BM17" s="6">
        <f t="shared" si="38"/>
        <v>1.4833333333333272</v>
      </c>
      <c r="BN17" s="7">
        <f t="shared" si="39"/>
        <v>0.35766148310881618</v>
      </c>
      <c r="BO17" s="6">
        <v>32.15</v>
      </c>
      <c r="BP17" s="6">
        <v>31.26</v>
      </c>
      <c r="BQ17" s="6">
        <v>31.78</v>
      </c>
      <c r="BR17" s="6">
        <f t="shared" si="40"/>
        <v>31.73</v>
      </c>
      <c r="BS17" s="6">
        <f t="shared" si="41"/>
        <v>7.9200000000000017</v>
      </c>
      <c r="BT17" s="6">
        <f t="shared" si="42"/>
        <v>-1.076666666666668</v>
      </c>
      <c r="BU17" s="7">
        <f t="shared" si="43"/>
        <v>2.109157259032028</v>
      </c>
      <c r="BV17" s="6">
        <v>30.54</v>
      </c>
      <c r="BW17" s="6">
        <v>30.72</v>
      </c>
      <c r="BX17" s="6">
        <v>30.14</v>
      </c>
      <c r="BY17" s="6">
        <f t="shared" si="44"/>
        <v>30.466666666666669</v>
      </c>
      <c r="BZ17" s="6">
        <f t="shared" si="45"/>
        <v>8.9966666666666697</v>
      </c>
      <c r="CA17" s="6">
        <f t="shared" si="46"/>
        <v>1.076666666666668</v>
      </c>
      <c r="CB17" s="7">
        <f t="shared" si="47"/>
        <v>0.47412301558724823</v>
      </c>
      <c r="CC17" s="6">
        <v>35.33</v>
      </c>
      <c r="CD17" s="6">
        <v>35.82</v>
      </c>
      <c r="CE17" s="6">
        <v>35.17</v>
      </c>
      <c r="CF17" s="6">
        <f t="shared" si="48"/>
        <v>35.440000000000005</v>
      </c>
      <c r="CG17" s="6">
        <f t="shared" si="49"/>
        <v>12.090000000000003</v>
      </c>
      <c r="CH17" s="6">
        <f t="shared" si="50"/>
        <v>4.1700000000000017</v>
      </c>
      <c r="CI17" s="7">
        <f t="shared" si="51"/>
        <v>5.5552667572910594E-2</v>
      </c>
      <c r="CJ17" s="6">
        <f t="shared" si="52"/>
        <v>3.0933333333333337</v>
      </c>
      <c r="CK17" s="7">
        <f t="shared" si="53"/>
        <v>0.11716931206999748</v>
      </c>
      <c r="CL17" s="6">
        <v>34.86</v>
      </c>
      <c r="CM17" s="6">
        <v>34.11</v>
      </c>
      <c r="CN17" s="6">
        <v>34.29</v>
      </c>
      <c r="CO17" s="6">
        <f t="shared" si="54"/>
        <v>34.419999999999995</v>
      </c>
      <c r="CP17" s="6">
        <f t="shared" si="55"/>
        <v>10.479999999999993</v>
      </c>
      <c r="CQ17" s="6">
        <f t="shared" si="56"/>
        <v>2.5599999999999916</v>
      </c>
      <c r="CR17" s="7">
        <f t="shared" si="57"/>
        <v>0.16957554093096</v>
      </c>
      <c r="CS17" s="6">
        <f t="shared" si="58"/>
        <v>1.4833333333333236</v>
      </c>
      <c r="CT17" s="7">
        <f t="shared" si="59"/>
        <v>0.35766148310881701</v>
      </c>
      <c r="CU17" s="6">
        <v>33.82</v>
      </c>
      <c r="CV17" s="6">
        <v>33.83</v>
      </c>
      <c r="CW17" s="6">
        <v>33.25</v>
      </c>
      <c r="CX17" s="6">
        <f t="shared" si="60"/>
        <v>33.633333333333333</v>
      </c>
      <c r="CY17" s="6">
        <f t="shared" si="99"/>
        <v>9.3933333333333344</v>
      </c>
      <c r="CZ17" s="6">
        <f t="shared" si="61"/>
        <v>2.6966666666666654</v>
      </c>
      <c r="DA17" s="7">
        <f t="shared" si="62"/>
        <v>0.15424903120300887</v>
      </c>
      <c r="DB17" s="6">
        <v>28.72</v>
      </c>
      <c r="DC17" s="6">
        <v>28.71</v>
      </c>
      <c r="DD17" s="6">
        <v>28.57</v>
      </c>
      <c r="DE17" s="6">
        <f t="shared" si="63"/>
        <v>28.666666666666668</v>
      </c>
      <c r="DF17" s="6">
        <f t="shared" si="64"/>
        <v>6.696666666666669</v>
      </c>
      <c r="DG17" s="6">
        <f t="shared" si="65"/>
        <v>-2.6966666666666654</v>
      </c>
      <c r="DH17" s="7">
        <f t="shared" si="66"/>
        <v>6.483022889679539</v>
      </c>
      <c r="DI17" s="6">
        <v>34.81</v>
      </c>
      <c r="DJ17" s="6">
        <v>34.72</v>
      </c>
      <c r="DK17" s="6">
        <v>35.549999999999997</v>
      </c>
      <c r="DL17" s="6">
        <f t="shared" si="67"/>
        <v>35.026666666666664</v>
      </c>
      <c r="DM17" s="6">
        <f t="shared" si="68"/>
        <v>11.736666666666665</v>
      </c>
      <c r="DN17" s="6">
        <f t="shared" si="69"/>
        <v>2.3433333333333302</v>
      </c>
      <c r="DO17" s="7">
        <f t="shared" si="70"/>
        <v>0.19705450899480983</v>
      </c>
      <c r="DP17" s="6">
        <f t="shared" si="71"/>
        <v>5.0399999999999956</v>
      </c>
      <c r="DQ17" s="7">
        <f t="shared" si="72"/>
        <v>3.0395467106634027E-2</v>
      </c>
      <c r="DR17" s="6">
        <v>34.28</v>
      </c>
      <c r="DS17" s="6">
        <v>36.01</v>
      </c>
      <c r="DT17" s="6">
        <v>35.78</v>
      </c>
      <c r="DU17" s="6">
        <f t="shared" si="73"/>
        <v>35.356666666666662</v>
      </c>
      <c r="DV17" s="6">
        <f t="shared" si="74"/>
        <v>9.4366666666666603</v>
      </c>
      <c r="DW17" s="6">
        <f t="shared" si="75"/>
        <v>4.3333333333325896E-2</v>
      </c>
      <c r="DX17" s="7">
        <f t="shared" si="76"/>
        <v>0.97041023149354566</v>
      </c>
      <c r="DY17" s="6">
        <f t="shared" si="77"/>
        <v>2.7399999999999913</v>
      </c>
      <c r="DZ17" s="7">
        <f t="shared" si="78"/>
        <v>0.14968483807736699</v>
      </c>
      <c r="EA17" s="6">
        <v>30.35</v>
      </c>
      <c r="EB17" s="6">
        <v>32.909999999999997</v>
      </c>
      <c r="EC17" s="6">
        <v>31.77</v>
      </c>
      <c r="ED17" s="6">
        <f t="shared" si="79"/>
        <v>31.676666666666666</v>
      </c>
      <c r="EE17" s="6">
        <f t="shared" si="80"/>
        <v>9.1066666666666656</v>
      </c>
      <c r="EF17" s="6">
        <f t="shared" si="81"/>
        <v>1.0066666666666606</v>
      </c>
      <c r="EG17" s="7">
        <f t="shared" si="82"/>
        <v>0.49769483955161659</v>
      </c>
      <c r="EH17" s="6">
        <v>31.62</v>
      </c>
      <c r="EI17" s="6">
        <v>31.92</v>
      </c>
      <c r="EJ17" s="6">
        <v>32.61</v>
      </c>
      <c r="EK17" s="6">
        <f t="shared" si="83"/>
        <v>32.050000000000004</v>
      </c>
      <c r="EL17" s="6">
        <f t="shared" si="84"/>
        <v>8.100000000000005</v>
      </c>
      <c r="EM17" s="6">
        <f t="shared" si="85"/>
        <v>-1.0066666666666606</v>
      </c>
      <c r="EN17" s="7">
        <f t="shared" si="86"/>
        <v>2.0092633488040992</v>
      </c>
      <c r="EO17" s="6">
        <v>35.15</v>
      </c>
      <c r="EP17" s="6">
        <v>35.520000000000003</v>
      </c>
      <c r="EQ17" s="6">
        <v>35.29</v>
      </c>
      <c r="ER17" s="6">
        <f t="shared" si="87"/>
        <v>35.32</v>
      </c>
      <c r="ES17" s="6">
        <f t="shared" si="88"/>
        <v>10.71</v>
      </c>
      <c r="ET17" s="6">
        <f t="shared" si="89"/>
        <v>1.6033333333333353</v>
      </c>
      <c r="EU17" s="7">
        <f t="shared" si="90"/>
        <v>0.32911567986090812</v>
      </c>
      <c r="EV17" s="6">
        <f t="shared" si="91"/>
        <v>2.6099999999999959</v>
      </c>
      <c r="EW17" s="7">
        <f t="shared" si="92"/>
        <v>0.16379917548229586</v>
      </c>
      <c r="EX17" s="6">
        <v>33.65</v>
      </c>
      <c r="EY17" s="6">
        <v>32.979999999999997</v>
      </c>
      <c r="EZ17" s="6">
        <v>33.53</v>
      </c>
      <c r="FA17" s="6">
        <f t="shared" si="93"/>
        <v>33.386666666666663</v>
      </c>
      <c r="FB17" s="6">
        <f t="shared" si="94"/>
        <v>11.416666666666664</v>
      </c>
      <c r="FC17" s="6">
        <f t="shared" si="95"/>
        <v>2.3099999999999987</v>
      </c>
      <c r="FD17" s="7">
        <f t="shared" si="96"/>
        <v>0.20166043980553175</v>
      </c>
      <c r="FE17" s="6">
        <f t="shared" si="97"/>
        <v>3.3166666666666593</v>
      </c>
      <c r="FF17" s="7">
        <f t="shared" si="98"/>
        <v>0.10036536023292257</v>
      </c>
    </row>
    <row r="18" spans="1:162" x14ac:dyDescent="0.2">
      <c r="A18" s="5" t="s">
        <v>74</v>
      </c>
      <c r="B18" s="5" t="s">
        <v>59</v>
      </c>
      <c r="C18" s="6">
        <v>29.6</v>
      </c>
      <c r="D18" s="6">
        <v>29.99</v>
      </c>
      <c r="E18" s="6">
        <v>29.42</v>
      </c>
      <c r="F18" s="6">
        <f t="shared" si="0"/>
        <v>29.67</v>
      </c>
      <c r="G18" s="6">
        <f t="shared" si="1"/>
        <v>7.120000000000001</v>
      </c>
      <c r="H18" s="6">
        <f t="shared" si="2"/>
        <v>1.2633333333333354</v>
      </c>
      <c r="I18" s="7">
        <f t="shared" si="3"/>
        <v>0.41658034196295607</v>
      </c>
      <c r="J18" s="6">
        <v>26.55</v>
      </c>
      <c r="K18" s="6">
        <v>26.92</v>
      </c>
      <c r="L18" s="6">
        <v>26.47</v>
      </c>
      <c r="M18" s="6">
        <f t="shared" si="4"/>
        <v>26.646666666666665</v>
      </c>
      <c r="N18" s="6">
        <f t="shared" si="5"/>
        <v>5.8566666666666656</v>
      </c>
      <c r="O18" s="6">
        <f t="shared" si="6"/>
        <v>-1.2633333333333354</v>
      </c>
      <c r="P18" s="7">
        <f t="shared" si="7"/>
        <v>2.4004973333305388</v>
      </c>
      <c r="Q18" s="6">
        <v>25.52</v>
      </c>
      <c r="R18" s="6">
        <v>25.84</v>
      </c>
      <c r="S18" s="6">
        <v>25.19</v>
      </c>
      <c r="T18" s="6">
        <f t="shared" si="8"/>
        <v>25.516666666666666</v>
      </c>
      <c r="U18" s="6">
        <f t="shared" si="9"/>
        <v>3.0266666666666673</v>
      </c>
      <c r="V18" s="6">
        <f t="shared" si="10"/>
        <v>-4.0933333333333337</v>
      </c>
      <c r="W18" s="7">
        <f t="shared" si="11"/>
        <v>17.069315887125725</v>
      </c>
      <c r="X18" s="6">
        <f t="shared" si="12"/>
        <v>-2.8299999999999983</v>
      </c>
      <c r="Y18" s="7">
        <f t="shared" si="13"/>
        <v>7.1107414493325534</v>
      </c>
      <c r="Z18" s="6">
        <v>32.58</v>
      </c>
      <c r="AA18" s="6">
        <v>32.39</v>
      </c>
      <c r="AB18" s="6">
        <v>32.159999999999997</v>
      </c>
      <c r="AC18" s="6">
        <f t="shared" si="100"/>
        <v>32.376666666666665</v>
      </c>
      <c r="AD18" s="6">
        <f t="shared" si="15"/>
        <v>10.876666666666665</v>
      </c>
      <c r="AE18" s="6">
        <f t="shared" si="16"/>
        <v>3.7566666666666642</v>
      </c>
      <c r="AF18" s="7">
        <f t="shared" si="17"/>
        <v>7.3982780536864842E-2</v>
      </c>
      <c r="AG18" s="6">
        <f t="shared" si="18"/>
        <v>5.0199999999999996</v>
      </c>
      <c r="AH18" s="7">
        <f t="shared" si="19"/>
        <v>3.0819772015417482E-2</v>
      </c>
      <c r="AI18" s="6">
        <v>30.19</v>
      </c>
      <c r="AJ18" s="6">
        <v>30.99</v>
      </c>
      <c r="AK18" s="6">
        <v>30.56</v>
      </c>
      <c r="AL18" s="6">
        <f t="shared" si="20"/>
        <v>30.58</v>
      </c>
      <c r="AM18" s="6">
        <f t="shared" si="21"/>
        <v>8.8999999999999986</v>
      </c>
      <c r="AN18" s="6">
        <f t="shared" si="22"/>
        <v>4.2233333333333327</v>
      </c>
      <c r="AO18" s="7">
        <f t="shared" si="23"/>
        <v>5.3536501185653555E-2</v>
      </c>
      <c r="AP18" s="6">
        <v>25.02</v>
      </c>
      <c r="AQ18" s="6">
        <v>25.77</v>
      </c>
      <c r="AR18" s="6">
        <v>25.91</v>
      </c>
      <c r="AS18" s="6">
        <f t="shared" si="24"/>
        <v>25.566666666666666</v>
      </c>
      <c r="AT18" s="6">
        <f t="shared" si="25"/>
        <v>4.6766666666666659</v>
      </c>
      <c r="AU18" s="6">
        <f t="shared" si="26"/>
        <v>-4.2233333333333327</v>
      </c>
      <c r="AV18" s="7">
        <f t="shared" si="27"/>
        <v>18.678844860111536</v>
      </c>
      <c r="AW18" s="6">
        <v>28.42</v>
      </c>
      <c r="AX18" s="6">
        <v>28.45</v>
      </c>
      <c r="AY18" s="6">
        <v>28.21</v>
      </c>
      <c r="AZ18" s="6">
        <f t="shared" si="28"/>
        <v>28.360000000000003</v>
      </c>
      <c r="BA18" s="6">
        <f t="shared" si="29"/>
        <v>8.8700000000000045</v>
      </c>
      <c r="BB18" s="6">
        <f t="shared" si="30"/>
        <v>-2.9999999999994031E-2</v>
      </c>
      <c r="BC18" s="7">
        <f t="shared" si="31"/>
        <v>1.0210121257071891</v>
      </c>
      <c r="BD18" s="6">
        <f t="shared" si="32"/>
        <v>4.1933333333333387</v>
      </c>
      <c r="BE18" s="7">
        <f t="shared" si="33"/>
        <v>5.4661416878489577E-2</v>
      </c>
      <c r="BF18" s="6">
        <v>31.59</v>
      </c>
      <c r="BG18" s="6">
        <v>31.74</v>
      </c>
      <c r="BH18" s="6">
        <v>31.84</v>
      </c>
      <c r="BI18" s="6">
        <f t="shared" si="34"/>
        <v>31.723333333333333</v>
      </c>
      <c r="BJ18" s="6">
        <f t="shared" si="35"/>
        <v>9.1433333333333344</v>
      </c>
      <c r="BK18" s="6">
        <f t="shared" si="36"/>
        <v>0.24333333333333584</v>
      </c>
      <c r="BL18" s="7">
        <f t="shared" si="37"/>
        <v>0.84479117365502243</v>
      </c>
      <c r="BM18" s="6">
        <f t="shared" si="38"/>
        <v>4.4666666666666686</v>
      </c>
      <c r="BN18" s="7">
        <f t="shared" si="39"/>
        <v>4.5227163670011769E-2</v>
      </c>
      <c r="BO18" s="6">
        <v>28.35</v>
      </c>
      <c r="BP18" s="6">
        <v>28.42</v>
      </c>
      <c r="BQ18" s="6">
        <v>28.15</v>
      </c>
      <c r="BR18" s="6">
        <f t="shared" si="40"/>
        <v>28.306666666666668</v>
      </c>
      <c r="BS18" s="6">
        <f t="shared" si="41"/>
        <v>4.4966666666666697</v>
      </c>
      <c r="BT18" s="6">
        <f t="shared" si="42"/>
        <v>0.36666666666667069</v>
      </c>
      <c r="BU18" s="7">
        <f t="shared" si="43"/>
        <v>0.7755723809168652</v>
      </c>
      <c r="BV18" s="6">
        <v>25.18</v>
      </c>
      <c r="BW18" s="6">
        <v>25.63</v>
      </c>
      <c r="BX18" s="6">
        <v>25.99</v>
      </c>
      <c r="BY18" s="6">
        <f t="shared" si="44"/>
        <v>25.599999999999998</v>
      </c>
      <c r="BZ18" s="6">
        <f t="shared" si="45"/>
        <v>4.129999999999999</v>
      </c>
      <c r="CA18" s="6">
        <f t="shared" si="46"/>
        <v>-0.36666666666667069</v>
      </c>
      <c r="CB18" s="7">
        <f t="shared" si="47"/>
        <v>1.2893703084395827</v>
      </c>
      <c r="CC18" s="6">
        <v>28.88</v>
      </c>
      <c r="CD18" s="6">
        <v>28.73</v>
      </c>
      <c r="CE18" s="6">
        <v>28.27</v>
      </c>
      <c r="CF18" s="6">
        <f t="shared" si="48"/>
        <v>28.626666666666665</v>
      </c>
      <c r="CG18" s="6">
        <f t="shared" si="49"/>
        <v>5.2766666666666637</v>
      </c>
      <c r="CH18" s="6">
        <f t="shared" si="50"/>
        <v>0.77999999999999403</v>
      </c>
      <c r="CI18" s="7">
        <f t="shared" si="51"/>
        <v>0.58236679323423035</v>
      </c>
      <c r="CJ18" s="6">
        <f t="shared" si="52"/>
        <v>1.1466666666666647</v>
      </c>
      <c r="CK18" s="7">
        <f t="shared" si="53"/>
        <v>0.45166760039559178</v>
      </c>
      <c r="CL18" s="6">
        <v>31.73</v>
      </c>
      <c r="CM18" s="6">
        <v>32.090000000000003</v>
      </c>
      <c r="CN18" s="6">
        <v>32.24</v>
      </c>
      <c r="CO18" s="6">
        <f t="shared" si="54"/>
        <v>32.020000000000003</v>
      </c>
      <c r="CP18" s="6">
        <f t="shared" si="55"/>
        <v>8.0800000000000018</v>
      </c>
      <c r="CQ18" s="6">
        <f t="shared" si="56"/>
        <v>3.5833333333333321</v>
      </c>
      <c r="CR18" s="7">
        <f t="shared" si="57"/>
        <v>8.3427490885627217E-2</v>
      </c>
      <c r="CS18" s="6">
        <f t="shared" si="58"/>
        <v>3.9500000000000028</v>
      </c>
      <c r="CT18" s="7">
        <f t="shared" si="59"/>
        <v>6.4704057740085988E-2</v>
      </c>
      <c r="CU18" s="6">
        <v>28.71</v>
      </c>
      <c r="CV18" s="6">
        <v>29.8</v>
      </c>
      <c r="CW18" s="6">
        <v>28.82</v>
      </c>
      <c r="CX18" s="6">
        <f t="shared" si="60"/>
        <v>29.110000000000003</v>
      </c>
      <c r="CY18" s="6">
        <f t="shared" si="99"/>
        <v>4.8700000000000045</v>
      </c>
      <c r="CZ18" s="6">
        <f t="shared" si="61"/>
        <v>1.533333333333335</v>
      </c>
      <c r="DA18" s="7">
        <f t="shared" si="62"/>
        <v>0.34547821999194361</v>
      </c>
      <c r="DB18" s="6">
        <v>25.23</v>
      </c>
      <c r="DC18" s="6">
        <v>25.58</v>
      </c>
      <c r="DD18" s="6">
        <v>25.11</v>
      </c>
      <c r="DE18" s="6">
        <f t="shared" si="63"/>
        <v>25.306666666666668</v>
      </c>
      <c r="DF18" s="6">
        <f t="shared" si="64"/>
        <v>3.3366666666666696</v>
      </c>
      <c r="DG18" s="6">
        <f t="shared" si="65"/>
        <v>-1.533333333333335</v>
      </c>
      <c r="DH18" s="7">
        <f t="shared" si="66"/>
        <v>2.8945384748807594</v>
      </c>
      <c r="DI18" s="6">
        <v>23.62</v>
      </c>
      <c r="DJ18" s="6">
        <v>25.41</v>
      </c>
      <c r="DK18" s="6">
        <v>24.58</v>
      </c>
      <c r="DL18" s="6">
        <f t="shared" si="67"/>
        <v>24.536666666666665</v>
      </c>
      <c r="DM18" s="6">
        <f t="shared" si="68"/>
        <v>1.2466666666666661</v>
      </c>
      <c r="DN18" s="6">
        <f t="shared" si="69"/>
        <v>-3.6233333333333384</v>
      </c>
      <c r="DO18" s="7">
        <f t="shared" si="70"/>
        <v>12.323441778508442</v>
      </c>
      <c r="DP18" s="6">
        <f t="shared" si="71"/>
        <v>-2.0900000000000034</v>
      </c>
      <c r="DQ18" s="7">
        <f t="shared" si="72"/>
        <v>4.2574807298134498</v>
      </c>
      <c r="DR18" s="6">
        <v>31.08</v>
      </c>
      <c r="DS18" s="6">
        <v>33.67</v>
      </c>
      <c r="DT18" s="6">
        <v>34.92</v>
      </c>
      <c r="DU18" s="6">
        <f t="shared" si="73"/>
        <v>33.223333333333336</v>
      </c>
      <c r="DV18" s="6">
        <f t="shared" si="74"/>
        <v>7.3033333333333346</v>
      </c>
      <c r="DW18" s="6">
        <f t="shared" si="75"/>
        <v>2.43333333333333</v>
      </c>
      <c r="DX18" s="7">
        <f t="shared" si="76"/>
        <v>0.18513719403582096</v>
      </c>
      <c r="DY18" s="6">
        <f t="shared" si="77"/>
        <v>3.966666666666665</v>
      </c>
      <c r="DZ18" s="7">
        <f t="shared" si="78"/>
        <v>6.3960868249798505E-2</v>
      </c>
      <c r="EA18" s="6">
        <v>30.72</v>
      </c>
      <c r="EB18" s="6">
        <v>30.17</v>
      </c>
      <c r="EC18" s="6">
        <v>31.86</v>
      </c>
      <c r="ED18" s="6">
        <f t="shared" si="79"/>
        <v>30.916666666666668</v>
      </c>
      <c r="EE18" s="6">
        <f t="shared" si="80"/>
        <v>8.3466666666666676</v>
      </c>
      <c r="EF18" s="6">
        <f t="shared" si="81"/>
        <v>4.6799999999999962</v>
      </c>
      <c r="EG18" s="7">
        <f t="shared" si="82"/>
        <v>3.9010329653175482E-2</v>
      </c>
      <c r="EH18" s="6">
        <v>27.31</v>
      </c>
      <c r="EI18" s="6">
        <v>27.42</v>
      </c>
      <c r="EJ18" s="6">
        <v>28.12</v>
      </c>
      <c r="EK18" s="6">
        <f t="shared" si="83"/>
        <v>27.616666666666671</v>
      </c>
      <c r="EL18" s="6">
        <f t="shared" si="84"/>
        <v>3.6666666666666714</v>
      </c>
      <c r="EM18" s="6">
        <f t="shared" si="85"/>
        <v>-4.6799999999999962</v>
      </c>
      <c r="EN18" s="7">
        <f t="shared" si="86"/>
        <v>25.634236082867837</v>
      </c>
      <c r="EO18" s="6">
        <v>24.17</v>
      </c>
      <c r="EP18" s="6">
        <v>26.2</v>
      </c>
      <c r="EQ18" s="6">
        <v>28.16</v>
      </c>
      <c r="ER18" s="6">
        <f t="shared" si="87"/>
        <v>26.176666666666666</v>
      </c>
      <c r="ES18" s="6">
        <f t="shared" si="88"/>
        <v>1.5666666666666664</v>
      </c>
      <c r="ET18" s="6">
        <f t="shared" si="89"/>
        <v>-6.7800000000000011</v>
      </c>
      <c r="EU18" s="7">
        <f t="shared" si="90"/>
        <v>109.89637586403259</v>
      </c>
      <c r="EV18" s="6">
        <f t="shared" si="91"/>
        <v>-2.100000000000005</v>
      </c>
      <c r="EW18" s="7">
        <f t="shared" si="92"/>
        <v>4.2870938501451867</v>
      </c>
      <c r="EX18" s="6">
        <v>33.74</v>
      </c>
      <c r="EY18" s="6">
        <v>33.380000000000003</v>
      </c>
      <c r="EZ18" s="6">
        <v>31.05</v>
      </c>
      <c r="FA18" s="6">
        <f t="shared" si="93"/>
        <v>32.723333333333336</v>
      </c>
      <c r="FB18" s="6">
        <f t="shared" si="94"/>
        <v>10.753333333333337</v>
      </c>
      <c r="FC18" s="6">
        <f t="shared" si="95"/>
        <v>2.4066666666666698</v>
      </c>
      <c r="FD18" s="7">
        <f t="shared" si="96"/>
        <v>0.18859107834377875</v>
      </c>
      <c r="FE18" s="6">
        <f t="shared" si="97"/>
        <v>7.086666666666666</v>
      </c>
      <c r="FF18" s="7">
        <f t="shared" si="98"/>
        <v>7.35700013583865E-3</v>
      </c>
    </row>
    <row r="19" spans="1:162" x14ac:dyDescent="0.2">
      <c r="A19" s="5" t="s">
        <v>75</v>
      </c>
      <c r="B19" s="5" t="s">
        <v>59</v>
      </c>
      <c r="C19" s="6">
        <v>33.21</v>
      </c>
      <c r="D19" s="6">
        <v>33.78</v>
      </c>
      <c r="E19" s="6">
        <v>33.06</v>
      </c>
      <c r="F19" s="6">
        <f t="shared" si="0"/>
        <v>33.35</v>
      </c>
      <c r="G19" s="6">
        <f t="shared" si="1"/>
        <v>10.8</v>
      </c>
      <c r="H19" s="6">
        <f t="shared" si="2"/>
        <v>-5.9233333333333285</v>
      </c>
      <c r="I19" s="7">
        <f t="shared" si="3"/>
        <v>60.687745995167617</v>
      </c>
      <c r="J19" s="6">
        <v>37.71</v>
      </c>
      <c r="K19" s="6">
        <v>37.18</v>
      </c>
      <c r="L19" s="6">
        <v>37.65</v>
      </c>
      <c r="M19" s="6">
        <f t="shared" si="4"/>
        <v>37.513333333333328</v>
      </c>
      <c r="N19" s="6">
        <f t="shared" si="5"/>
        <v>16.723333333333329</v>
      </c>
      <c r="O19" s="6">
        <f t="shared" si="6"/>
        <v>5.9233333333333285</v>
      </c>
      <c r="P19" s="7">
        <f t="shared" si="7"/>
        <v>1.647779108618776E-2</v>
      </c>
      <c r="Q19" s="6">
        <v>31.34</v>
      </c>
      <c r="R19" s="6">
        <v>31.28</v>
      </c>
      <c r="S19" s="6">
        <v>31.62</v>
      </c>
      <c r="T19" s="6">
        <f t="shared" si="8"/>
        <v>31.413333333333338</v>
      </c>
      <c r="U19" s="6">
        <f t="shared" si="9"/>
        <v>8.9233333333333391</v>
      </c>
      <c r="V19" s="6">
        <f t="shared" si="10"/>
        <v>-1.8766666666666616</v>
      </c>
      <c r="W19" s="7">
        <f t="shared" si="11"/>
        <v>3.6722560798608659</v>
      </c>
      <c r="X19" s="6">
        <f t="shared" si="12"/>
        <v>-7.7999999999999901</v>
      </c>
      <c r="Y19" s="7">
        <f t="shared" si="13"/>
        <v>222.86094420380616</v>
      </c>
      <c r="Z19" s="6">
        <v>35.17</v>
      </c>
      <c r="AA19" s="6">
        <v>35.869999999999997</v>
      </c>
      <c r="AB19" s="6">
        <v>35.65</v>
      </c>
      <c r="AC19" s="6">
        <f t="shared" si="100"/>
        <v>35.563333333333333</v>
      </c>
      <c r="AD19" s="6">
        <f t="shared" si="15"/>
        <v>14.063333333333333</v>
      </c>
      <c r="AE19" s="6">
        <f t="shared" si="16"/>
        <v>3.2633333333333319</v>
      </c>
      <c r="AF19" s="7">
        <f t="shared" si="17"/>
        <v>0.10414508549073927</v>
      </c>
      <c r="AG19" s="6">
        <f t="shared" si="18"/>
        <v>-2.6599999999999966</v>
      </c>
      <c r="AH19" s="7">
        <f t="shared" si="19"/>
        <v>6.3203304949070018</v>
      </c>
      <c r="AI19" s="6">
        <v>33.21</v>
      </c>
      <c r="AJ19" s="6">
        <v>33.78</v>
      </c>
      <c r="AK19" s="6">
        <v>33.06</v>
      </c>
      <c r="AL19" s="6">
        <f t="shared" si="20"/>
        <v>33.35</v>
      </c>
      <c r="AM19" s="6">
        <f t="shared" si="21"/>
        <v>11.670000000000002</v>
      </c>
      <c r="AN19" s="6">
        <f t="shared" si="22"/>
        <v>-5.7533333333333303</v>
      </c>
      <c r="AO19" s="7">
        <f t="shared" si="23"/>
        <v>53.941858864300634</v>
      </c>
      <c r="AP19" s="6">
        <v>38.19</v>
      </c>
      <c r="AQ19" s="6">
        <v>38.479999999999997</v>
      </c>
      <c r="AR19" s="6">
        <v>38.270000000000003</v>
      </c>
      <c r="AS19" s="6">
        <f t="shared" si="24"/>
        <v>38.313333333333333</v>
      </c>
      <c r="AT19" s="6">
        <f t="shared" si="25"/>
        <v>17.423333333333332</v>
      </c>
      <c r="AU19" s="6">
        <f t="shared" si="26"/>
        <v>5.7533333333333303</v>
      </c>
      <c r="AV19" s="7">
        <f t="shared" si="27"/>
        <v>1.8538478670445151E-2</v>
      </c>
      <c r="AW19" s="6">
        <v>32.76</v>
      </c>
      <c r="AX19" s="6">
        <v>32.08</v>
      </c>
      <c r="AY19" s="6">
        <v>33.86</v>
      </c>
      <c r="AZ19" s="6">
        <f t="shared" si="28"/>
        <v>32.9</v>
      </c>
      <c r="BA19" s="6">
        <f t="shared" si="29"/>
        <v>13.41</v>
      </c>
      <c r="BB19" s="6">
        <f t="shared" si="30"/>
        <v>1.7399999999999984</v>
      </c>
      <c r="BC19" s="7">
        <f t="shared" si="31"/>
        <v>0.29936967615473253</v>
      </c>
      <c r="BD19" s="6">
        <f t="shared" si="32"/>
        <v>-4.0133333333333319</v>
      </c>
      <c r="BE19" s="7">
        <f t="shared" si="33"/>
        <v>16.14855681938997</v>
      </c>
      <c r="BF19" s="6">
        <v>32.22</v>
      </c>
      <c r="BG19" s="6">
        <v>33.19</v>
      </c>
      <c r="BH19" s="6">
        <v>33.93</v>
      </c>
      <c r="BI19" s="6">
        <f t="shared" si="34"/>
        <v>33.113333333333337</v>
      </c>
      <c r="BJ19" s="6">
        <f t="shared" si="35"/>
        <v>10.533333333333339</v>
      </c>
      <c r="BK19" s="6">
        <f t="shared" si="36"/>
        <v>-1.1366666666666632</v>
      </c>
      <c r="BL19" s="7">
        <f t="shared" si="37"/>
        <v>2.1987242267703899</v>
      </c>
      <c r="BM19" s="6">
        <f t="shared" si="38"/>
        <v>-6.8899999999999935</v>
      </c>
      <c r="BN19" s="7">
        <f t="shared" si="39"/>
        <v>118.60327192196688</v>
      </c>
      <c r="BO19" s="6">
        <v>31.74</v>
      </c>
      <c r="BP19" s="6">
        <v>31.41</v>
      </c>
      <c r="BQ19" s="6">
        <v>31.52</v>
      </c>
      <c r="BR19" s="6">
        <f t="shared" si="40"/>
        <v>31.556666666666668</v>
      </c>
      <c r="BS19" s="6">
        <f t="shared" si="41"/>
        <v>7.7466666666666697</v>
      </c>
      <c r="BT19" s="6">
        <f t="shared" si="42"/>
        <v>-7.5066666666666606</v>
      </c>
      <c r="BU19" s="7">
        <f t="shared" si="43"/>
        <v>181.85775860850814</v>
      </c>
      <c r="BV19" s="6">
        <v>36.659999999999997</v>
      </c>
      <c r="BW19" s="6">
        <v>36.82</v>
      </c>
      <c r="BX19" s="6">
        <v>36.69</v>
      </c>
      <c r="BY19" s="6">
        <f t="shared" si="44"/>
        <v>36.723333333333329</v>
      </c>
      <c r="BZ19" s="6">
        <f t="shared" si="45"/>
        <v>15.25333333333333</v>
      </c>
      <c r="CA19" s="6">
        <f t="shared" si="46"/>
        <v>7.5066666666666606</v>
      </c>
      <c r="CB19" s="7">
        <f t="shared" si="47"/>
        <v>5.4988030626327948E-3</v>
      </c>
      <c r="CC19" s="6">
        <v>29.99</v>
      </c>
      <c r="CD19" s="6">
        <v>29.6</v>
      </c>
      <c r="CE19" s="6">
        <v>29.62</v>
      </c>
      <c r="CF19" s="6">
        <f t="shared" si="48"/>
        <v>29.736666666666668</v>
      </c>
      <c r="CG19" s="6">
        <f t="shared" si="49"/>
        <v>6.3866666666666667</v>
      </c>
      <c r="CH19" s="6">
        <f t="shared" si="50"/>
        <v>-1.360000000000003</v>
      </c>
      <c r="CI19" s="7">
        <f t="shared" si="51"/>
        <v>2.5668517951258139</v>
      </c>
      <c r="CJ19" s="6">
        <f t="shared" si="52"/>
        <v>-8.8666666666666636</v>
      </c>
      <c r="CK19" s="7">
        <f t="shared" si="53"/>
        <v>466.80191414180587</v>
      </c>
      <c r="CL19" s="6">
        <v>32.369999999999997</v>
      </c>
      <c r="CM19" s="6">
        <v>33.1</v>
      </c>
      <c r="CN19" s="6">
        <v>33.26</v>
      </c>
      <c r="CO19" s="6">
        <f t="shared" si="54"/>
        <v>32.909999999999997</v>
      </c>
      <c r="CP19" s="6">
        <f t="shared" si="55"/>
        <v>8.9699999999999953</v>
      </c>
      <c r="CQ19" s="6">
        <f t="shared" si="56"/>
        <v>1.2233333333333256</v>
      </c>
      <c r="CR19" s="7">
        <f t="shared" si="57"/>
        <v>0.42829200948523038</v>
      </c>
      <c r="CS19" s="6">
        <f t="shared" si="58"/>
        <v>-6.283333333333335</v>
      </c>
      <c r="CT19" s="7">
        <f t="shared" si="59"/>
        <v>77.888224874917881</v>
      </c>
      <c r="CU19" s="6">
        <v>35.08</v>
      </c>
      <c r="CV19" s="6">
        <v>34.65</v>
      </c>
      <c r="CW19" s="6">
        <v>34.700000000000003</v>
      </c>
      <c r="CX19" s="6">
        <f t="shared" si="60"/>
        <v>34.809999999999995</v>
      </c>
      <c r="CY19" s="6">
        <f t="shared" si="99"/>
        <v>10.569999999999997</v>
      </c>
      <c r="CZ19" s="6">
        <f t="shared" si="61"/>
        <v>-4.2700000000000067</v>
      </c>
      <c r="DA19" s="7">
        <f t="shared" si="62"/>
        <v>19.292925243052252</v>
      </c>
      <c r="DB19" s="6">
        <v>36.42</v>
      </c>
      <c r="DC19" s="6">
        <v>36.130000000000003</v>
      </c>
      <c r="DD19" s="6">
        <v>37.880000000000003</v>
      </c>
      <c r="DE19" s="6">
        <f t="shared" si="63"/>
        <v>36.81</v>
      </c>
      <c r="DF19" s="6">
        <f t="shared" si="64"/>
        <v>14.840000000000003</v>
      </c>
      <c r="DG19" s="6">
        <f t="shared" si="65"/>
        <v>4.2700000000000067</v>
      </c>
      <c r="DH19" s="7">
        <f t="shared" si="66"/>
        <v>5.1832471613402376E-2</v>
      </c>
      <c r="DI19" s="6">
        <v>31.57</v>
      </c>
      <c r="DJ19" s="6">
        <v>31.95</v>
      </c>
      <c r="DK19" s="6">
        <v>31.25</v>
      </c>
      <c r="DL19" s="6">
        <f t="shared" si="67"/>
        <v>31.59</v>
      </c>
      <c r="DM19" s="6">
        <f t="shared" si="68"/>
        <v>8.3000000000000007</v>
      </c>
      <c r="DN19" s="6">
        <f t="shared" si="69"/>
        <v>-2.269999999999996</v>
      </c>
      <c r="DO19" s="7">
        <f t="shared" si="70"/>
        <v>4.8232313107630285</v>
      </c>
      <c r="DP19" s="6">
        <f t="shared" si="71"/>
        <v>-6.5400000000000027</v>
      </c>
      <c r="DQ19" s="7">
        <f t="shared" si="72"/>
        <v>93.054241108500023</v>
      </c>
      <c r="DR19" s="6">
        <v>36.82</v>
      </c>
      <c r="DS19" s="6">
        <v>36.270000000000003</v>
      </c>
      <c r="DT19" s="6">
        <v>34.44</v>
      </c>
      <c r="DU19" s="6">
        <f t="shared" si="73"/>
        <v>35.843333333333334</v>
      </c>
      <c r="DV19" s="6">
        <f t="shared" si="74"/>
        <v>9.923333333333332</v>
      </c>
      <c r="DW19" s="6">
        <f t="shared" si="75"/>
        <v>-0.64666666666666472</v>
      </c>
      <c r="DX19" s="7">
        <f t="shared" si="76"/>
        <v>1.5655468325981987</v>
      </c>
      <c r="DY19" s="6">
        <f t="shared" si="77"/>
        <v>-4.9166666666666714</v>
      </c>
      <c r="DZ19" s="7">
        <f t="shared" si="78"/>
        <v>30.203978005814282</v>
      </c>
      <c r="EA19" s="6">
        <v>31.58</v>
      </c>
      <c r="EB19" s="6">
        <v>31.42</v>
      </c>
      <c r="EC19" s="6">
        <v>33.72</v>
      </c>
      <c r="ED19" s="6">
        <f t="shared" si="79"/>
        <v>32.24</v>
      </c>
      <c r="EE19" s="6">
        <f t="shared" si="80"/>
        <v>9.6700000000000017</v>
      </c>
      <c r="EF19" s="6">
        <f t="shared" si="81"/>
        <v>-4.4433333333333316</v>
      </c>
      <c r="EG19" s="7">
        <f t="shared" si="82"/>
        <v>21.755877965005574</v>
      </c>
      <c r="EH19" s="6">
        <v>38.14</v>
      </c>
      <c r="EI19" s="6">
        <v>38.229999999999997</v>
      </c>
      <c r="EJ19" s="6">
        <v>37.82</v>
      </c>
      <c r="EK19" s="6">
        <f t="shared" si="83"/>
        <v>38.063333333333333</v>
      </c>
      <c r="EL19" s="6">
        <f t="shared" si="84"/>
        <v>14.113333333333333</v>
      </c>
      <c r="EM19" s="6">
        <f t="shared" si="85"/>
        <v>4.4433333333333316</v>
      </c>
      <c r="EN19" s="7">
        <f t="shared" si="86"/>
        <v>4.5964589505810997E-2</v>
      </c>
      <c r="EO19" s="6">
        <v>34.29</v>
      </c>
      <c r="EP19" s="6">
        <v>35.81</v>
      </c>
      <c r="EQ19" s="6">
        <v>34.26</v>
      </c>
      <c r="ER19" s="6">
        <f t="shared" si="87"/>
        <v>34.786666666666662</v>
      </c>
      <c r="ES19" s="6">
        <f t="shared" si="88"/>
        <v>10.176666666666662</v>
      </c>
      <c r="ET19" s="6">
        <f t="shared" si="89"/>
        <v>0.5066666666666606</v>
      </c>
      <c r="EU19" s="7">
        <f t="shared" si="90"/>
        <v>0.70384679201699774</v>
      </c>
      <c r="EV19" s="6">
        <f t="shared" si="91"/>
        <v>-3.936666666666671</v>
      </c>
      <c r="EW19" s="7">
        <f t="shared" si="92"/>
        <v>15.312804913182465</v>
      </c>
      <c r="EX19" s="6">
        <v>36.07</v>
      </c>
      <c r="EY19" s="6">
        <v>34.51</v>
      </c>
      <c r="EZ19" s="6">
        <v>33.799999999999997</v>
      </c>
      <c r="FA19" s="6">
        <f t="shared" si="93"/>
        <v>34.793333333333329</v>
      </c>
      <c r="FB19" s="6">
        <f t="shared" si="94"/>
        <v>12.823333333333331</v>
      </c>
      <c r="FC19" s="6">
        <f t="shared" si="95"/>
        <v>3.1533333333333289</v>
      </c>
      <c r="FD19" s="7">
        <f t="shared" si="96"/>
        <v>0.11239631695477359</v>
      </c>
      <c r="FE19" s="6">
        <f t="shared" si="97"/>
        <v>-1.2900000000000027</v>
      </c>
      <c r="FF19" s="7">
        <f t="shared" si="98"/>
        <v>2.4452805553841417</v>
      </c>
    </row>
    <row r="20" spans="1:162" x14ac:dyDescent="0.2">
      <c r="A20" s="5" t="s">
        <v>76</v>
      </c>
      <c r="B20" s="5" t="s">
        <v>59</v>
      </c>
      <c r="C20" s="6">
        <v>38.299999999999997</v>
      </c>
      <c r="D20" s="6">
        <v>38.71</v>
      </c>
      <c r="E20" s="6">
        <v>38.39</v>
      </c>
      <c r="F20" s="6">
        <f t="shared" si="0"/>
        <v>38.466666666666661</v>
      </c>
      <c r="G20" s="6">
        <f t="shared" si="1"/>
        <v>15.916666666666661</v>
      </c>
      <c r="H20" s="6">
        <f t="shared" si="2"/>
        <v>-1.7600000000000016</v>
      </c>
      <c r="I20" s="7">
        <f t="shared" si="3"/>
        <v>3.3869812494501121</v>
      </c>
      <c r="J20" s="6">
        <v>38.299999999999997</v>
      </c>
      <c r="K20" s="6">
        <v>38.71</v>
      </c>
      <c r="L20" s="6">
        <v>38.39</v>
      </c>
      <c r="M20" s="6">
        <f t="shared" si="4"/>
        <v>38.466666666666661</v>
      </c>
      <c r="N20" s="6">
        <f t="shared" si="5"/>
        <v>17.676666666666662</v>
      </c>
      <c r="O20" s="6">
        <f t="shared" si="6"/>
        <v>1.7600000000000016</v>
      </c>
      <c r="P20" s="7">
        <f t="shared" si="7"/>
        <v>0.2952481653573823</v>
      </c>
      <c r="Q20" s="6">
        <v>32.729999999999997</v>
      </c>
      <c r="R20" s="6">
        <v>32.54</v>
      </c>
      <c r="S20" s="6">
        <v>32.380000000000003</v>
      </c>
      <c r="T20" s="6">
        <f t="shared" si="8"/>
        <v>32.550000000000004</v>
      </c>
      <c r="U20" s="6">
        <f t="shared" si="9"/>
        <v>10.060000000000006</v>
      </c>
      <c r="V20" s="6">
        <f t="shared" si="10"/>
        <v>-5.8566666666666549</v>
      </c>
      <c r="W20" s="7">
        <f t="shared" si="11"/>
        <v>57.947184723733528</v>
      </c>
      <c r="X20" s="6">
        <f t="shared" si="12"/>
        <v>-7.6166666666666565</v>
      </c>
      <c r="Y20" s="7">
        <f t="shared" si="13"/>
        <v>196.26602811770741</v>
      </c>
      <c r="Z20" s="6">
        <v>35.119999999999997</v>
      </c>
      <c r="AA20" s="6">
        <v>35.619999999999997</v>
      </c>
      <c r="AB20" s="6">
        <v>35.549999999999997</v>
      </c>
      <c r="AC20" s="6">
        <f t="shared" si="100"/>
        <v>35.43</v>
      </c>
      <c r="AD20" s="6">
        <f t="shared" si="15"/>
        <v>13.93</v>
      </c>
      <c r="AE20" s="6">
        <f t="shared" si="16"/>
        <v>-1.986666666666661</v>
      </c>
      <c r="AF20" s="7">
        <f t="shared" si="17"/>
        <v>3.963202453060902</v>
      </c>
      <c r="AG20" s="6">
        <f t="shared" si="18"/>
        <v>-3.7466666666666626</v>
      </c>
      <c r="AH20" s="7">
        <f t="shared" si="19"/>
        <v>13.423292396291961</v>
      </c>
      <c r="AI20" s="6">
        <v>37.770000000000003</v>
      </c>
      <c r="AJ20" s="6">
        <v>37.19</v>
      </c>
      <c r="AK20" s="6">
        <v>38.03</v>
      </c>
      <c r="AL20" s="6">
        <f t="shared" si="20"/>
        <v>37.663333333333334</v>
      </c>
      <c r="AM20" s="6">
        <f t="shared" si="21"/>
        <v>15.983333333333334</v>
      </c>
      <c r="AN20" s="6">
        <f t="shared" si="22"/>
        <v>1.836666666666666</v>
      </c>
      <c r="AO20" s="7">
        <f t="shared" si="23"/>
        <v>0.27996790101168995</v>
      </c>
      <c r="AP20" s="6">
        <v>35.090000000000003</v>
      </c>
      <c r="AQ20" s="6">
        <v>34.85</v>
      </c>
      <c r="AR20" s="6">
        <v>35.17</v>
      </c>
      <c r="AS20" s="6">
        <f t="shared" si="24"/>
        <v>35.036666666666669</v>
      </c>
      <c r="AT20" s="6">
        <f t="shared" si="25"/>
        <v>14.146666666666668</v>
      </c>
      <c r="AU20" s="6">
        <f t="shared" si="26"/>
        <v>-1.836666666666666</v>
      </c>
      <c r="AV20" s="7">
        <f t="shared" si="27"/>
        <v>3.571838044241527</v>
      </c>
      <c r="AW20" s="6">
        <v>31.22</v>
      </c>
      <c r="AX20" s="6">
        <v>31.71</v>
      </c>
      <c r="AY20" s="6">
        <v>31.83</v>
      </c>
      <c r="AZ20" s="6">
        <f t="shared" si="28"/>
        <v>31.586666666666662</v>
      </c>
      <c r="BA20" s="6">
        <f t="shared" si="29"/>
        <v>12.096666666666664</v>
      </c>
      <c r="BB20" s="6">
        <f t="shared" si="30"/>
        <v>-3.8866666666666703</v>
      </c>
      <c r="BC20" s="7">
        <f t="shared" si="31"/>
        <v>14.791194563381802</v>
      </c>
      <c r="BD20" s="6">
        <f t="shared" si="32"/>
        <v>-2.0500000000000043</v>
      </c>
      <c r="BE20" s="7">
        <f t="shared" si="33"/>
        <v>4.1410596953655219</v>
      </c>
      <c r="BF20" s="6">
        <v>36.5</v>
      </c>
      <c r="BG20" s="6">
        <v>35.79</v>
      </c>
      <c r="BH20" s="6">
        <v>36.659999999999997</v>
      </c>
      <c r="BI20" s="6">
        <f t="shared" si="34"/>
        <v>36.316666666666663</v>
      </c>
      <c r="BJ20" s="6">
        <f t="shared" si="35"/>
        <v>13.736666666666665</v>
      </c>
      <c r="BK20" s="6">
        <f t="shared" si="36"/>
        <v>-2.2466666666666697</v>
      </c>
      <c r="BL20" s="7">
        <f t="shared" si="37"/>
        <v>4.745850539633957</v>
      </c>
      <c r="BM20" s="6">
        <f t="shared" si="38"/>
        <v>-0.41000000000000369</v>
      </c>
      <c r="BN20" s="7">
        <f t="shared" si="39"/>
        <v>1.328685814096515</v>
      </c>
      <c r="BO20" s="6">
        <v>36.159999999999997</v>
      </c>
      <c r="BP20" s="6">
        <v>36.54</v>
      </c>
      <c r="BQ20" s="6">
        <v>36.54</v>
      </c>
      <c r="BR20" s="6">
        <f t="shared" si="40"/>
        <v>36.413333333333327</v>
      </c>
      <c r="BS20" s="6">
        <f t="shared" si="41"/>
        <v>12.603333333333328</v>
      </c>
      <c r="BT20" s="6">
        <f t="shared" si="42"/>
        <v>-3.3000000000000078</v>
      </c>
      <c r="BU20" s="7">
        <f t="shared" si="43"/>
        <v>9.849155306759382</v>
      </c>
      <c r="BV20" s="6">
        <v>37.5</v>
      </c>
      <c r="BW20" s="6">
        <v>37.61</v>
      </c>
      <c r="BX20" s="6">
        <v>37.01</v>
      </c>
      <c r="BY20" s="6">
        <f t="shared" si="44"/>
        <v>37.373333333333335</v>
      </c>
      <c r="BZ20" s="6">
        <f t="shared" si="45"/>
        <v>15.903333333333336</v>
      </c>
      <c r="CA20" s="6">
        <f t="shared" si="46"/>
        <v>3.3000000000000078</v>
      </c>
      <c r="CB20" s="7">
        <f t="shared" si="47"/>
        <v>0.10153154954452891</v>
      </c>
      <c r="CC20" s="6">
        <v>30.42</v>
      </c>
      <c r="CD20" s="6">
        <v>30.16</v>
      </c>
      <c r="CE20" s="6">
        <v>30.31</v>
      </c>
      <c r="CF20" s="6">
        <f t="shared" si="48"/>
        <v>30.296666666666667</v>
      </c>
      <c r="CG20" s="6">
        <f t="shared" si="49"/>
        <v>6.9466666666666654</v>
      </c>
      <c r="CH20" s="6">
        <f t="shared" si="50"/>
        <v>-5.6566666666666627</v>
      </c>
      <c r="CI20" s="7">
        <f t="shared" si="51"/>
        <v>50.445954302671055</v>
      </c>
      <c r="CJ20" s="6">
        <f t="shared" si="52"/>
        <v>-8.9566666666666706</v>
      </c>
      <c r="CK20" s="7">
        <f t="shared" si="53"/>
        <v>496.85003852469407</v>
      </c>
      <c r="CL20" s="6">
        <v>33.9</v>
      </c>
      <c r="CM20" s="6">
        <v>33.71</v>
      </c>
      <c r="CN20" s="6">
        <v>34.340000000000003</v>
      </c>
      <c r="CO20" s="6">
        <f t="shared" si="54"/>
        <v>33.983333333333334</v>
      </c>
      <c r="CP20" s="6">
        <f t="shared" si="55"/>
        <v>10.043333333333333</v>
      </c>
      <c r="CQ20" s="6">
        <f t="shared" si="56"/>
        <v>-2.5599999999999952</v>
      </c>
      <c r="CR20" s="7">
        <f t="shared" si="57"/>
        <v>5.8970768691643842</v>
      </c>
      <c r="CS20" s="6">
        <f t="shared" si="58"/>
        <v>-5.860000000000003</v>
      </c>
      <c r="CT20" s="7">
        <f t="shared" si="59"/>
        <v>58.081225940298417</v>
      </c>
      <c r="CU20" s="6">
        <v>36.32</v>
      </c>
      <c r="CV20" s="6">
        <v>37.1</v>
      </c>
      <c r="CW20" s="6">
        <v>37.43</v>
      </c>
      <c r="CX20" s="6">
        <f t="shared" si="60"/>
        <v>36.949999999999996</v>
      </c>
      <c r="CY20" s="6">
        <f t="shared" si="99"/>
        <v>12.709999999999997</v>
      </c>
      <c r="CZ20" s="6">
        <f t="shared" si="61"/>
        <v>-3.7866666666666653</v>
      </c>
      <c r="DA20" s="7">
        <f t="shared" si="62"/>
        <v>13.800672511875035</v>
      </c>
      <c r="DB20" s="6">
        <v>38.299999999999997</v>
      </c>
      <c r="DC20" s="6">
        <v>38.71</v>
      </c>
      <c r="DD20" s="6">
        <v>38.39</v>
      </c>
      <c r="DE20" s="6">
        <f t="shared" si="63"/>
        <v>38.466666666666661</v>
      </c>
      <c r="DF20" s="6">
        <f t="shared" si="64"/>
        <v>16.496666666666663</v>
      </c>
      <c r="DG20" s="6">
        <f t="shared" si="65"/>
        <v>3.7866666666666653</v>
      </c>
      <c r="DH20" s="7">
        <f t="shared" si="66"/>
        <v>7.2460236929724406E-2</v>
      </c>
      <c r="DI20" s="6">
        <v>30.52</v>
      </c>
      <c r="DJ20" s="6">
        <v>30.39</v>
      </c>
      <c r="DK20" s="6">
        <v>31.93</v>
      </c>
      <c r="DL20" s="6">
        <f t="shared" si="67"/>
        <v>30.946666666666669</v>
      </c>
      <c r="DM20" s="6">
        <f t="shared" si="68"/>
        <v>7.6566666666666698</v>
      </c>
      <c r="DN20" s="6">
        <f t="shared" si="69"/>
        <v>-5.0533333333333275</v>
      </c>
      <c r="DO20" s="7">
        <f t="shared" si="70"/>
        <v>33.205109093111773</v>
      </c>
      <c r="DP20" s="6">
        <f t="shared" si="71"/>
        <v>-8.8399999999999928</v>
      </c>
      <c r="DQ20" s="7">
        <f t="shared" si="72"/>
        <v>458.25283631511945</v>
      </c>
      <c r="DR20" s="6">
        <v>34.9</v>
      </c>
      <c r="DS20" s="6">
        <v>36.71</v>
      </c>
      <c r="DT20" s="6">
        <v>34.49</v>
      </c>
      <c r="DU20" s="6">
        <f t="shared" si="73"/>
        <v>35.366666666666667</v>
      </c>
      <c r="DV20" s="6">
        <f t="shared" si="74"/>
        <v>9.4466666666666654</v>
      </c>
      <c r="DW20" s="6">
        <f t="shared" si="75"/>
        <v>-3.2633333333333319</v>
      </c>
      <c r="DX20" s="7">
        <f t="shared" si="76"/>
        <v>9.6019893333221322</v>
      </c>
      <c r="DY20" s="6">
        <f t="shared" si="77"/>
        <v>-7.0499999999999972</v>
      </c>
      <c r="DZ20" s="7">
        <f t="shared" si="78"/>
        <v>132.51391025169599</v>
      </c>
      <c r="EA20" s="6">
        <v>36.619999999999997</v>
      </c>
      <c r="EB20" s="6">
        <v>36.590000000000003</v>
      </c>
      <c r="EC20" s="6">
        <v>37.82</v>
      </c>
      <c r="ED20" s="6">
        <f t="shared" si="79"/>
        <v>37.01</v>
      </c>
      <c r="EE20" s="6">
        <f t="shared" si="80"/>
        <v>14.439999999999998</v>
      </c>
      <c r="EF20" s="6">
        <f t="shared" si="81"/>
        <v>1.2633333333333319</v>
      </c>
      <c r="EG20" s="7">
        <f t="shared" si="82"/>
        <v>0.41658034196295707</v>
      </c>
      <c r="EH20" s="6">
        <v>37.24</v>
      </c>
      <c r="EI20" s="6">
        <v>37.71</v>
      </c>
      <c r="EJ20" s="6">
        <v>36.43</v>
      </c>
      <c r="EK20" s="6">
        <f t="shared" si="83"/>
        <v>37.126666666666665</v>
      </c>
      <c r="EL20" s="6">
        <f t="shared" si="84"/>
        <v>13.176666666666666</v>
      </c>
      <c r="EM20" s="6">
        <f t="shared" si="85"/>
        <v>-1.2633333333333319</v>
      </c>
      <c r="EN20" s="7">
        <f t="shared" si="86"/>
        <v>2.4004973333305331</v>
      </c>
      <c r="EO20" s="6">
        <v>30.7</v>
      </c>
      <c r="EP20" s="6">
        <v>31.11</v>
      </c>
      <c r="EQ20" s="6">
        <v>32.71</v>
      </c>
      <c r="ER20" s="6">
        <f t="shared" si="87"/>
        <v>31.506666666666671</v>
      </c>
      <c r="ES20" s="6">
        <f t="shared" si="88"/>
        <v>6.8966666666666718</v>
      </c>
      <c r="ET20" s="6">
        <f t="shared" si="89"/>
        <v>-7.5433333333333259</v>
      </c>
      <c r="EU20" s="7">
        <f t="shared" si="90"/>
        <v>186.53898125656778</v>
      </c>
      <c r="EV20" s="6">
        <f t="shared" si="91"/>
        <v>-6.279999999999994</v>
      </c>
      <c r="EW20" s="7">
        <f t="shared" si="92"/>
        <v>77.708472601282651</v>
      </c>
      <c r="EX20" s="6">
        <v>31.59</v>
      </c>
      <c r="EY20" s="6">
        <v>32.049999999999997</v>
      </c>
      <c r="EZ20" s="6">
        <v>31.11</v>
      </c>
      <c r="FA20" s="6">
        <f t="shared" si="93"/>
        <v>31.583333333333332</v>
      </c>
      <c r="FB20" s="6">
        <f t="shared" si="94"/>
        <v>9.6133333333333333</v>
      </c>
      <c r="FC20" s="6">
        <f t="shared" si="95"/>
        <v>-4.8266666666666644</v>
      </c>
      <c r="FD20" s="7">
        <f t="shared" si="96"/>
        <v>28.377324453222048</v>
      </c>
      <c r="FE20" s="6">
        <f t="shared" si="97"/>
        <v>-3.5633333333333326</v>
      </c>
      <c r="FF20" s="7">
        <f t="shared" si="98"/>
        <v>11.821435524717026</v>
      </c>
    </row>
    <row r="21" spans="1:162" ht="15.75" customHeight="1" x14ac:dyDescent="0.2">
      <c r="A21" s="5" t="s">
        <v>77</v>
      </c>
      <c r="B21" s="5" t="s">
        <v>59</v>
      </c>
      <c r="C21" s="6">
        <v>30.48</v>
      </c>
      <c r="D21" s="6">
        <v>30.11</v>
      </c>
      <c r="E21" s="6">
        <v>30.93</v>
      </c>
      <c r="F21" s="6">
        <f t="shared" si="0"/>
        <v>30.506666666666671</v>
      </c>
      <c r="G21" s="6">
        <f t="shared" si="1"/>
        <v>7.9566666666666706</v>
      </c>
      <c r="H21" s="6">
        <f t="shared" si="2"/>
        <v>-3.6766666666666694</v>
      </c>
      <c r="I21" s="7">
        <f t="shared" si="3"/>
        <v>12.787538395562041</v>
      </c>
      <c r="J21" s="6">
        <v>32.72</v>
      </c>
      <c r="K21" s="6">
        <v>32.42</v>
      </c>
      <c r="L21" s="6">
        <v>32.130000000000003</v>
      </c>
      <c r="M21" s="6">
        <f t="shared" si="4"/>
        <v>32.423333333333339</v>
      </c>
      <c r="N21" s="6">
        <f t="shared" si="5"/>
        <v>11.63333333333334</v>
      </c>
      <c r="O21" s="6">
        <f t="shared" si="6"/>
        <v>3.6766666666666694</v>
      </c>
      <c r="P21" s="7">
        <f t="shared" si="7"/>
        <v>7.8201133718359225E-2</v>
      </c>
      <c r="Q21" s="6">
        <v>30.48</v>
      </c>
      <c r="R21" s="6">
        <v>30.11</v>
      </c>
      <c r="S21" s="6">
        <v>30.93</v>
      </c>
      <c r="T21" s="6">
        <f t="shared" si="8"/>
        <v>30.506666666666671</v>
      </c>
      <c r="U21" s="6">
        <f t="shared" si="9"/>
        <v>8.0166666666666728</v>
      </c>
      <c r="V21" s="6">
        <f t="shared" si="10"/>
        <v>6.0000000000002274E-2</v>
      </c>
      <c r="W21" s="7">
        <f t="shared" si="11"/>
        <v>0.9592641193252629</v>
      </c>
      <c r="X21" s="6">
        <f t="shared" si="12"/>
        <v>-3.6166666666666671</v>
      </c>
      <c r="Y21" s="7">
        <f t="shared" si="13"/>
        <v>12.266626757356807</v>
      </c>
      <c r="Z21" s="6">
        <v>29.43</v>
      </c>
      <c r="AA21" s="6">
        <v>30.18</v>
      </c>
      <c r="AB21" s="6">
        <v>29.92</v>
      </c>
      <c r="AC21" s="6">
        <f t="shared" si="100"/>
        <v>29.843333333333334</v>
      </c>
      <c r="AD21" s="6">
        <f t="shared" si="15"/>
        <v>8.3433333333333337</v>
      </c>
      <c r="AE21" s="6">
        <f t="shared" si="16"/>
        <v>0.38666666666666316</v>
      </c>
      <c r="AF21" s="7">
        <f t="shared" si="17"/>
        <v>0.7648948467619977</v>
      </c>
      <c r="AG21" s="6">
        <f t="shared" si="18"/>
        <v>-3.2900000000000063</v>
      </c>
      <c r="AH21" s="7">
        <f t="shared" si="19"/>
        <v>9.7811222215365916</v>
      </c>
      <c r="AI21" s="6">
        <v>31.36</v>
      </c>
      <c r="AJ21" s="6">
        <v>32.18</v>
      </c>
      <c r="AK21" s="6">
        <v>32.79</v>
      </c>
      <c r="AL21" s="6">
        <f t="shared" si="20"/>
        <v>32.11</v>
      </c>
      <c r="AM21" s="6">
        <f t="shared" si="21"/>
        <v>10.43</v>
      </c>
      <c r="AN21" s="6">
        <f t="shared" si="22"/>
        <v>0.90333333333333243</v>
      </c>
      <c r="AO21" s="7">
        <f t="shared" si="23"/>
        <v>0.53464999929086965</v>
      </c>
      <c r="AP21" s="6">
        <v>30.79</v>
      </c>
      <c r="AQ21" s="6">
        <v>30.17</v>
      </c>
      <c r="AR21" s="6">
        <v>30.29</v>
      </c>
      <c r="AS21" s="6">
        <f t="shared" si="24"/>
        <v>30.416666666666668</v>
      </c>
      <c r="AT21" s="6">
        <f t="shared" si="25"/>
        <v>9.5266666666666673</v>
      </c>
      <c r="AU21" s="6">
        <f t="shared" si="26"/>
        <v>-0.90333333333333243</v>
      </c>
      <c r="AV21" s="7">
        <f t="shared" si="27"/>
        <v>1.8703824957006361</v>
      </c>
      <c r="AW21" s="6">
        <v>28.23</v>
      </c>
      <c r="AX21" s="6">
        <v>28.73</v>
      </c>
      <c r="AY21" s="6">
        <v>28.52</v>
      </c>
      <c r="AZ21" s="6">
        <f t="shared" si="28"/>
        <v>28.493333333333336</v>
      </c>
      <c r="BA21" s="6">
        <f t="shared" si="29"/>
        <v>9.0033333333333374</v>
      </c>
      <c r="BB21" s="6">
        <f t="shared" si="30"/>
        <v>-1.4266666666666623</v>
      </c>
      <c r="BC21" s="7">
        <f t="shared" si="31"/>
        <v>2.6882487991868262</v>
      </c>
      <c r="BD21" s="6">
        <f t="shared" si="32"/>
        <v>-0.52333333333332988</v>
      </c>
      <c r="BE21" s="7">
        <f t="shared" si="33"/>
        <v>1.4372722185789177</v>
      </c>
      <c r="BF21" s="6">
        <v>28.78</v>
      </c>
      <c r="BG21" s="6">
        <v>28.4</v>
      </c>
      <c r="BH21" s="6">
        <v>28.89</v>
      </c>
      <c r="BI21" s="6">
        <f t="shared" si="34"/>
        <v>28.689999999999998</v>
      </c>
      <c r="BJ21" s="6">
        <f t="shared" si="35"/>
        <v>6.1099999999999994</v>
      </c>
      <c r="BK21" s="6">
        <f t="shared" si="36"/>
        <v>-4.32</v>
      </c>
      <c r="BL21" s="7">
        <f t="shared" si="37"/>
        <v>19.97328878242579</v>
      </c>
      <c r="BM21" s="6">
        <f t="shared" si="38"/>
        <v>-3.4166666666666679</v>
      </c>
      <c r="BN21" s="7">
        <f t="shared" si="39"/>
        <v>10.678718833360282</v>
      </c>
      <c r="BO21" s="6">
        <v>32.79</v>
      </c>
      <c r="BP21" s="6">
        <v>32.56</v>
      </c>
      <c r="BQ21" s="6">
        <v>32.54</v>
      </c>
      <c r="BR21" s="6">
        <f t="shared" si="40"/>
        <v>32.629999999999995</v>
      </c>
      <c r="BS21" s="6">
        <f t="shared" si="41"/>
        <v>8.8199999999999967</v>
      </c>
      <c r="BT21" s="6">
        <f t="shared" si="42"/>
        <v>-4.2133333333333418</v>
      </c>
      <c r="BU21" s="7">
        <f t="shared" si="43"/>
        <v>18.549820654009537</v>
      </c>
      <c r="BV21" s="6">
        <v>34.46</v>
      </c>
      <c r="BW21" s="6">
        <v>34.85</v>
      </c>
      <c r="BX21" s="6">
        <v>34.200000000000003</v>
      </c>
      <c r="BY21" s="6">
        <f t="shared" si="44"/>
        <v>34.503333333333337</v>
      </c>
      <c r="BZ21" s="6">
        <f t="shared" si="45"/>
        <v>13.033333333333339</v>
      </c>
      <c r="CA21" s="6">
        <f t="shared" si="46"/>
        <v>4.2133333333333418</v>
      </c>
      <c r="CB21" s="7">
        <f t="shared" si="47"/>
        <v>5.39088769995116E-2</v>
      </c>
      <c r="CC21" s="6">
        <v>33.950000000000003</v>
      </c>
      <c r="CD21" s="6">
        <v>34.590000000000003</v>
      </c>
      <c r="CE21" s="6">
        <v>34.020000000000003</v>
      </c>
      <c r="CF21" s="6">
        <f t="shared" si="48"/>
        <v>34.186666666666667</v>
      </c>
      <c r="CG21" s="6">
        <f t="shared" si="49"/>
        <v>10.836666666666666</v>
      </c>
      <c r="CH21" s="6">
        <f t="shared" si="50"/>
        <v>2.0166666666666693</v>
      </c>
      <c r="CI21" s="7">
        <f t="shared" si="51"/>
        <v>0.24712850508822359</v>
      </c>
      <c r="CJ21" s="6">
        <f t="shared" si="52"/>
        <v>-2.1966666666666725</v>
      </c>
      <c r="CK21" s="7">
        <f t="shared" si="53"/>
        <v>4.5841894478800311</v>
      </c>
      <c r="CL21" s="6">
        <v>31.62</v>
      </c>
      <c r="CM21" s="6">
        <v>30.78</v>
      </c>
      <c r="CN21" s="6">
        <v>30.29</v>
      </c>
      <c r="CO21" s="6">
        <f t="shared" si="54"/>
        <v>30.896666666666665</v>
      </c>
      <c r="CP21" s="6">
        <f t="shared" si="55"/>
        <v>6.9566666666666634</v>
      </c>
      <c r="CQ21" s="6">
        <f t="shared" si="56"/>
        <v>-1.8633333333333333</v>
      </c>
      <c r="CR21" s="7">
        <f t="shared" si="57"/>
        <v>3.6384735759931259</v>
      </c>
      <c r="CS21" s="6">
        <f t="shared" si="58"/>
        <v>-6.0766666666666751</v>
      </c>
      <c r="CT21" s="7">
        <f t="shared" si="59"/>
        <v>67.493032289025209</v>
      </c>
      <c r="CU21" s="6">
        <v>31.03</v>
      </c>
      <c r="CV21" s="6">
        <v>31.82</v>
      </c>
      <c r="CW21" s="6">
        <v>32.76</v>
      </c>
      <c r="CX21" s="6">
        <f t="shared" si="60"/>
        <v>31.87</v>
      </c>
      <c r="CY21" s="6">
        <f t="shared" si="99"/>
        <v>7.6300000000000026</v>
      </c>
      <c r="CZ21" s="6">
        <f t="shared" si="61"/>
        <v>-3.0233333333333334</v>
      </c>
      <c r="DA21" s="7">
        <f t="shared" si="62"/>
        <v>8.1304394573455117</v>
      </c>
      <c r="DB21" s="6">
        <v>32.86</v>
      </c>
      <c r="DC21" s="6">
        <v>32.19</v>
      </c>
      <c r="DD21" s="6">
        <v>32.82</v>
      </c>
      <c r="DE21" s="6">
        <f t="shared" si="63"/>
        <v>32.623333333333335</v>
      </c>
      <c r="DF21" s="6">
        <f t="shared" si="64"/>
        <v>10.653333333333336</v>
      </c>
      <c r="DG21" s="6">
        <f t="shared" si="65"/>
        <v>3.0233333333333334</v>
      </c>
      <c r="DH21" s="7">
        <f t="shared" si="66"/>
        <v>0.122994581688514</v>
      </c>
      <c r="DI21" s="6">
        <v>32.909999999999997</v>
      </c>
      <c r="DJ21" s="6">
        <v>33.06</v>
      </c>
      <c r="DK21" s="6">
        <v>33.840000000000003</v>
      </c>
      <c r="DL21" s="6">
        <f t="shared" si="67"/>
        <v>33.270000000000003</v>
      </c>
      <c r="DM21" s="6">
        <f t="shared" si="68"/>
        <v>9.980000000000004</v>
      </c>
      <c r="DN21" s="6">
        <f t="shared" si="69"/>
        <v>2.3500000000000014</v>
      </c>
      <c r="DO21" s="7">
        <f t="shared" si="70"/>
        <v>0.1961460244741875</v>
      </c>
      <c r="DP21" s="6">
        <f t="shared" si="71"/>
        <v>-0.67333333333333201</v>
      </c>
      <c r="DQ21" s="7">
        <f t="shared" si="72"/>
        <v>1.5947533767863924</v>
      </c>
      <c r="DR21" s="6">
        <v>27.25</v>
      </c>
      <c r="DS21" s="6">
        <v>27.61</v>
      </c>
      <c r="DT21" s="6">
        <v>27.32</v>
      </c>
      <c r="DU21" s="6">
        <f t="shared" si="73"/>
        <v>27.393333333333334</v>
      </c>
      <c r="DV21" s="6">
        <f t="shared" si="74"/>
        <v>1.4733333333333327</v>
      </c>
      <c r="DW21" s="6">
        <f t="shared" si="75"/>
        <v>-6.1566666666666698</v>
      </c>
      <c r="DX21" s="7">
        <f t="shared" si="76"/>
        <v>71.341352741691168</v>
      </c>
      <c r="DY21" s="6">
        <f t="shared" si="77"/>
        <v>-9.1800000000000033</v>
      </c>
      <c r="DZ21" s="7">
        <f t="shared" si="78"/>
        <v>580.0365492714501</v>
      </c>
      <c r="EA21" s="6">
        <v>28.22</v>
      </c>
      <c r="EB21" s="6">
        <v>27.39</v>
      </c>
      <c r="EC21" s="6">
        <v>29.33</v>
      </c>
      <c r="ED21" s="6">
        <f t="shared" si="79"/>
        <v>28.313333333333333</v>
      </c>
      <c r="EE21" s="6">
        <f t="shared" si="80"/>
        <v>5.7433333333333323</v>
      </c>
      <c r="EF21" s="6">
        <f t="shared" si="81"/>
        <v>-4.0733333333333412</v>
      </c>
      <c r="EG21" s="7">
        <f t="shared" si="82"/>
        <v>16.834317571211557</v>
      </c>
      <c r="EH21" s="6">
        <v>33.82</v>
      </c>
      <c r="EI21" s="6">
        <v>33.1</v>
      </c>
      <c r="EJ21" s="6">
        <v>34.380000000000003</v>
      </c>
      <c r="EK21" s="6">
        <f t="shared" si="83"/>
        <v>33.766666666666673</v>
      </c>
      <c r="EL21" s="6">
        <f t="shared" si="84"/>
        <v>9.8166666666666735</v>
      </c>
      <c r="EM21" s="6">
        <f t="shared" si="85"/>
        <v>4.0733333333333412</v>
      </c>
      <c r="EN21" s="7">
        <f t="shared" si="86"/>
        <v>5.9402467356924796E-2</v>
      </c>
      <c r="EO21" s="6">
        <v>32.54</v>
      </c>
      <c r="EP21" s="6">
        <v>32.83</v>
      </c>
      <c r="EQ21" s="6">
        <v>30.11</v>
      </c>
      <c r="ER21" s="6">
        <f t="shared" si="87"/>
        <v>31.826666666666668</v>
      </c>
      <c r="ES21" s="6">
        <f t="shared" si="88"/>
        <v>7.2166666666666686</v>
      </c>
      <c r="ET21" s="6">
        <f t="shared" si="89"/>
        <v>1.4733333333333363</v>
      </c>
      <c r="EU21" s="7">
        <f t="shared" si="90"/>
        <v>0.36014921545793749</v>
      </c>
      <c r="EV21" s="6">
        <f t="shared" si="91"/>
        <v>-2.600000000000005</v>
      </c>
      <c r="EW21" s="7">
        <f t="shared" si="92"/>
        <v>6.0628662660416124</v>
      </c>
      <c r="EX21" s="6">
        <v>28.27</v>
      </c>
      <c r="EY21" s="6">
        <v>31.64</v>
      </c>
      <c r="EZ21" s="6">
        <v>30</v>
      </c>
      <c r="FA21" s="6">
        <f t="shared" si="93"/>
        <v>29.97</v>
      </c>
      <c r="FB21" s="6">
        <f t="shared" si="94"/>
        <v>8</v>
      </c>
      <c r="FC21" s="6">
        <f t="shared" si="95"/>
        <v>2.2566666666666677</v>
      </c>
      <c r="FD21" s="7">
        <f t="shared" si="96"/>
        <v>0.20925490323461252</v>
      </c>
      <c r="FE21" s="6">
        <f t="shared" si="97"/>
        <v>-1.8166666666666735</v>
      </c>
      <c r="FF21" s="7">
        <f t="shared" si="98"/>
        <v>3.5226634943846102</v>
      </c>
    </row>
    <row r="22" spans="1:162" ht="15.75" customHeight="1" x14ac:dyDescent="0.2">
      <c r="A22" s="5" t="s">
        <v>78</v>
      </c>
      <c r="B22" s="5" t="s">
        <v>79</v>
      </c>
      <c r="C22" s="6">
        <v>35.4</v>
      </c>
      <c r="D22" s="6">
        <v>35.200000000000003</v>
      </c>
      <c r="E22" s="6">
        <v>35.28</v>
      </c>
      <c r="F22" s="6">
        <f t="shared" si="0"/>
        <v>35.293333333333329</v>
      </c>
      <c r="G22" s="6">
        <f t="shared" si="1"/>
        <v>12.743333333333329</v>
      </c>
      <c r="H22" s="6">
        <f t="shared" si="2"/>
        <v>-4.1066666666666798</v>
      </c>
      <c r="I22" s="7">
        <f t="shared" si="3"/>
        <v>17.227801091960522</v>
      </c>
      <c r="J22" s="6">
        <v>37.770000000000003</v>
      </c>
      <c r="K22" s="6">
        <v>37.28</v>
      </c>
      <c r="L22" s="6">
        <v>37.869999999999997</v>
      </c>
      <c r="M22" s="6">
        <f t="shared" si="4"/>
        <v>37.640000000000008</v>
      </c>
      <c r="N22" s="6">
        <f t="shared" si="5"/>
        <v>16.850000000000009</v>
      </c>
      <c r="O22" s="6">
        <f t="shared" si="6"/>
        <v>4.1066666666666798</v>
      </c>
      <c r="P22" s="7">
        <f t="shared" si="7"/>
        <v>5.804571312740877E-2</v>
      </c>
      <c r="Q22" s="6">
        <v>31.11</v>
      </c>
      <c r="R22" s="6">
        <v>31.56</v>
      </c>
      <c r="S22" s="6">
        <v>31.19</v>
      </c>
      <c r="T22" s="6">
        <f t="shared" si="8"/>
        <v>31.286666666666665</v>
      </c>
      <c r="U22" s="6">
        <f t="shared" si="9"/>
        <v>8.7966666666666669</v>
      </c>
      <c r="V22" s="6">
        <f t="shared" si="10"/>
        <v>-3.9466666666666619</v>
      </c>
      <c r="W22" s="7">
        <f t="shared" si="11"/>
        <v>15.419313894264777</v>
      </c>
      <c r="X22" s="6">
        <f t="shared" si="12"/>
        <v>-8.0533333333333417</v>
      </c>
      <c r="Y22" s="7">
        <f t="shared" si="13"/>
        <v>265.64087274489674</v>
      </c>
      <c r="Z22" s="6">
        <v>31.15</v>
      </c>
      <c r="AA22" s="6">
        <v>32.090000000000003</v>
      </c>
      <c r="AB22" s="6">
        <v>31.54</v>
      </c>
      <c r="AC22" s="6">
        <f t="shared" si="100"/>
        <v>31.593333333333334</v>
      </c>
      <c r="AD22" s="6">
        <f t="shared" si="15"/>
        <v>10.093333333333334</v>
      </c>
      <c r="AE22" s="6">
        <f t="shared" si="16"/>
        <v>-2.649999999999995</v>
      </c>
      <c r="AF22" s="7">
        <f t="shared" si="17"/>
        <v>6.2766727831739839</v>
      </c>
      <c r="AG22" s="6">
        <f t="shared" si="18"/>
        <v>-6.7566666666666748</v>
      </c>
      <c r="AH22" s="7">
        <f t="shared" si="19"/>
        <v>108.13327022784361</v>
      </c>
      <c r="AI22" s="6">
        <v>32.43</v>
      </c>
      <c r="AJ22" s="6">
        <v>32.58</v>
      </c>
      <c r="AK22" s="6">
        <v>32.18</v>
      </c>
      <c r="AL22" s="6">
        <f t="shared" si="20"/>
        <v>32.396666666666668</v>
      </c>
      <c r="AM22" s="6">
        <f t="shared" si="21"/>
        <v>10.716666666666669</v>
      </c>
      <c r="AN22" s="6">
        <f t="shared" si="22"/>
        <v>-6.5833333333333286</v>
      </c>
      <c r="AO22" s="7">
        <f t="shared" si="23"/>
        <v>95.891652920107262</v>
      </c>
      <c r="AP22" s="6">
        <v>38.43</v>
      </c>
      <c r="AQ22" s="6">
        <v>37.950000000000003</v>
      </c>
      <c r="AR22" s="6">
        <v>38.19</v>
      </c>
      <c r="AS22" s="6">
        <f t="shared" si="24"/>
        <v>38.19</v>
      </c>
      <c r="AT22" s="6">
        <f t="shared" si="25"/>
        <v>17.299999999999997</v>
      </c>
      <c r="AU22" s="6">
        <f t="shared" si="26"/>
        <v>6.5833333333333286</v>
      </c>
      <c r="AV22" s="7">
        <f t="shared" si="27"/>
        <v>1.0428436360703432E-2</v>
      </c>
      <c r="AW22" s="6">
        <v>34.6</v>
      </c>
      <c r="AX22" s="6">
        <v>34.31</v>
      </c>
      <c r="AY22" s="6">
        <v>34.119999999999997</v>
      </c>
      <c r="AZ22" s="6">
        <f t="shared" si="28"/>
        <v>34.343333333333334</v>
      </c>
      <c r="BA22" s="6">
        <f t="shared" si="29"/>
        <v>14.853333333333335</v>
      </c>
      <c r="BB22" s="6">
        <f t="shared" si="30"/>
        <v>4.1366666666666667</v>
      </c>
      <c r="BC22" s="7">
        <f t="shared" si="31"/>
        <v>5.68511496248926E-2</v>
      </c>
      <c r="BD22" s="6">
        <f t="shared" si="32"/>
        <v>-2.4466666666666619</v>
      </c>
      <c r="BE22" s="7">
        <f t="shared" si="33"/>
        <v>5.4515507079392886</v>
      </c>
      <c r="BF22" s="6">
        <v>30.83</v>
      </c>
      <c r="BG22" s="6">
        <v>30.29</v>
      </c>
      <c r="BH22" s="6">
        <v>31.11</v>
      </c>
      <c r="BI22" s="6">
        <f t="shared" si="34"/>
        <v>30.743333333333329</v>
      </c>
      <c r="BJ22" s="6">
        <f t="shared" si="35"/>
        <v>8.1633333333333304</v>
      </c>
      <c r="BK22" s="6">
        <f t="shared" si="36"/>
        <v>-2.5533333333333381</v>
      </c>
      <c r="BL22" s="7">
        <f t="shared" si="37"/>
        <v>5.8698894524446512</v>
      </c>
      <c r="BM22" s="6">
        <f t="shared" si="38"/>
        <v>-9.1366666666666667</v>
      </c>
      <c r="BN22" s="7">
        <f t="shared" si="39"/>
        <v>562.87340205322084</v>
      </c>
      <c r="BO22" s="6">
        <v>34.11</v>
      </c>
      <c r="BP22" s="6">
        <v>34.83</v>
      </c>
      <c r="BQ22" s="6">
        <v>34.270000000000003</v>
      </c>
      <c r="BR22" s="6">
        <f t="shared" si="40"/>
        <v>34.403333333333336</v>
      </c>
      <c r="BS22" s="6">
        <f t="shared" si="41"/>
        <v>10.593333333333337</v>
      </c>
      <c r="BT22" s="6">
        <f t="shared" si="42"/>
        <v>-3.5566666666666684</v>
      </c>
      <c r="BU22" s="7">
        <f t="shared" si="43"/>
        <v>11.766934913487614</v>
      </c>
      <c r="BV22" s="6">
        <v>35.380000000000003</v>
      </c>
      <c r="BW22" s="6">
        <v>35.520000000000003</v>
      </c>
      <c r="BX22" s="6">
        <v>35.96</v>
      </c>
      <c r="BY22" s="6">
        <f t="shared" si="44"/>
        <v>35.620000000000005</v>
      </c>
      <c r="BZ22" s="6">
        <f t="shared" si="45"/>
        <v>14.150000000000006</v>
      </c>
      <c r="CA22" s="6">
        <f t="shared" si="46"/>
        <v>3.5566666666666684</v>
      </c>
      <c r="CB22" s="7">
        <f t="shared" si="47"/>
        <v>8.4983898300803037E-2</v>
      </c>
      <c r="CC22" s="6">
        <v>33.82</v>
      </c>
      <c r="CD22" s="6">
        <v>33.1</v>
      </c>
      <c r="CE22" s="6">
        <v>32.89</v>
      </c>
      <c r="CF22" s="6">
        <f t="shared" si="48"/>
        <v>33.270000000000003</v>
      </c>
      <c r="CG22" s="6">
        <f t="shared" si="49"/>
        <v>9.9200000000000017</v>
      </c>
      <c r="CH22" s="6">
        <f t="shared" si="50"/>
        <v>-0.67333333333333556</v>
      </c>
      <c r="CI22" s="7">
        <f t="shared" si="51"/>
        <v>1.5947533767863962</v>
      </c>
      <c r="CJ22" s="6">
        <f t="shared" si="52"/>
        <v>-4.230000000000004</v>
      </c>
      <c r="CK22" s="7">
        <f t="shared" si="53"/>
        <v>18.765359187710107</v>
      </c>
      <c r="CL22" s="6">
        <v>30.96</v>
      </c>
      <c r="CM22" s="6">
        <v>31.44</v>
      </c>
      <c r="CN22" s="6">
        <v>31.86</v>
      </c>
      <c r="CO22" s="6">
        <f t="shared" si="54"/>
        <v>31.42</v>
      </c>
      <c r="CP22" s="6">
        <f t="shared" si="55"/>
        <v>7.48</v>
      </c>
      <c r="CQ22" s="6">
        <f t="shared" si="56"/>
        <v>-3.1133333333333368</v>
      </c>
      <c r="CR22" s="7">
        <f t="shared" si="57"/>
        <v>8.6537973286408594</v>
      </c>
      <c r="CS22" s="6">
        <f t="shared" si="58"/>
        <v>-6.6700000000000053</v>
      </c>
      <c r="CT22" s="7">
        <f t="shared" si="59"/>
        <v>101.82866992062993</v>
      </c>
      <c r="CU22" s="6">
        <v>34.909999999999997</v>
      </c>
      <c r="CV22" s="6">
        <v>33.28</v>
      </c>
      <c r="CW22" s="6">
        <v>33.4</v>
      </c>
      <c r="CX22" s="6">
        <f t="shared" si="60"/>
        <v>33.863333333333337</v>
      </c>
      <c r="CY22" s="6">
        <f t="shared" si="99"/>
        <v>9.6233333333333384</v>
      </c>
      <c r="CZ22" s="6">
        <f t="shared" si="61"/>
        <v>-1.6700000000000053</v>
      </c>
      <c r="DA22" s="7">
        <f t="shared" si="62"/>
        <v>3.1821459350196859</v>
      </c>
      <c r="DB22" s="6">
        <v>33.590000000000003</v>
      </c>
      <c r="DC22" s="6">
        <v>33.18</v>
      </c>
      <c r="DD22" s="6">
        <v>33.020000000000003</v>
      </c>
      <c r="DE22" s="6">
        <f t="shared" si="63"/>
        <v>33.263333333333343</v>
      </c>
      <c r="DF22" s="6">
        <f t="shared" si="64"/>
        <v>11.293333333333344</v>
      </c>
      <c r="DG22" s="6">
        <f t="shared" si="65"/>
        <v>1.6700000000000053</v>
      </c>
      <c r="DH22" s="7">
        <f t="shared" si="66"/>
        <v>0.31425334363045598</v>
      </c>
      <c r="DI22" s="6">
        <v>28.07</v>
      </c>
      <c r="DJ22" s="6">
        <v>29.83</v>
      </c>
      <c r="DK22" s="6">
        <v>32.32</v>
      </c>
      <c r="DL22" s="6">
        <f t="shared" si="67"/>
        <v>30.073333333333334</v>
      </c>
      <c r="DM22" s="6">
        <f t="shared" si="68"/>
        <v>6.783333333333335</v>
      </c>
      <c r="DN22" s="6">
        <f t="shared" si="69"/>
        <v>-2.8400000000000034</v>
      </c>
      <c r="DO22" s="7">
        <f t="shared" si="70"/>
        <v>7.1602005674237956</v>
      </c>
      <c r="DP22" s="6">
        <f t="shared" si="71"/>
        <v>-4.5100000000000087</v>
      </c>
      <c r="DQ22" s="7">
        <f t="shared" si="72"/>
        <v>22.784803129553286</v>
      </c>
      <c r="DR22" s="6">
        <v>28.4</v>
      </c>
      <c r="DS22" s="6">
        <v>30.51</v>
      </c>
      <c r="DT22" s="6">
        <v>29.99</v>
      </c>
      <c r="DU22" s="6">
        <f t="shared" si="73"/>
        <v>29.633333333333329</v>
      </c>
      <c r="DV22" s="6">
        <f t="shared" si="74"/>
        <v>3.7133333333333276</v>
      </c>
      <c r="DW22" s="6">
        <f t="shared" si="75"/>
        <v>-5.9100000000000108</v>
      </c>
      <c r="DX22" s="7">
        <f t="shared" si="76"/>
        <v>60.129455949697174</v>
      </c>
      <c r="DY22" s="6">
        <f t="shared" si="77"/>
        <v>-7.5800000000000161</v>
      </c>
      <c r="DZ22" s="7">
        <f t="shared" si="78"/>
        <v>191.34070382527418</v>
      </c>
      <c r="EA22" s="6">
        <v>33.200000000000003</v>
      </c>
      <c r="EB22" s="6">
        <v>34.119999999999997</v>
      </c>
      <c r="EC22" s="6">
        <v>32.68</v>
      </c>
      <c r="ED22" s="6">
        <f t="shared" si="79"/>
        <v>33.333333333333336</v>
      </c>
      <c r="EE22" s="6">
        <f t="shared" si="80"/>
        <v>10.763333333333335</v>
      </c>
      <c r="EF22" s="6">
        <f t="shared" si="81"/>
        <v>-2.9633333333333347</v>
      </c>
      <c r="EG22" s="7">
        <f t="shared" si="82"/>
        <v>7.7992388457779276</v>
      </c>
      <c r="EH22" s="6">
        <v>38.11</v>
      </c>
      <c r="EI22" s="6">
        <v>37.14</v>
      </c>
      <c r="EJ22" s="6">
        <v>37.78</v>
      </c>
      <c r="EK22" s="6">
        <f t="shared" si="83"/>
        <v>37.676666666666669</v>
      </c>
      <c r="EL22" s="6">
        <f t="shared" si="84"/>
        <v>13.72666666666667</v>
      </c>
      <c r="EM22" s="6">
        <f t="shared" si="85"/>
        <v>2.9633333333333347</v>
      </c>
      <c r="EN22" s="7">
        <f t="shared" si="86"/>
        <v>0.12821764017925213</v>
      </c>
      <c r="EO22" s="6">
        <v>30.05</v>
      </c>
      <c r="EP22" s="6">
        <v>29.99</v>
      </c>
      <c r="EQ22" s="6">
        <v>28.75</v>
      </c>
      <c r="ER22" s="6">
        <f t="shared" si="87"/>
        <v>29.596666666666664</v>
      </c>
      <c r="ES22" s="6">
        <f t="shared" si="88"/>
        <v>4.9866666666666646</v>
      </c>
      <c r="ET22" s="6">
        <f t="shared" si="89"/>
        <v>-5.7766666666666708</v>
      </c>
      <c r="EU22" s="7">
        <f t="shared" si="90"/>
        <v>54.821377214109354</v>
      </c>
      <c r="EV22" s="6">
        <f t="shared" si="91"/>
        <v>-8.7400000000000055</v>
      </c>
      <c r="EW22" s="7">
        <f t="shared" si="92"/>
        <v>427.56501474732664</v>
      </c>
      <c r="EX22" s="6">
        <v>28.72</v>
      </c>
      <c r="EY22" s="6">
        <v>32.07</v>
      </c>
      <c r="EZ22" s="6">
        <v>31.42</v>
      </c>
      <c r="FA22" s="6">
        <f t="shared" si="93"/>
        <v>30.736666666666668</v>
      </c>
      <c r="FB22" s="6">
        <f t="shared" si="94"/>
        <v>8.7666666666666693</v>
      </c>
      <c r="FC22" s="6">
        <f t="shared" si="95"/>
        <v>-1.9966666666666661</v>
      </c>
      <c r="FD22" s="7">
        <f t="shared" si="96"/>
        <v>3.9907687061080912</v>
      </c>
      <c r="FE22" s="6">
        <f t="shared" si="97"/>
        <v>-4.9600000000000009</v>
      </c>
      <c r="FF22" s="7">
        <f t="shared" si="98"/>
        <v>31.124958317193144</v>
      </c>
    </row>
    <row r="23" spans="1:162" ht="15.75" customHeight="1" x14ac:dyDescent="0.2">
      <c r="A23" s="5" t="s">
        <v>80</v>
      </c>
      <c r="B23" s="5" t="s">
        <v>79</v>
      </c>
      <c r="C23" s="6">
        <v>34.619999999999997</v>
      </c>
      <c r="D23" s="6">
        <v>34.57</v>
      </c>
      <c r="E23" s="6">
        <v>34.11</v>
      </c>
      <c r="F23" s="6">
        <f t="shared" si="0"/>
        <v>34.43333333333333</v>
      </c>
      <c r="G23" s="6">
        <f t="shared" si="1"/>
        <v>11.883333333333329</v>
      </c>
      <c r="H23" s="6">
        <f t="shared" si="2"/>
        <v>0.43333333333332646</v>
      </c>
      <c r="I23" s="7">
        <f t="shared" si="3"/>
        <v>0.74054877614328563</v>
      </c>
      <c r="J23" s="6">
        <v>32.43</v>
      </c>
      <c r="K23" s="6">
        <v>32.020000000000003</v>
      </c>
      <c r="L23" s="6">
        <v>32.270000000000003</v>
      </c>
      <c r="M23" s="6">
        <f t="shared" si="4"/>
        <v>32.24</v>
      </c>
      <c r="N23" s="6">
        <f t="shared" si="5"/>
        <v>11.450000000000003</v>
      </c>
      <c r="O23" s="6">
        <f t="shared" si="6"/>
        <v>-0.43333333333332646</v>
      </c>
      <c r="P23" s="7">
        <f t="shared" si="7"/>
        <v>1.3503499461681836</v>
      </c>
      <c r="Q23" s="6">
        <v>30.42</v>
      </c>
      <c r="R23" s="6">
        <v>30.37</v>
      </c>
      <c r="S23" s="6">
        <v>30.96</v>
      </c>
      <c r="T23" s="6">
        <f t="shared" si="8"/>
        <v>30.583333333333332</v>
      </c>
      <c r="U23" s="6">
        <f t="shared" si="9"/>
        <v>8.0933333333333337</v>
      </c>
      <c r="V23" s="6">
        <f t="shared" si="10"/>
        <v>-3.7899999999999956</v>
      </c>
      <c r="W23" s="7">
        <f t="shared" si="11"/>
        <v>13.8325957009258</v>
      </c>
      <c r="X23" s="6">
        <f t="shared" si="12"/>
        <v>-3.3566666666666691</v>
      </c>
      <c r="Y23" s="7">
        <f t="shared" si="13"/>
        <v>10.243711817205476</v>
      </c>
      <c r="Z23" s="6">
        <v>36.229999999999997</v>
      </c>
      <c r="AA23" s="6">
        <v>36.08</v>
      </c>
      <c r="AB23" s="6">
        <v>36.56</v>
      </c>
      <c r="AC23" s="6">
        <f t="shared" si="100"/>
        <v>36.29</v>
      </c>
      <c r="AD23" s="6">
        <f t="shared" si="15"/>
        <v>14.79</v>
      </c>
      <c r="AE23" s="6">
        <f t="shared" si="16"/>
        <v>2.9066666666666698</v>
      </c>
      <c r="AF23" s="7">
        <f t="shared" si="17"/>
        <v>0.13335403036816942</v>
      </c>
      <c r="AG23" s="6">
        <f t="shared" si="18"/>
        <v>3.3399999999999963</v>
      </c>
      <c r="AH23" s="7">
        <f t="shared" si="19"/>
        <v>9.8755163982922403E-2</v>
      </c>
      <c r="AI23" s="6">
        <v>33.33</v>
      </c>
      <c r="AJ23" s="6">
        <v>33.29</v>
      </c>
      <c r="AK23" s="6">
        <v>33.020000000000003</v>
      </c>
      <c r="AL23" s="6">
        <f t="shared" si="20"/>
        <v>33.213333333333338</v>
      </c>
      <c r="AM23" s="6">
        <f t="shared" si="21"/>
        <v>11.533333333333339</v>
      </c>
      <c r="AN23" s="6">
        <f t="shared" si="22"/>
        <v>0.18333333333333712</v>
      </c>
      <c r="AO23" s="7">
        <f t="shared" si="23"/>
        <v>0.88066587359614601</v>
      </c>
      <c r="AP23" s="6">
        <v>32.43</v>
      </c>
      <c r="AQ23" s="6">
        <v>32.020000000000003</v>
      </c>
      <c r="AR23" s="6">
        <v>32.270000000000003</v>
      </c>
      <c r="AS23" s="6">
        <f t="shared" si="24"/>
        <v>32.24</v>
      </c>
      <c r="AT23" s="6">
        <f t="shared" si="25"/>
        <v>11.350000000000001</v>
      </c>
      <c r="AU23" s="6">
        <f t="shared" si="26"/>
        <v>-0.18333333333333712</v>
      </c>
      <c r="AV23" s="7">
        <f t="shared" si="27"/>
        <v>1.1355044290708804</v>
      </c>
      <c r="AW23" s="6">
        <v>34.19</v>
      </c>
      <c r="AX23" s="6">
        <v>34.020000000000003</v>
      </c>
      <c r="AY23" s="6">
        <v>34.92</v>
      </c>
      <c r="AZ23" s="6">
        <f t="shared" si="28"/>
        <v>34.376666666666672</v>
      </c>
      <c r="BA23" s="6">
        <f t="shared" si="29"/>
        <v>14.886666666666674</v>
      </c>
      <c r="BB23" s="6">
        <f t="shared" si="30"/>
        <v>3.3533333333333353</v>
      </c>
      <c r="BC23" s="7">
        <f t="shared" si="31"/>
        <v>9.7846677037387406E-2</v>
      </c>
      <c r="BD23" s="6">
        <f t="shared" si="32"/>
        <v>3.5366666666666724</v>
      </c>
      <c r="BE23" s="7">
        <f t="shared" si="33"/>
        <v>8.617022931161078E-2</v>
      </c>
      <c r="BF23" s="6">
        <v>37.15</v>
      </c>
      <c r="BG23" s="6">
        <v>36.979999999999997</v>
      </c>
      <c r="BH23" s="6">
        <v>36.72</v>
      </c>
      <c r="BI23" s="6">
        <f t="shared" si="34"/>
        <v>36.949999999999996</v>
      </c>
      <c r="BJ23" s="6">
        <f t="shared" si="35"/>
        <v>14.369999999999997</v>
      </c>
      <c r="BK23" s="6">
        <f t="shared" si="36"/>
        <v>2.8366666666666589</v>
      </c>
      <c r="BL23" s="7">
        <f t="shared" si="37"/>
        <v>0.13998395050584564</v>
      </c>
      <c r="BM23" s="6">
        <f t="shared" si="38"/>
        <v>3.019999999999996</v>
      </c>
      <c r="BN23" s="7">
        <f t="shared" si="39"/>
        <v>0.12327908806167022</v>
      </c>
      <c r="BO23" s="6">
        <v>33.92</v>
      </c>
      <c r="BP23" s="6">
        <v>33.25</v>
      </c>
      <c r="BQ23" s="6">
        <v>33.869999999999997</v>
      </c>
      <c r="BR23" s="6">
        <f t="shared" si="40"/>
        <v>33.68</v>
      </c>
      <c r="BS23" s="6">
        <f t="shared" si="41"/>
        <v>9.870000000000001</v>
      </c>
      <c r="BT23" s="6">
        <f t="shared" si="42"/>
        <v>-0.31333333333333613</v>
      </c>
      <c r="BU23" s="7">
        <f t="shared" si="43"/>
        <v>1.2425753444859358</v>
      </c>
      <c r="BV23" s="6">
        <v>31.53</v>
      </c>
      <c r="BW23" s="6">
        <v>31.65</v>
      </c>
      <c r="BX23" s="6">
        <v>31.78</v>
      </c>
      <c r="BY23" s="6">
        <f t="shared" si="44"/>
        <v>31.653333333333336</v>
      </c>
      <c r="BZ23" s="6">
        <f t="shared" si="45"/>
        <v>10.183333333333337</v>
      </c>
      <c r="CA23" s="6">
        <f t="shared" si="46"/>
        <v>0.31333333333333613</v>
      </c>
      <c r="CB23" s="7">
        <f t="shared" si="47"/>
        <v>0.80478017243590871</v>
      </c>
      <c r="CC23" s="6">
        <v>32.32</v>
      </c>
      <c r="CD23" s="6">
        <v>32.07</v>
      </c>
      <c r="CE23" s="6">
        <v>32.69</v>
      </c>
      <c r="CF23" s="6">
        <f t="shared" si="48"/>
        <v>32.36</v>
      </c>
      <c r="CG23" s="6">
        <f t="shared" si="49"/>
        <v>9.009999999999998</v>
      </c>
      <c r="CH23" s="6">
        <f t="shared" si="50"/>
        <v>-0.86000000000000298</v>
      </c>
      <c r="CI23" s="7">
        <f t="shared" si="51"/>
        <v>1.8150383106343253</v>
      </c>
      <c r="CJ23" s="6">
        <f t="shared" si="52"/>
        <v>-1.1733333333333391</v>
      </c>
      <c r="CK23" s="7">
        <f t="shared" si="53"/>
        <v>2.2553218540916178</v>
      </c>
      <c r="CL23" s="6">
        <v>35.200000000000003</v>
      </c>
      <c r="CM23" s="6">
        <v>34.79</v>
      </c>
      <c r="CN23" s="6">
        <v>35.18</v>
      </c>
      <c r="CO23" s="6">
        <f t="shared" si="54"/>
        <v>35.056666666666672</v>
      </c>
      <c r="CP23" s="6">
        <f t="shared" si="55"/>
        <v>11.116666666666671</v>
      </c>
      <c r="CQ23" s="6">
        <f t="shared" si="56"/>
        <v>1.2466666666666697</v>
      </c>
      <c r="CR23" s="7">
        <f t="shared" si="57"/>
        <v>0.42142077237734876</v>
      </c>
      <c r="CS23" s="6">
        <f t="shared" si="58"/>
        <v>0.93333333333333357</v>
      </c>
      <c r="CT23" s="7">
        <f t="shared" si="59"/>
        <v>0.52364706141031336</v>
      </c>
      <c r="CU23" s="6">
        <v>37.270000000000003</v>
      </c>
      <c r="CV23" s="6">
        <v>36.81</v>
      </c>
      <c r="CW23" s="6">
        <v>37.69</v>
      </c>
      <c r="CX23" s="6">
        <f t="shared" si="60"/>
        <v>37.256666666666668</v>
      </c>
      <c r="CY23" s="6">
        <f t="shared" si="99"/>
        <v>13.016666666666669</v>
      </c>
      <c r="CZ23" s="6">
        <f t="shared" si="61"/>
        <v>0.94999999999999929</v>
      </c>
      <c r="DA23" s="7">
        <f t="shared" si="62"/>
        <v>0.51763246192068901</v>
      </c>
      <c r="DB23" s="6">
        <v>34.24</v>
      </c>
      <c r="DC23" s="6">
        <v>34.07</v>
      </c>
      <c r="DD23" s="6">
        <v>33.799999999999997</v>
      </c>
      <c r="DE23" s="6">
        <f t="shared" si="63"/>
        <v>34.036666666666669</v>
      </c>
      <c r="DF23" s="6">
        <f t="shared" si="64"/>
        <v>12.06666666666667</v>
      </c>
      <c r="DG23" s="6">
        <f t="shared" si="65"/>
        <v>-0.94999999999999929</v>
      </c>
      <c r="DH23" s="7">
        <f t="shared" si="66"/>
        <v>1.9318726578496901</v>
      </c>
      <c r="DI23" s="6">
        <v>28.74</v>
      </c>
      <c r="DJ23" s="6">
        <v>32.51</v>
      </c>
      <c r="DK23" s="6">
        <v>30.91</v>
      </c>
      <c r="DL23" s="6">
        <f t="shared" si="67"/>
        <v>30.72</v>
      </c>
      <c r="DM23" s="6">
        <f t="shared" si="68"/>
        <v>7.43</v>
      </c>
      <c r="DN23" s="6">
        <f t="shared" si="69"/>
        <v>-5.5866666666666696</v>
      </c>
      <c r="DO23" s="7">
        <f t="shared" si="70"/>
        <v>48.056732916312733</v>
      </c>
      <c r="DP23" s="6">
        <f t="shared" si="71"/>
        <v>-4.6366666666666703</v>
      </c>
      <c r="DQ23" s="7">
        <f t="shared" si="72"/>
        <v>24.87572497133598</v>
      </c>
      <c r="DR23" s="6">
        <v>35.82</v>
      </c>
      <c r="DS23" s="6">
        <v>34.82</v>
      </c>
      <c r="DT23" s="6">
        <v>36.72</v>
      </c>
      <c r="DU23" s="6">
        <f t="shared" si="73"/>
        <v>35.786666666666669</v>
      </c>
      <c r="DV23" s="6">
        <f t="shared" si="74"/>
        <v>9.8666666666666671</v>
      </c>
      <c r="DW23" s="6">
        <f t="shared" si="75"/>
        <v>-3.1500000000000021</v>
      </c>
      <c r="DX23" s="7">
        <f t="shared" si="76"/>
        <v>8.8765557765427747</v>
      </c>
      <c r="DY23" s="6">
        <f t="shared" si="77"/>
        <v>-2.2000000000000028</v>
      </c>
      <c r="DZ23" s="7">
        <f t="shared" si="78"/>
        <v>4.5947934199881493</v>
      </c>
      <c r="EA23" s="6">
        <v>34.619999999999997</v>
      </c>
      <c r="EB23" s="6">
        <v>34.57</v>
      </c>
      <c r="EC23" s="6">
        <v>34.11</v>
      </c>
      <c r="ED23" s="6">
        <f t="shared" si="79"/>
        <v>34.43333333333333</v>
      </c>
      <c r="EE23" s="6">
        <f t="shared" si="80"/>
        <v>11.86333333333333</v>
      </c>
      <c r="EF23" s="6">
        <f t="shared" si="81"/>
        <v>7.5699999999999932</v>
      </c>
      <c r="EG23" s="7">
        <f t="shared" si="82"/>
        <v>5.2626311596316267E-3</v>
      </c>
      <c r="EH23" s="6">
        <v>28.6</v>
      </c>
      <c r="EI23" s="6">
        <v>27.91</v>
      </c>
      <c r="EJ23" s="6">
        <v>28.22</v>
      </c>
      <c r="EK23" s="6">
        <f t="shared" si="83"/>
        <v>28.243333333333336</v>
      </c>
      <c r="EL23" s="6">
        <f t="shared" si="84"/>
        <v>4.2933333333333366</v>
      </c>
      <c r="EM23" s="6">
        <f t="shared" si="85"/>
        <v>-7.5699999999999932</v>
      </c>
      <c r="EN23" s="7">
        <f t="shared" si="86"/>
        <v>190.01901704051741</v>
      </c>
      <c r="EO23" s="6">
        <v>28.71</v>
      </c>
      <c r="EP23" s="6">
        <v>28.13</v>
      </c>
      <c r="EQ23" s="6">
        <v>27.59</v>
      </c>
      <c r="ER23" s="6">
        <f t="shared" si="87"/>
        <v>28.143333333333334</v>
      </c>
      <c r="ES23" s="6">
        <f t="shared" si="88"/>
        <v>3.533333333333335</v>
      </c>
      <c r="ET23" s="6">
        <f t="shared" si="89"/>
        <v>-8.3299999999999947</v>
      </c>
      <c r="EU23" s="7">
        <f t="shared" si="90"/>
        <v>321.79542387758681</v>
      </c>
      <c r="EV23" s="6">
        <f t="shared" si="91"/>
        <v>-0.76000000000000156</v>
      </c>
      <c r="EW23" s="7">
        <f t="shared" si="92"/>
        <v>1.6934906247250563</v>
      </c>
      <c r="EX23" s="6">
        <v>36.74</v>
      </c>
      <c r="EY23" s="6">
        <v>36.11</v>
      </c>
      <c r="EZ23" s="6">
        <v>36.25</v>
      </c>
      <c r="FA23" s="6">
        <f t="shared" si="93"/>
        <v>36.366666666666667</v>
      </c>
      <c r="FB23" s="6">
        <f t="shared" si="94"/>
        <v>14.396666666666668</v>
      </c>
      <c r="FC23" s="6">
        <f t="shared" si="95"/>
        <v>2.5333333333333385</v>
      </c>
      <c r="FD23" s="7">
        <f t="shared" si="96"/>
        <v>0.17273910999597142</v>
      </c>
      <c r="FE23" s="6">
        <f t="shared" si="97"/>
        <v>10.103333333333332</v>
      </c>
      <c r="FF23" s="7">
        <f t="shared" si="98"/>
        <v>9.0906222275183421E-4</v>
      </c>
    </row>
    <row r="24" spans="1:162" ht="15.75" customHeight="1" x14ac:dyDescent="0.2">
      <c r="A24" s="5" t="s">
        <v>81</v>
      </c>
      <c r="B24" s="5" t="s">
        <v>79</v>
      </c>
      <c r="C24" s="6">
        <v>31.89</v>
      </c>
      <c r="D24" s="6">
        <v>31.26</v>
      </c>
      <c r="E24" s="6">
        <v>31.33</v>
      </c>
      <c r="F24" s="6">
        <f t="shared" si="0"/>
        <v>31.493333333333336</v>
      </c>
      <c r="G24" s="6">
        <f t="shared" si="1"/>
        <v>8.9433333333333351</v>
      </c>
      <c r="H24" s="6">
        <f t="shared" si="2"/>
        <v>4.25</v>
      </c>
      <c r="I24" s="7">
        <f t="shared" si="3"/>
        <v>5.2556025953357163E-2</v>
      </c>
      <c r="J24" s="6">
        <v>25.39</v>
      </c>
      <c r="K24" s="6">
        <v>25.51</v>
      </c>
      <c r="L24" s="6">
        <v>25.55</v>
      </c>
      <c r="M24" s="6">
        <f t="shared" si="4"/>
        <v>25.483333333333334</v>
      </c>
      <c r="N24" s="6">
        <f t="shared" si="5"/>
        <v>4.6933333333333351</v>
      </c>
      <c r="O24" s="6">
        <f t="shared" si="6"/>
        <v>-4.25</v>
      </c>
      <c r="P24" s="7">
        <f t="shared" si="7"/>
        <v>19.027313840043536</v>
      </c>
      <c r="Q24" s="6">
        <v>33.520000000000003</v>
      </c>
      <c r="R24" s="6">
        <v>33.619999999999997</v>
      </c>
      <c r="S24" s="6">
        <v>33.86</v>
      </c>
      <c r="T24" s="6">
        <f t="shared" si="8"/>
        <v>33.666666666666664</v>
      </c>
      <c r="U24" s="6">
        <f t="shared" si="9"/>
        <v>11.176666666666666</v>
      </c>
      <c r="V24" s="6">
        <f t="shared" si="10"/>
        <v>2.2333333333333307</v>
      </c>
      <c r="W24" s="7">
        <f t="shared" si="11"/>
        <v>0.21266679023771431</v>
      </c>
      <c r="X24" s="6">
        <f t="shared" si="12"/>
        <v>6.4833333333333307</v>
      </c>
      <c r="Y24" s="7">
        <f t="shared" si="13"/>
        <v>1.1176921347150478E-2</v>
      </c>
      <c r="Z24" s="6">
        <v>35.619999999999997</v>
      </c>
      <c r="AA24" s="6">
        <v>35.01</v>
      </c>
      <c r="AB24" s="6">
        <v>35.26</v>
      </c>
      <c r="AC24" s="6">
        <f t="shared" si="100"/>
        <v>35.29666666666666</v>
      </c>
      <c r="AD24" s="6">
        <f t="shared" si="15"/>
        <v>13.79666666666666</v>
      </c>
      <c r="AE24" s="6">
        <f t="shared" si="16"/>
        <v>4.8533333333333246</v>
      </c>
      <c r="AF24" s="7">
        <f t="shared" si="17"/>
        <v>3.4594024424853598E-2</v>
      </c>
      <c r="AG24" s="6">
        <f t="shared" si="18"/>
        <v>9.1033333333333246</v>
      </c>
      <c r="AH24" s="7">
        <f t="shared" si="19"/>
        <v>1.8181244455036782E-3</v>
      </c>
      <c r="AI24" s="6">
        <v>33.24</v>
      </c>
      <c r="AJ24" s="6">
        <v>33.51</v>
      </c>
      <c r="AK24" s="6">
        <v>33.9</v>
      </c>
      <c r="AL24" s="6">
        <f t="shared" si="20"/>
        <v>33.550000000000004</v>
      </c>
      <c r="AM24" s="6">
        <f t="shared" si="21"/>
        <v>11.870000000000005</v>
      </c>
      <c r="AN24" s="6">
        <f t="shared" si="22"/>
        <v>9.5666666666666735</v>
      </c>
      <c r="AO24" s="7">
        <f t="shared" si="23"/>
        <v>1.3187011193048668E-3</v>
      </c>
      <c r="AP24" s="6">
        <v>22.14</v>
      </c>
      <c r="AQ24" s="6">
        <v>23.86</v>
      </c>
      <c r="AR24" s="6">
        <v>23.58</v>
      </c>
      <c r="AS24" s="6">
        <f t="shared" si="24"/>
        <v>23.193333333333332</v>
      </c>
      <c r="AT24" s="6">
        <f t="shared" si="25"/>
        <v>2.303333333333331</v>
      </c>
      <c r="AU24" s="6">
        <f t="shared" si="26"/>
        <v>-9.5666666666666735</v>
      </c>
      <c r="AV24" s="7">
        <f t="shared" si="27"/>
        <v>758.32194677072448</v>
      </c>
      <c r="AW24" s="6">
        <v>31.55</v>
      </c>
      <c r="AX24" s="6">
        <v>31.26</v>
      </c>
      <c r="AY24" s="6">
        <v>31.11</v>
      </c>
      <c r="AZ24" s="6">
        <f t="shared" si="28"/>
        <v>31.306666666666668</v>
      </c>
      <c r="BA24" s="6">
        <f t="shared" si="29"/>
        <v>11.81666666666667</v>
      </c>
      <c r="BB24" s="6">
        <f t="shared" si="30"/>
        <v>-5.3333333333334565E-2</v>
      </c>
      <c r="BC24" s="7">
        <f t="shared" si="31"/>
        <v>1.0376596591597482</v>
      </c>
      <c r="BD24" s="6">
        <f t="shared" si="32"/>
        <v>9.513333333333339</v>
      </c>
      <c r="BE24" s="7">
        <f t="shared" si="33"/>
        <v>1.3683629539914669E-3</v>
      </c>
      <c r="BF24" s="6">
        <v>34.46</v>
      </c>
      <c r="BG24" s="6">
        <v>35.71</v>
      </c>
      <c r="BH24" s="6">
        <v>35.06</v>
      </c>
      <c r="BI24" s="6">
        <f t="shared" si="34"/>
        <v>35.076666666666668</v>
      </c>
      <c r="BJ24" s="6">
        <f t="shared" si="35"/>
        <v>12.49666666666667</v>
      </c>
      <c r="BK24" s="6">
        <f t="shared" si="36"/>
        <v>0.62666666666666515</v>
      </c>
      <c r="BL24" s="7">
        <f t="shared" si="37"/>
        <v>0.6476711259459742</v>
      </c>
      <c r="BM24" s="6">
        <f t="shared" si="38"/>
        <v>10.193333333333339</v>
      </c>
      <c r="BN24" s="7">
        <f t="shared" si="39"/>
        <v>8.5408463872639997E-4</v>
      </c>
      <c r="BO24" s="6">
        <v>32.64</v>
      </c>
      <c r="BP24" s="6">
        <v>32.549999999999997</v>
      </c>
      <c r="BQ24" s="6">
        <v>32.81</v>
      </c>
      <c r="BR24" s="6">
        <f t="shared" si="40"/>
        <v>32.666666666666664</v>
      </c>
      <c r="BS24" s="6">
        <f t="shared" si="41"/>
        <v>8.8566666666666656</v>
      </c>
      <c r="BT24" s="6">
        <f t="shared" si="42"/>
        <v>5.8699999999999974</v>
      </c>
      <c r="BU24" s="7">
        <f t="shared" si="43"/>
        <v>1.7098339082199088E-2</v>
      </c>
      <c r="BV24" s="6">
        <v>24.24</v>
      </c>
      <c r="BW24" s="6">
        <v>24.94</v>
      </c>
      <c r="BX24" s="6">
        <v>24.19</v>
      </c>
      <c r="BY24" s="6">
        <f t="shared" si="44"/>
        <v>24.456666666666667</v>
      </c>
      <c r="BZ24" s="6">
        <f t="shared" si="45"/>
        <v>2.9866666666666681</v>
      </c>
      <c r="CA24" s="6">
        <f t="shared" si="46"/>
        <v>-5.8699999999999974</v>
      </c>
      <c r="CB24" s="7">
        <f t="shared" si="47"/>
        <v>58.485212814681518</v>
      </c>
      <c r="CC24" s="6">
        <v>31.66</v>
      </c>
      <c r="CD24" s="6">
        <v>31.95</v>
      </c>
      <c r="CE24" s="6">
        <v>31.05</v>
      </c>
      <c r="CF24" s="6">
        <f t="shared" si="48"/>
        <v>31.553333333333331</v>
      </c>
      <c r="CG24" s="6">
        <f t="shared" si="49"/>
        <v>8.2033333333333296</v>
      </c>
      <c r="CH24" s="6">
        <f t="shared" si="50"/>
        <v>-0.65333333333333599</v>
      </c>
      <c r="CI24" s="7">
        <f t="shared" si="51"/>
        <v>1.5727979357879651</v>
      </c>
      <c r="CJ24" s="6">
        <f t="shared" si="52"/>
        <v>5.2166666666666615</v>
      </c>
      <c r="CK24" s="7">
        <f t="shared" si="53"/>
        <v>2.6892232413885411E-2</v>
      </c>
      <c r="CL24" s="6">
        <v>33.270000000000003</v>
      </c>
      <c r="CM24" s="6">
        <v>33.909999999999997</v>
      </c>
      <c r="CN24" s="6">
        <v>34.020000000000003</v>
      </c>
      <c r="CO24" s="6">
        <f t="shared" si="54"/>
        <v>33.733333333333341</v>
      </c>
      <c r="CP24" s="6">
        <f t="shared" si="55"/>
        <v>9.7933333333333401</v>
      </c>
      <c r="CQ24" s="6">
        <f t="shared" si="56"/>
        <v>0.93666666666667453</v>
      </c>
      <c r="CR24" s="7">
        <f t="shared" si="57"/>
        <v>0.52243857643043257</v>
      </c>
      <c r="CS24" s="6">
        <f t="shared" si="58"/>
        <v>6.806666666666672</v>
      </c>
      <c r="CT24" s="7">
        <f t="shared" si="59"/>
        <v>8.932831929428918E-3</v>
      </c>
      <c r="CU24" s="6">
        <v>29.78</v>
      </c>
      <c r="CV24" s="6">
        <v>30.3</v>
      </c>
      <c r="CW24" s="6">
        <v>31.67</v>
      </c>
      <c r="CX24" s="6">
        <f t="shared" si="60"/>
        <v>30.583333333333332</v>
      </c>
      <c r="CY24" s="6">
        <f t="shared" si="99"/>
        <v>6.3433333333333337</v>
      </c>
      <c r="CZ24" s="6">
        <f t="shared" si="61"/>
        <v>4.3499999999999979</v>
      </c>
      <c r="DA24" s="7">
        <f t="shared" si="62"/>
        <v>4.9036506118546985E-2</v>
      </c>
      <c r="DB24" s="6">
        <v>23.33</v>
      </c>
      <c r="DC24" s="6">
        <v>23.93</v>
      </c>
      <c r="DD24" s="6">
        <v>24.63</v>
      </c>
      <c r="DE24" s="6">
        <f t="shared" si="63"/>
        <v>23.963333333333335</v>
      </c>
      <c r="DF24" s="6">
        <f t="shared" si="64"/>
        <v>1.9933333333333358</v>
      </c>
      <c r="DG24" s="6">
        <f t="shared" si="65"/>
        <v>-4.3499999999999979</v>
      </c>
      <c r="DH24" s="7">
        <f t="shared" si="66"/>
        <v>20.392970037108167</v>
      </c>
      <c r="DI24" s="6">
        <v>34.020000000000003</v>
      </c>
      <c r="DJ24" s="6">
        <v>35.1</v>
      </c>
      <c r="DK24" s="6">
        <v>32.06</v>
      </c>
      <c r="DL24" s="6">
        <f t="shared" si="67"/>
        <v>33.726666666666667</v>
      </c>
      <c r="DM24" s="6">
        <f t="shared" si="68"/>
        <v>10.436666666666667</v>
      </c>
      <c r="DN24" s="6">
        <f t="shared" si="69"/>
        <v>4.0933333333333337</v>
      </c>
      <c r="DO24" s="7">
        <f t="shared" si="70"/>
        <v>5.8584656034998739E-2</v>
      </c>
      <c r="DP24" s="6">
        <f t="shared" si="71"/>
        <v>8.4433333333333316</v>
      </c>
      <c r="DQ24" s="7">
        <f t="shared" si="72"/>
        <v>2.872786844113186E-3</v>
      </c>
      <c r="DR24" s="6">
        <v>34.26</v>
      </c>
      <c r="DS24" s="6">
        <v>35.79</v>
      </c>
      <c r="DT24" s="6">
        <v>35.72</v>
      </c>
      <c r="DU24" s="6">
        <f t="shared" si="73"/>
        <v>35.256666666666668</v>
      </c>
      <c r="DV24" s="6">
        <f t="shared" si="74"/>
        <v>9.336666666666666</v>
      </c>
      <c r="DW24" s="6">
        <f t="shared" si="75"/>
        <v>2.9933333333333323</v>
      </c>
      <c r="DX24" s="7">
        <f t="shared" si="76"/>
        <v>0.12557895930025681</v>
      </c>
      <c r="DY24" s="6">
        <f t="shared" si="77"/>
        <v>7.3433333333333302</v>
      </c>
      <c r="DZ24" s="7">
        <f t="shared" si="78"/>
        <v>6.1579534060878065E-3</v>
      </c>
      <c r="EA24" s="6">
        <v>31.89</v>
      </c>
      <c r="EB24" s="6">
        <v>31.26</v>
      </c>
      <c r="EC24" s="6">
        <v>31.33</v>
      </c>
      <c r="ED24" s="6">
        <f t="shared" si="79"/>
        <v>31.493333333333336</v>
      </c>
      <c r="EE24" s="6">
        <f t="shared" si="80"/>
        <v>8.9233333333333356</v>
      </c>
      <c r="EF24" s="6">
        <f t="shared" si="81"/>
        <v>9.360000000000003</v>
      </c>
      <c r="EG24" s="7">
        <f t="shared" si="82"/>
        <v>1.5218058196494113E-3</v>
      </c>
      <c r="EH24" s="6">
        <v>23.36</v>
      </c>
      <c r="EI24" s="6">
        <v>23.02</v>
      </c>
      <c r="EJ24" s="6">
        <v>24.16</v>
      </c>
      <c r="EK24" s="6">
        <f t="shared" si="83"/>
        <v>23.513333333333332</v>
      </c>
      <c r="EL24" s="6">
        <f t="shared" si="84"/>
        <v>-0.43666666666666742</v>
      </c>
      <c r="EM24" s="6">
        <f t="shared" si="85"/>
        <v>-9.360000000000003</v>
      </c>
      <c r="EN24" s="7">
        <f t="shared" si="86"/>
        <v>657.114059552208</v>
      </c>
      <c r="EO24" s="6">
        <v>31.42</v>
      </c>
      <c r="EP24" s="6">
        <v>31.2</v>
      </c>
      <c r="EQ24" s="6">
        <v>30.62</v>
      </c>
      <c r="ER24" s="6">
        <f t="shared" si="87"/>
        <v>31.080000000000002</v>
      </c>
      <c r="ES24" s="6">
        <f t="shared" si="88"/>
        <v>6.4700000000000024</v>
      </c>
      <c r="ET24" s="6">
        <f t="shared" si="89"/>
        <v>-2.4533333333333331</v>
      </c>
      <c r="EU24" s="7">
        <f t="shared" si="90"/>
        <v>5.4768005158047659</v>
      </c>
      <c r="EV24" s="6">
        <f t="shared" si="91"/>
        <v>6.9066666666666698</v>
      </c>
      <c r="EW24" s="7">
        <f t="shared" si="92"/>
        <v>8.334626898010589E-3</v>
      </c>
      <c r="EX24" s="6">
        <v>34.93</v>
      </c>
      <c r="EY24" s="6">
        <v>35.619999999999997</v>
      </c>
      <c r="EZ24" s="6">
        <v>35.17</v>
      </c>
      <c r="FA24" s="6">
        <f t="shared" si="93"/>
        <v>35.24</v>
      </c>
      <c r="FB24" s="6">
        <f t="shared" si="94"/>
        <v>13.270000000000003</v>
      </c>
      <c r="FC24" s="6">
        <f t="shared" si="95"/>
        <v>4.3466666666666676</v>
      </c>
      <c r="FD24" s="7">
        <f t="shared" si="96"/>
        <v>4.9149935493373792E-2</v>
      </c>
      <c r="FE24" s="6">
        <f t="shared" si="97"/>
        <v>13.706666666666671</v>
      </c>
      <c r="FF24" s="7">
        <f t="shared" si="98"/>
        <v>7.4796657869209433E-5</v>
      </c>
    </row>
    <row r="25" spans="1:162" ht="15.75" customHeight="1" x14ac:dyDescent="0.2">
      <c r="A25" s="5" t="s">
        <v>82</v>
      </c>
      <c r="B25" s="5" t="s">
        <v>79</v>
      </c>
      <c r="C25" s="6">
        <v>35.28</v>
      </c>
      <c r="D25" s="6">
        <v>35.61</v>
      </c>
      <c r="E25" s="6">
        <v>35.590000000000003</v>
      </c>
      <c r="F25" s="6">
        <f t="shared" si="0"/>
        <v>35.493333333333332</v>
      </c>
      <c r="G25" s="6">
        <f t="shared" si="1"/>
        <v>12.943333333333332</v>
      </c>
      <c r="H25" s="6">
        <f t="shared" si="2"/>
        <v>-2.7100000000000044</v>
      </c>
      <c r="I25" s="7">
        <f t="shared" si="3"/>
        <v>6.5432164684622682</v>
      </c>
      <c r="J25" s="6">
        <v>36.630000000000003</v>
      </c>
      <c r="K25" s="6">
        <v>36.28</v>
      </c>
      <c r="L25" s="6">
        <v>36.42</v>
      </c>
      <c r="M25" s="6">
        <f t="shared" si="4"/>
        <v>36.443333333333335</v>
      </c>
      <c r="N25" s="6">
        <f t="shared" si="5"/>
        <v>15.653333333333336</v>
      </c>
      <c r="O25" s="6">
        <f t="shared" si="6"/>
        <v>2.7100000000000044</v>
      </c>
      <c r="P25" s="7">
        <f t="shared" si="7"/>
        <v>0.15283003471150811</v>
      </c>
      <c r="Q25" s="6">
        <v>32.409999999999997</v>
      </c>
      <c r="R25" s="6">
        <v>32.369999999999997</v>
      </c>
      <c r="S25" s="6">
        <v>32.56</v>
      </c>
      <c r="T25" s="6">
        <f t="shared" si="8"/>
        <v>32.446666666666665</v>
      </c>
      <c r="U25" s="6">
        <f t="shared" si="9"/>
        <v>9.956666666666667</v>
      </c>
      <c r="V25" s="6">
        <f t="shared" si="10"/>
        <v>-2.9866666666666646</v>
      </c>
      <c r="W25" s="7">
        <f t="shared" si="11"/>
        <v>7.9264049061218218</v>
      </c>
      <c r="X25" s="6">
        <f t="shared" si="12"/>
        <v>-5.696666666666669</v>
      </c>
      <c r="Y25" s="7">
        <f t="shared" si="13"/>
        <v>51.86418311743644</v>
      </c>
      <c r="Z25" s="6">
        <v>31.25</v>
      </c>
      <c r="AA25" s="6">
        <v>31.17</v>
      </c>
      <c r="AB25" s="6">
        <v>31.64</v>
      </c>
      <c r="AC25" s="6">
        <f t="shared" si="100"/>
        <v>31.353333333333335</v>
      </c>
      <c r="AD25" s="6">
        <f t="shared" si="15"/>
        <v>9.8533333333333353</v>
      </c>
      <c r="AE25" s="6">
        <f t="shared" si="16"/>
        <v>-3.0899999999999963</v>
      </c>
      <c r="AF25" s="7">
        <f t="shared" si="17"/>
        <v>8.514961459626857</v>
      </c>
      <c r="AG25" s="6">
        <f t="shared" si="18"/>
        <v>-5.8000000000000007</v>
      </c>
      <c r="AH25" s="7">
        <f t="shared" si="19"/>
        <v>55.715236050951972</v>
      </c>
      <c r="AI25" s="6">
        <v>35.19</v>
      </c>
      <c r="AJ25" s="6">
        <v>35.68</v>
      </c>
      <c r="AK25" s="6">
        <v>35.25</v>
      </c>
      <c r="AL25" s="6">
        <f t="shared" si="20"/>
        <v>35.373333333333335</v>
      </c>
      <c r="AM25" s="6">
        <f t="shared" si="21"/>
        <v>13.693333333333335</v>
      </c>
      <c r="AN25" s="6">
        <f t="shared" si="22"/>
        <v>0.39000000000000057</v>
      </c>
      <c r="AO25" s="7">
        <f t="shared" si="23"/>
        <v>0.76312960448027922</v>
      </c>
      <c r="AP25" s="6">
        <v>34.11</v>
      </c>
      <c r="AQ25" s="6">
        <v>34.090000000000003</v>
      </c>
      <c r="AR25" s="6">
        <v>34.380000000000003</v>
      </c>
      <c r="AS25" s="6">
        <f t="shared" si="24"/>
        <v>34.193333333333335</v>
      </c>
      <c r="AT25" s="6">
        <f t="shared" si="25"/>
        <v>13.303333333333335</v>
      </c>
      <c r="AU25" s="6">
        <f t="shared" si="26"/>
        <v>-0.39000000000000057</v>
      </c>
      <c r="AV25" s="7">
        <f t="shared" si="27"/>
        <v>1.3103934038583638</v>
      </c>
      <c r="AW25" s="6">
        <v>31.23</v>
      </c>
      <c r="AX25" s="6">
        <v>31.69</v>
      </c>
      <c r="AY25" s="6">
        <v>31.82</v>
      </c>
      <c r="AZ25" s="6">
        <f t="shared" si="28"/>
        <v>31.580000000000002</v>
      </c>
      <c r="BA25" s="6">
        <f t="shared" si="29"/>
        <v>12.090000000000003</v>
      </c>
      <c r="BB25" s="6">
        <f t="shared" si="30"/>
        <v>-1.6033333333333317</v>
      </c>
      <c r="BC25" s="7">
        <f t="shared" si="31"/>
        <v>3.038445328471195</v>
      </c>
      <c r="BD25" s="6">
        <f t="shared" si="32"/>
        <v>-1.2133333333333312</v>
      </c>
      <c r="BE25" s="7">
        <f t="shared" si="33"/>
        <v>2.3187275817511752</v>
      </c>
      <c r="BF25" s="6">
        <v>30</v>
      </c>
      <c r="BG25" s="6">
        <v>31.49</v>
      </c>
      <c r="BH25" s="6">
        <v>31.24</v>
      </c>
      <c r="BI25" s="6">
        <f t="shared" si="34"/>
        <v>30.909999999999997</v>
      </c>
      <c r="BJ25" s="6">
        <f t="shared" si="35"/>
        <v>8.3299999999999983</v>
      </c>
      <c r="BK25" s="6">
        <f t="shared" si="36"/>
        <v>-5.3633333333333368</v>
      </c>
      <c r="BL25" s="7">
        <f t="shared" si="37"/>
        <v>41.164629420044996</v>
      </c>
      <c r="BM25" s="6">
        <f t="shared" si="38"/>
        <v>-4.9733333333333363</v>
      </c>
      <c r="BN25" s="7">
        <f t="shared" si="39"/>
        <v>31.41394736789621</v>
      </c>
      <c r="BO25" s="6">
        <v>34.44</v>
      </c>
      <c r="BP25" s="6">
        <v>34.06</v>
      </c>
      <c r="BQ25" s="6">
        <v>34.31</v>
      </c>
      <c r="BR25" s="6">
        <f t="shared" si="40"/>
        <v>34.270000000000003</v>
      </c>
      <c r="BS25" s="6">
        <f t="shared" si="41"/>
        <v>10.460000000000004</v>
      </c>
      <c r="BT25" s="6">
        <f t="shared" si="42"/>
        <v>-3.5866666666666625</v>
      </c>
      <c r="BU25" s="7">
        <f t="shared" si="43"/>
        <v>12.014183229078126</v>
      </c>
      <c r="BV25" s="6">
        <v>35.619999999999997</v>
      </c>
      <c r="BW25" s="6">
        <v>35.1</v>
      </c>
      <c r="BX25" s="6">
        <v>35.83</v>
      </c>
      <c r="BY25" s="6">
        <f t="shared" si="44"/>
        <v>35.516666666666666</v>
      </c>
      <c r="BZ25" s="6">
        <f t="shared" si="45"/>
        <v>14.046666666666667</v>
      </c>
      <c r="CA25" s="6">
        <f t="shared" si="46"/>
        <v>3.5866666666666625</v>
      </c>
      <c r="CB25" s="7">
        <f t="shared" si="47"/>
        <v>8.3234954963869998E-2</v>
      </c>
      <c r="CC25" s="6">
        <v>31.91</v>
      </c>
      <c r="CD25" s="6">
        <v>32.53</v>
      </c>
      <c r="CE25" s="6">
        <v>32.659999999999997</v>
      </c>
      <c r="CF25" s="6">
        <f t="shared" si="48"/>
        <v>32.366666666666667</v>
      </c>
      <c r="CG25" s="6">
        <f t="shared" si="49"/>
        <v>9.0166666666666657</v>
      </c>
      <c r="CH25" s="6">
        <f t="shared" si="50"/>
        <v>-1.4433333333333387</v>
      </c>
      <c r="CI25" s="7">
        <f t="shared" si="51"/>
        <v>2.7194847456257105</v>
      </c>
      <c r="CJ25" s="6">
        <f t="shared" si="52"/>
        <v>-5.0300000000000011</v>
      </c>
      <c r="CK25" s="7">
        <f t="shared" si="53"/>
        <v>32.672388022630209</v>
      </c>
      <c r="CL25" s="6">
        <v>33.82</v>
      </c>
      <c r="CM25" s="6">
        <v>33.200000000000003</v>
      </c>
      <c r="CN25" s="6">
        <v>31.95</v>
      </c>
      <c r="CO25" s="6">
        <f t="shared" si="54"/>
        <v>32.99</v>
      </c>
      <c r="CP25" s="6">
        <f t="shared" si="55"/>
        <v>9.0500000000000007</v>
      </c>
      <c r="CQ25" s="6">
        <f t="shared" si="56"/>
        <v>-1.4100000000000037</v>
      </c>
      <c r="CR25" s="7">
        <f t="shared" si="57"/>
        <v>2.65737162819303</v>
      </c>
      <c r="CS25" s="6">
        <f t="shared" si="58"/>
        <v>-4.9966666666666661</v>
      </c>
      <c r="CT25" s="7">
        <f t="shared" si="59"/>
        <v>31.926149648864726</v>
      </c>
      <c r="CU25" s="6">
        <v>32.76</v>
      </c>
      <c r="CV25" s="6">
        <v>32.89</v>
      </c>
      <c r="CW25" s="6">
        <v>31.81</v>
      </c>
      <c r="CX25" s="6">
        <f t="shared" si="60"/>
        <v>32.486666666666672</v>
      </c>
      <c r="CY25" s="6">
        <f t="shared" si="99"/>
        <v>8.2466666666666733</v>
      </c>
      <c r="CZ25" s="6">
        <f t="shared" si="61"/>
        <v>-4.7666666666666551</v>
      </c>
      <c r="DA25" s="7">
        <f t="shared" si="62"/>
        <v>27.221349150427159</v>
      </c>
      <c r="DB25" s="6">
        <v>34.44</v>
      </c>
      <c r="DC25" s="6">
        <v>35.14</v>
      </c>
      <c r="DD25" s="6">
        <v>35.369999999999997</v>
      </c>
      <c r="DE25" s="6">
        <f t="shared" si="63"/>
        <v>34.983333333333327</v>
      </c>
      <c r="DF25" s="6">
        <f t="shared" si="64"/>
        <v>13.013333333333328</v>
      </c>
      <c r="DG25" s="6">
        <f t="shared" si="65"/>
        <v>4.7666666666666551</v>
      </c>
      <c r="DH25" s="7">
        <f t="shared" si="66"/>
        <v>3.6735872071363071E-2</v>
      </c>
      <c r="DI25" s="6">
        <v>32.76</v>
      </c>
      <c r="DJ25" s="6">
        <v>32.82</v>
      </c>
      <c r="DK25" s="6">
        <v>32.06</v>
      </c>
      <c r="DL25" s="6">
        <f t="shared" si="67"/>
        <v>32.546666666666667</v>
      </c>
      <c r="DM25" s="6">
        <f t="shared" si="68"/>
        <v>9.2566666666666677</v>
      </c>
      <c r="DN25" s="6">
        <f t="shared" si="69"/>
        <v>1.0099999999999945</v>
      </c>
      <c r="DO25" s="7">
        <f t="shared" si="70"/>
        <v>0.49654624771851991</v>
      </c>
      <c r="DP25" s="6">
        <f t="shared" si="71"/>
        <v>-3.7566666666666606</v>
      </c>
      <c r="DQ25" s="7">
        <f t="shared" si="72"/>
        <v>13.516658778480329</v>
      </c>
      <c r="DR25" s="6">
        <v>30.59</v>
      </c>
      <c r="DS25" s="6">
        <v>32.07</v>
      </c>
      <c r="DT25" s="6">
        <v>31.85</v>
      </c>
      <c r="DU25" s="6">
        <f t="shared" si="73"/>
        <v>31.50333333333333</v>
      </c>
      <c r="DV25" s="6">
        <f t="shared" si="74"/>
        <v>5.5833333333333286</v>
      </c>
      <c r="DW25" s="6">
        <f t="shared" si="75"/>
        <v>-2.6633333333333447</v>
      </c>
      <c r="DX25" s="7">
        <f t="shared" si="76"/>
        <v>6.3349504422378073</v>
      </c>
      <c r="DY25" s="6">
        <f t="shared" si="77"/>
        <v>-7.43</v>
      </c>
      <c r="DZ25" s="7">
        <f t="shared" si="78"/>
        <v>172.44589783880829</v>
      </c>
      <c r="EA25" s="6">
        <v>36.29</v>
      </c>
      <c r="EB25" s="6">
        <v>33.78</v>
      </c>
      <c r="EC25" s="6">
        <v>33.1</v>
      </c>
      <c r="ED25" s="6">
        <f t="shared" si="79"/>
        <v>34.389999999999993</v>
      </c>
      <c r="EE25" s="6">
        <f t="shared" si="80"/>
        <v>11.819999999999993</v>
      </c>
      <c r="EF25" s="6">
        <f t="shared" si="81"/>
        <v>-0.67333333333334267</v>
      </c>
      <c r="EG25" s="7">
        <f t="shared" si="82"/>
        <v>1.5947533767864042</v>
      </c>
      <c r="EH25" s="6">
        <v>36.630000000000003</v>
      </c>
      <c r="EI25" s="6">
        <v>36.28</v>
      </c>
      <c r="EJ25" s="6">
        <v>36.42</v>
      </c>
      <c r="EK25" s="6">
        <f t="shared" si="83"/>
        <v>36.443333333333335</v>
      </c>
      <c r="EL25" s="6">
        <f t="shared" si="84"/>
        <v>12.493333333333336</v>
      </c>
      <c r="EM25" s="6">
        <f t="shared" si="85"/>
        <v>0.67333333333334267</v>
      </c>
      <c r="EN25" s="7">
        <f t="shared" si="86"/>
        <v>0.62705620477512658</v>
      </c>
      <c r="EO25" s="6">
        <v>34.82</v>
      </c>
      <c r="EP25" s="6">
        <v>34.18</v>
      </c>
      <c r="EQ25" s="6">
        <v>33.33</v>
      </c>
      <c r="ER25" s="6">
        <f t="shared" si="87"/>
        <v>34.11</v>
      </c>
      <c r="ES25" s="6">
        <f t="shared" si="88"/>
        <v>9.5</v>
      </c>
      <c r="ET25" s="6">
        <f t="shared" si="89"/>
        <v>-2.3199999999999932</v>
      </c>
      <c r="EU25" s="7">
        <f t="shared" si="90"/>
        <v>4.9933221956064235</v>
      </c>
      <c r="EV25" s="6">
        <f t="shared" si="91"/>
        <v>-2.9933333333333358</v>
      </c>
      <c r="EW25" s="7">
        <f t="shared" si="92"/>
        <v>7.9631174328258449</v>
      </c>
      <c r="EX25" s="6">
        <v>30.78</v>
      </c>
      <c r="EY25" s="6">
        <v>32.090000000000003</v>
      </c>
      <c r="EZ25" s="6">
        <v>31.71</v>
      </c>
      <c r="FA25" s="6">
        <f t="shared" si="93"/>
        <v>31.526666666666671</v>
      </c>
      <c r="FB25" s="6">
        <f t="shared" si="94"/>
        <v>9.556666666666672</v>
      </c>
      <c r="FC25" s="6">
        <f t="shared" si="95"/>
        <v>-2.2633333333333212</v>
      </c>
      <c r="FD25" s="7">
        <f t="shared" si="96"/>
        <v>4.8009946666610306</v>
      </c>
      <c r="FE25" s="6">
        <f t="shared" si="97"/>
        <v>-2.9366666666666639</v>
      </c>
      <c r="FF25" s="7">
        <f t="shared" si="98"/>
        <v>7.6564024565911941</v>
      </c>
    </row>
    <row r="26" spans="1:162" ht="15.75" customHeight="1" x14ac:dyDescent="0.2">
      <c r="A26" s="5" t="s">
        <v>83</v>
      </c>
      <c r="B26" s="5" t="s">
        <v>79</v>
      </c>
      <c r="C26" s="6">
        <v>36.44</v>
      </c>
      <c r="D26" s="6">
        <v>36.72</v>
      </c>
      <c r="E26" s="6">
        <v>36.14</v>
      </c>
      <c r="F26" s="6">
        <f t="shared" si="0"/>
        <v>36.43333333333333</v>
      </c>
      <c r="G26" s="6">
        <f t="shared" si="1"/>
        <v>13.883333333333329</v>
      </c>
      <c r="H26" s="6">
        <f t="shared" si="2"/>
        <v>0.9699999999999882</v>
      </c>
      <c r="I26" s="7">
        <f t="shared" si="3"/>
        <v>0.51050606285360078</v>
      </c>
      <c r="J26" s="6">
        <v>33.85</v>
      </c>
      <c r="K26" s="6">
        <v>33.33</v>
      </c>
      <c r="L26" s="6">
        <v>33.93</v>
      </c>
      <c r="M26" s="6">
        <f t="shared" si="4"/>
        <v>33.70333333333334</v>
      </c>
      <c r="N26" s="6">
        <f t="shared" si="5"/>
        <v>12.913333333333341</v>
      </c>
      <c r="O26" s="6">
        <f t="shared" si="6"/>
        <v>-0.9699999999999882</v>
      </c>
      <c r="P26" s="7">
        <f t="shared" si="7"/>
        <v>1.9588405951738377</v>
      </c>
      <c r="Q26" s="6">
        <v>31.38</v>
      </c>
      <c r="R26" s="6">
        <v>31.16</v>
      </c>
      <c r="S26" s="6">
        <v>31.37</v>
      </c>
      <c r="T26" s="6">
        <f t="shared" si="8"/>
        <v>31.303333333333331</v>
      </c>
      <c r="U26" s="6">
        <f t="shared" si="9"/>
        <v>8.8133333333333326</v>
      </c>
      <c r="V26" s="6">
        <f t="shared" si="10"/>
        <v>-5.0699999999999967</v>
      </c>
      <c r="W26" s="7">
        <f t="shared" si="11"/>
        <v>33.590933875938063</v>
      </c>
      <c r="X26" s="6">
        <f t="shared" si="12"/>
        <v>-4.1000000000000085</v>
      </c>
      <c r="Y26" s="7">
        <f t="shared" si="13"/>
        <v>17.14837540058079</v>
      </c>
      <c r="Z26" s="6">
        <v>33.28</v>
      </c>
      <c r="AA26" s="6">
        <v>33.630000000000003</v>
      </c>
      <c r="AB26" s="6">
        <v>33.47</v>
      </c>
      <c r="AC26" s="6">
        <f t="shared" si="100"/>
        <v>33.46</v>
      </c>
      <c r="AD26" s="6">
        <f t="shared" si="15"/>
        <v>11.96</v>
      </c>
      <c r="AE26" s="6">
        <f t="shared" si="16"/>
        <v>-1.9233333333333285</v>
      </c>
      <c r="AF26" s="7">
        <f t="shared" si="17"/>
        <v>3.7929841246979761</v>
      </c>
      <c r="AG26" s="6">
        <f t="shared" si="18"/>
        <v>-0.95333333333334025</v>
      </c>
      <c r="AH26" s="7">
        <f t="shared" si="19"/>
        <v>1.9363413919657753</v>
      </c>
      <c r="AI26" s="6">
        <v>38.17</v>
      </c>
      <c r="AJ26" s="6">
        <v>38.630000000000003</v>
      </c>
      <c r="AK26" s="6">
        <v>38.97</v>
      </c>
      <c r="AL26" s="6">
        <f t="shared" si="20"/>
        <v>38.590000000000003</v>
      </c>
      <c r="AM26" s="6">
        <f t="shared" si="21"/>
        <v>16.910000000000004</v>
      </c>
      <c r="AN26" s="6">
        <f t="shared" si="22"/>
        <v>2.1033333333333388</v>
      </c>
      <c r="AO26" s="7">
        <f t="shared" si="23"/>
        <v>0.23271992902446839</v>
      </c>
      <c r="AP26" s="6">
        <v>35.549999999999997</v>
      </c>
      <c r="AQ26" s="6">
        <v>35.82</v>
      </c>
      <c r="AR26" s="6">
        <v>35.72</v>
      </c>
      <c r="AS26" s="6">
        <f t="shared" si="24"/>
        <v>35.696666666666665</v>
      </c>
      <c r="AT26" s="6">
        <f t="shared" si="25"/>
        <v>14.806666666666665</v>
      </c>
      <c r="AU26" s="6">
        <f t="shared" si="26"/>
        <v>-2.1033333333333388</v>
      </c>
      <c r="AV26" s="7">
        <f t="shared" si="27"/>
        <v>4.2970105920531587</v>
      </c>
      <c r="AW26" s="6">
        <v>28.88</v>
      </c>
      <c r="AX26" s="6">
        <v>28.17</v>
      </c>
      <c r="AY26" s="6">
        <v>28.91</v>
      </c>
      <c r="AZ26" s="6">
        <f t="shared" si="28"/>
        <v>28.653333333333332</v>
      </c>
      <c r="BA26" s="6">
        <f t="shared" si="29"/>
        <v>9.163333333333334</v>
      </c>
      <c r="BB26" s="6">
        <f t="shared" si="30"/>
        <v>-7.7466666666666697</v>
      </c>
      <c r="BC26" s="7">
        <f t="shared" si="31"/>
        <v>214.77267834067248</v>
      </c>
      <c r="BD26" s="6">
        <f t="shared" si="32"/>
        <v>-5.6433333333333309</v>
      </c>
      <c r="BE26" s="7">
        <f t="shared" si="33"/>
        <v>49.981882459836278</v>
      </c>
      <c r="BF26" s="6">
        <v>31.54</v>
      </c>
      <c r="BG26" s="6">
        <v>31.89</v>
      </c>
      <c r="BH26" s="6">
        <v>31.65</v>
      </c>
      <c r="BI26" s="6">
        <f t="shared" si="34"/>
        <v>31.693333333333332</v>
      </c>
      <c r="BJ26" s="6">
        <f t="shared" si="35"/>
        <v>9.1133333333333333</v>
      </c>
      <c r="BK26" s="6">
        <f t="shared" si="36"/>
        <v>-7.7966666666666704</v>
      </c>
      <c r="BL26" s="7">
        <f t="shared" si="37"/>
        <v>222.34662048556507</v>
      </c>
      <c r="BM26" s="6">
        <f t="shared" si="38"/>
        <v>-5.6933333333333316</v>
      </c>
      <c r="BN26" s="7">
        <f t="shared" si="39"/>
        <v>51.74448973823111</v>
      </c>
      <c r="BO26" s="6">
        <v>35.22</v>
      </c>
      <c r="BP26" s="6">
        <v>36.72</v>
      </c>
      <c r="BQ26" s="6">
        <v>36.14</v>
      </c>
      <c r="BR26" s="6">
        <f t="shared" si="40"/>
        <v>36.026666666666664</v>
      </c>
      <c r="BS26" s="6">
        <f t="shared" si="41"/>
        <v>12.216666666666665</v>
      </c>
      <c r="BT26" s="6">
        <f t="shared" si="42"/>
        <v>-0.93333333333333357</v>
      </c>
      <c r="BU26" s="7">
        <f t="shared" si="43"/>
        <v>1.9096832078208332</v>
      </c>
      <c r="BV26" s="6">
        <v>34.28</v>
      </c>
      <c r="BW26" s="6">
        <v>34.630000000000003</v>
      </c>
      <c r="BX26" s="6">
        <v>34.950000000000003</v>
      </c>
      <c r="BY26" s="6">
        <f t="shared" si="44"/>
        <v>34.619999999999997</v>
      </c>
      <c r="BZ26" s="6">
        <f t="shared" si="45"/>
        <v>13.149999999999999</v>
      </c>
      <c r="CA26" s="6">
        <f t="shared" si="46"/>
        <v>0.93333333333333357</v>
      </c>
      <c r="CB26" s="7">
        <f t="shared" si="47"/>
        <v>0.52364706141031336</v>
      </c>
      <c r="CC26" s="6">
        <v>32.5</v>
      </c>
      <c r="CD26" s="6">
        <v>31.66</v>
      </c>
      <c r="CE26" s="6">
        <v>32.17</v>
      </c>
      <c r="CF26" s="6">
        <f t="shared" si="48"/>
        <v>32.11</v>
      </c>
      <c r="CG26" s="6">
        <f t="shared" si="49"/>
        <v>8.759999999999998</v>
      </c>
      <c r="CH26" s="6">
        <f t="shared" si="50"/>
        <v>-3.456666666666667</v>
      </c>
      <c r="CI26" s="7">
        <f t="shared" si="51"/>
        <v>10.978938483550243</v>
      </c>
      <c r="CJ26" s="6">
        <f t="shared" si="52"/>
        <v>-4.3900000000000006</v>
      </c>
      <c r="CK26" s="7">
        <f t="shared" si="53"/>
        <v>20.966294461733813</v>
      </c>
      <c r="CL26" s="6">
        <v>35.17</v>
      </c>
      <c r="CM26" s="6">
        <v>37.32</v>
      </c>
      <c r="CN26" s="6">
        <v>36.1</v>
      </c>
      <c r="CO26" s="6">
        <f t="shared" si="54"/>
        <v>36.196666666666665</v>
      </c>
      <c r="CP26" s="6">
        <f t="shared" si="55"/>
        <v>12.256666666666664</v>
      </c>
      <c r="CQ26" s="6">
        <f t="shared" si="56"/>
        <v>3.9999999999999147E-2</v>
      </c>
      <c r="CR26" s="7">
        <f t="shared" si="57"/>
        <v>0.97265494741228609</v>
      </c>
      <c r="CS26" s="6">
        <f t="shared" si="58"/>
        <v>-0.89333333333333442</v>
      </c>
      <c r="CT26" s="7">
        <f t="shared" si="59"/>
        <v>1.8574628200770984</v>
      </c>
      <c r="CU26" s="6">
        <v>37.82</v>
      </c>
      <c r="CV26" s="6">
        <v>37.17</v>
      </c>
      <c r="CW26" s="6">
        <v>38.200000000000003</v>
      </c>
      <c r="CX26" s="6">
        <f t="shared" si="60"/>
        <v>37.730000000000004</v>
      </c>
      <c r="CY26" s="6">
        <f t="shared" si="99"/>
        <v>13.490000000000006</v>
      </c>
      <c r="CZ26" s="6">
        <f t="shared" si="61"/>
        <v>2.5100000000000087</v>
      </c>
      <c r="DA26" s="7">
        <f t="shared" si="62"/>
        <v>0.17555560946724857</v>
      </c>
      <c r="DB26" s="6">
        <v>32.71</v>
      </c>
      <c r="DC26" s="6">
        <v>32.99</v>
      </c>
      <c r="DD26" s="6">
        <v>33.15</v>
      </c>
      <c r="DE26" s="6">
        <f t="shared" si="63"/>
        <v>32.949999999999996</v>
      </c>
      <c r="DF26" s="6">
        <f t="shared" si="64"/>
        <v>10.979999999999997</v>
      </c>
      <c r="DG26" s="6">
        <f t="shared" si="65"/>
        <v>-2.5100000000000087</v>
      </c>
      <c r="DH26" s="7">
        <f t="shared" si="66"/>
        <v>5.6962007823883214</v>
      </c>
      <c r="DI26" s="6">
        <v>32.729999999999997</v>
      </c>
      <c r="DJ26" s="6">
        <v>32.64</v>
      </c>
      <c r="DK26" s="6">
        <v>31.92</v>
      </c>
      <c r="DL26" s="6">
        <f t="shared" si="67"/>
        <v>32.43</v>
      </c>
      <c r="DM26" s="6">
        <f t="shared" si="68"/>
        <v>9.14</v>
      </c>
      <c r="DN26" s="6">
        <f t="shared" si="69"/>
        <v>-4.350000000000005</v>
      </c>
      <c r="DO26" s="7">
        <f t="shared" si="70"/>
        <v>20.392970037108267</v>
      </c>
      <c r="DP26" s="6">
        <f t="shared" si="71"/>
        <v>-1.8399999999999963</v>
      </c>
      <c r="DQ26" s="7">
        <f t="shared" si="72"/>
        <v>3.5801002837118805</v>
      </c>
      <c r="DR26" s="6">
        <v>31.6</v>
      </c>
      <c r="DS26" s="6">
        <v>32.83</v>
      </c>
      <c r="DT26" s="6">
        <v>32.11</v>
      </c>
      <c r="DU26" s="6">
        <f t="shared" si="73"/>
        <v>32.18</v>
      </c>
      <c r="DV26" s="6">
        <f t="shared" si="74"/>
        <v>6.259999999999998</v>
      </c>
      <c r="DW26" s="6">
        <f t="shared" si="75"/>
        <v>-7.2300000000000075</v>
      </c>
      <c r="DX26" s="7">
        <f t="shared" si="76"/>
        <v>150.12287350168123</v>
      </c>
      <c r="DY26" s="6">
        <f t="shared" si="77"/>
        <v>-4.7199999999999989</v>
      </c>
      <c r="DZ26" s="7">
        <f t="shared" si="78"/>
        <v>26.354912552562318</v>
      </c>
      <c r="EA26" s="6">
        <v>35.21</v>
      </c>
      <c r="EB26" s="6">
        <v>34.119999999999997</v>
      </c>
      <c r="EC26" s="6">
        <v>34.020000000000003</v>
      </c>
      <c r="ED26" s="6">
        <f t="shared" si="79"/>
        <v>34.449999999999996</v>
      </c>
      <c r="EE26" s="6">
        <f t="shared" si="80"/>
        <v>11.879999999999995</v>
      </c>
      <c r="EF26" s="6">
        <f t="shared" si="81"/>
        <v>4.9533333333333296</v>
      </c>
      <c r="EG26" s="7">
        <f t="shared" si="82"/>
        <v>3.2277366098418435E-2</v>
      </c>
      <c r="EH26" s="6">
        <v>31.29</v>
      </c>
      <c r="EI26" s="6">
        <v>31.11</v>
      </c>
      <c r="EJ26" s="6">
        <v>30.23</v>
      </c>
      <c r="EK26" s="6">
        <f t="shared" si="83"/>
        <v>30.876666666666665</v>
      </c>
      <c r="EL26" s="6">
        <f t="shared" si="84"/>
        <v>6.9266666666666659</v>
      </c>
      <c r="EM26" s="6">
        <f t="shared" si="85"/>
        <v>-4.9533333333333296</v>
      </c>
      <c r="EN26" s="7">
        <f t="shared" si="86"/>
        <v>30.981462271452166</v>
      </c>
      <c r="EO26" s="6">
        <v>28.63</v>
      </c>
      <c r="EP26" s="6">
        <v>29.13</v>
      </c>
      <c r="EQ26" s="6">
        <v>28.59</v>
      </c>
      <c r="ER26" s="6">
        <f t="shared" si="87"/>
        <v>28.783333333333331</v>
      </c>
      <c r="ES26" s="6">
        <f t="shared" si="88"/>
        <v>4.173333333333332</v>
      </c>
      <c r="ET26" s="6">
        <f t="shared" si="89"/>
        <v>-7.7066666666666634</v>
      </c>
      <c r="EU26" s="7">
        <f t="shared" si="90"/>
        <v>208.89970815704154</v>
      </c>
      <c r="EV26" s="6">
        <f t="shared" si="91"/>
        <v>-2.7533333333333339</v>
      </c>
      <c r="EW26" s="7">
        <f t="shared" si="92"/>
        <v>6.7427323580375971</v>
      </c>
      <c r="EX26" s="6">
        <v>31.02</v>
      </c>
      <c r="EY26" s="6">
        <v>33.15</v>
      </c>
      <c r="EZ26" s="6">
        <v>32.74</v>
      </c>
      <c r="FA26" s="6">
        <f t="shared" si="93"/>
        <v>32.303333333333335</v>
      </c>
      <c r="FB26" s="6">
        <f t="shared" si="94"/>
        <v>10.333333333333336</v>
      </c>
      <c r="FC26" s="6">
        <f t="shared" si="95"/>
        <v>-1.5466666666666598</v>
      </c>
      <c r="FD26" s="7">
        <f t="shared" si="96"/>
        <v>2.9214136892201314</v>
      </c>
      <c r="FE26" s="6">
        <f t="shared" si="97"/>
        <v>3.4066666666666698</v>
      </c>
      <c r="FF26" s="7">
        <f t="shared" si="98"/>
        <v>9.4295539171889389E-2</v>
      </c>
    </row>
    <row r="27" spans="1:162" ht="15.75" customHeight="1" x14ac:dyDescent="0.2">
      <c r="A27" s="5" t="s">
        <v>84</v>
      </c>
      <c r="B27" s="5" t="s">
        <v>79</v>
      </c>
      <c r="C27" s="6">
        <v>35.28</v>
      </c>
      <c r="D27" s="6">
        <v>36.020000000000003</v>
      </c>
      <c r="E27" s="6">
        <v>35.69</v>
      </c>
      <c r="F27" s="6">
        <f t="shared" si="0"/>
        <v>35.663333333333334</v>
      </c>
      <c r="G27" s="6">
        <f t="shared" si="1"/>
        <v>13.113333333333333</v>
      </c>
      <c r="H27" s="6">
        <f t="shared" si="2"/>
        <v>2.5566666666666684</v>
      </c>
      <c r="I27" s="7">
        <f t="shared" si="3"/>
        <v>0.1699677966016061</v>
      </c>
      <c r="J27" s="6">
        <v>31.39</v>
      </c>
      <c r="K27" s="6">
        <v>31.27</v>
      </c>
      <c r="L27" s="6">
        <v>31.38</v>
      </c>
      <c r="M27" s="6">
        <f t="shared" si="4"/>
        <v>31.346666666666664</v>
      </c>
      <c r="N27" s="6">
        <f t="shared" si="5"/>
        <v>10.556666666666665</v>
      </c>
      <c r="O27" s="6">
        <f t="shared" si="6"/>
        <v>-2.5566666666666684</v>
      </c>
      <c r="P27" s="7">
        <f t="shared" si="7"/>
        <v>5.8834674567438059</v>
      </c>
      <c r="Q27" s="6">
        <v>36.619999999999997</v>
      </c>
      <c r="R27" s="6">
        <v>36.880000000000003</v>
      </c>
      <c r="S27" s="6">
        <v>36.19</v>
      </c>
      <c r="T27" s="6">
        <f t="shared" si="8"/>
        <v>36.563333333333333</v>
      </c>
      <c r="U27" s="6">
        <f t="shared" si="9"/>
        <v>14.073333333333334</v>
      </c>
      <c r="V27" s="6">
        <f t="shared" si="10"/>
        <v>0.96000000000000085</v>
      </c>
      <c r="W27" s="7">
        <f t="shared" si="11"/>
        <v>0.51405691332803294</v>
      </c>
      <c r="X27" s="6">
        <f t="shared" si="12"/>
        <v>3.5166666666666693</v>
      </c>
      <c r="Y27" s="7">
        <f t="shared" si="13"/>
        <v>8.7373120886188538E-2</v>
      </c>
      <c r="Z27" s="6">
        <v>32.43</v>
      </c>
      <c r="AA27" s="6">
        <v>32.06</v>
      </c>
      <c r="AB27" s="6">
        <v>32.14</v>
      </c>
      <c r="AC27" s="6">
        <f t="shared" si="100"/>
        <v>32.21</v>
      </c>
      <c r="AD27" s="6">
        <f t="shared" si="15"/>
        <v>10.71</v>
      </c>
      <c r="AE27" s="6">
        <f t="shared" si="16"/>
        <v>-2.4033333333333324</v>
      </c>
      <c r="AF27" s="7">
        <f t="shared" si="17"/>
        <v>5.2902405844901539</v>
      </c>
      <c r="AG27" s="6">
        <f t="shared" si="18"/>
        <v>0.15333333333333599</v>
      </c>
      <c r="AH27" s="7">
        <f t="shared" si="19"/>
        <v>0.89917053563818417</v>
      </c>
      <c r="AI27" s="6">
        <v>33.71</v>
      </c>
      <c r="AJ27" s="6">
        <v>33.549999999999997</v>
      </c>
      <c r="AK27" s="6">
        <v>33.82</v>
      </c>
      <c r="AL27" s="6">
        <f t="shared" si="20"/>
        <v>33.693333333333328</v>
      </c>
      <c r="AM27" s="6">
        <f t="shared" si="21"/>
        <v>12.013333333333328</v>
      </c>
      <c r="AN27" s="6">
        <f t="shared" si="22"/>
        <v>2.2633333333333283</v>
      </c>
      <c r="AO27" s="7">
        <f t="shared" si="23"/>
        <v>0.20829017098147906</v>
      </c>
      <c r="AP27" s="6">
        <v>30.37</v>
      </c>
      <c r="AQ27" s="6">
        <v>31.43</v>
      </c>
      <c r="AR27" s="6">
        <v>30.12</v>
      </c>
      <c r="AS27" s="6">
        <f t="shared" si="24"/>
        <v>30.64</v>
      </c>
      <c r="AT27" s="6">
        <f t="shared" si="25"/>
        <v>9.75</v>
      </c>
      <c r="AU27" s="6">
        <f t="shared" si="26"/>
        <v>-2.2633333333333283</v>
      </c>
      <c r="AV27" s="7">
        <f t="shared" si="27"/>
        <v>4.8009946666610537</v>
      </c>
      <c r="AW27" s="6">
        <v>33.369999999999997</v>
      </c>
      <c r="AX27" s="6">
        <v>33.65</v>
      </c>
      <c r="AY27" s="6">
        <v>34.07</v>
      </c>
      <c r="AZ27" s="6">
        <f t="shared" si="28"/>
        <v>33.696666666666665</v>
      </c>
      <c r="BA27" s="6">
        <f t="shared" si="29"/>
        <v>14.206666666666667</v>
      </c>
      <c r="BB27" s="6">
        <f t="shared" si="30"/>
        <v>2.1933333333333387</v>
      </c>
      <c r="BC27" s="7">
        <f t="shared" si="31"/>
        <v>0.21864566751395828</v>
      </c>
      <c r="BD27" s="6">
        <f t="shared" si="32"/>
        <v>4.456666666666667</v>
      </c>
      <c r="BE27" s="7">
        <f t="shared" si="33"/>
        <v>4.5541743470842E-2</v>
      </c>
      <c r="BF27" s="6">
        <v>31.95</v>
      </c>
      <c r="BG27" s="6">
        <v>32.159999999999997</v>
      </c>
      <c r="BH27" s="6">
        <v>32.659999999999997</v>
      </c>
      <c r="BI27" s="6">
        <f t="shared" si="34"/>
        <v>32.256666666666668</v>
      </c>
      <c r="BJ27" s="6">
        <f t="shared" si="35"/>
        <v>9.6766666666666694</v>
      </c>
      <c r="BK27" s="6">
        <f t="shared" si="36"/>
        <v>-2.3366666666666589</v>
      </c>
      <c r="BL27" s="7">
        <f t="shared" si="37"/>
        <v>5.0513418047665342</v>
      </c>
      <c r="BM27" s="6">
        <f t="shared" si="38"/>
        <v>-7.3333333333330586E-2</v>
      </c>
      <c r="BN27" s="7">
        <f t="shared" si="39"/>
        <v>1.0521448482007143</v>
      </c>
      <c r="BO27" s="6">
        <v>35.28</v>
      </c>
      <c r="BP27" s="6">
        <v>35.590000000000003</v>
      </c>
      <c r="BQ27" s="6">
        <v>35.17</v>
      </c>
      <c r="BR27" s="6">
        <f t="shared" si="40"/>
        <v>35.346666666666671</v>
      </c>
      <c r="BS27" s="6">
        <f t="shared" si="41"/>
        <v>11.536666666666672</v>
      </c>
      <c r="BT27" s="6">
        <f t="shared" si="42"/>
        <v>2.5933333333333337</v>
      </c>
      <c r="BU27" s="7">
        <f t="shared" si="43"/>
        <v>0.16570243022331604</v>
      </c>
      <c r="BV27" s="6">
        <v>30.15</v>
      </c>
      <c r="BW27" s="6">
        <v>30.66</v>
      </c>
      <c r="BX27" s="6">
        <v>30.43</v>
      </c>
      <c r="BY27" s="6">
        <f t="shared" si="44"/>
        <v>30.413333333333338</v>
      </c>
      <c r="BZ27" s="6">
        <f t="shared" si="45"/>
        <v>8.9433333333333387</v>
      </c>
      <c r="CA27" s="6">
        <f t="shared" si="46"/>
        <v>-2.5933333333333337</v>
      </c>
      <c r="CB27" s="7">
        <f t="shared" si="47"/>
        <v>6.0349145070009342</v>
      </c>
      <c r="CC27" s="6">
        <v>34.07</v>
      </c>
      <c r="CD27" s="6">
        <v>34.380000000000003</v>
      </c>
      <c r="CE27" s="6">
        <v>34.520000000000003</v>
      </c>
      <c r="CF27" s="6">
        <f t="shared" si="48"/>
        <v>34.323333333333331</v>
      </c>
      <c r="CG27" s="6">
        <f t="shared" si="49"/>
        <v>10.973333333333329</v>
      </c>
      <c r="CH27" s="6">
        <f t="shared" si="50"/>
        <v>-0.56333333333334323</v>
      </c>
      <c r="CI27" s="7">
        <f t="shared" si="51"/>
        <v>1.4776794405896392</v>
      </c>
      <c r="CJ27" s="6">
        <f t="shared" si="52"/>
        <v>2.0299999999999905</v>
      </c>
      <c r="CK27" s="7">
        <f t="shared" si="53"/>
        <v>0.24485507439673335</v>
      </c>
      <c r="CL27" s="6">
        <v>30.58</v>
      </c>
      <c r="CM27" s="6">
        <v>31.6</v>
      </c>
      <c r="CN27" s="6">
        <v>32.51</v>
      </c>
      <c r="CO27" s="6">
        <f t="shared" si="54"/>
        <v>31.563333333333333</v>
      </c>
      <c r="CP27" s="6">
        <f t="shared" si="55"/>
        <v>7.6233333333333313</v>
      </c>
      <c r="CQ27" s="6">
        <f t="shared" si="56"/>
        <v>-3.9133333333333411</v>
      </c>
      <c r="CR27" s="7">
        <f t="shared" si="57"/>
        <v>15.067136278197632</v>
      </c>
      <c r="CS27" s="6">
        <f t="shared" si="58"/>
        <v>-1.3200000000000074</v>
      </c>
      <c r="CT27" s="7">
        <f t="shared" si="59"/>
        <v>2.4966610978032366</v>
      </c>
      <c r="CU27" s="6">
        <v>36.659999999999997</v>
      </c>
      <c r="CV27" s="6">
        <v>38.75</v>
      </c>
      <c r="CW27" s="6">
        <v>36.229999999999997</v>
      </c>
      <c r="CX27" s="6">
        <f t="shared" si="60"/>
        <v>37.213333333333331</v>
      </c>
      <c r="CY27" s="6">
        <f t="shared" si="99"/>
        <v>12.973333333333333</v>
      </c>
      <c r="CZ27" s="6">
        <f t="shared" si="61"/>
        <v>1.9266666666666659</v>
      </c>
      <c r="DA27" s="7">
        <f t="shared" si="62"/>
        <v>0.26303621205017924</v>
      </c>
      <c r="DB27" s="6">
        <v>32.590000000000003</v>
      </c>
      <c r="DC27" s="6">
        <v>33.909999999999997</v>
      </c>
      <c r="DD27" s="6">
        <v>32.549999999999997</v>
      </c>
      <c r="DE27" s="6">
        <f t="shared" si="63"/>
        <v>33.016666666666666</v>
      </c>
      <c r="DF27" s="6">
        <f t="shared" si="64"/>
        <v>11.046666666666667</v>
      </c>
      <c r="DG27" s="6">
        <f t="shared" si="65"/>
        <v>-1.9266666666666659</v>
      </c>
      <c r="DH27" s="7">
        <f t="shared" si="66"/>
        <v>3.801757910843206</v>
      </c>
      <c r="DI27" s="6">
        <v>38.76</v>
      </c>
      <c r="DJ27" s="6">
        <v>35.18</v>
      </c>
      <c r="DK27" s="6">
        <v>36.5</v>
      </c>
      <c r="DL27" s="6">
        <f t="shared" si="67"/>
        <v>36.813333333333333</v>
      </c>
      <c r="DM27" s="6">
        <f t="shared" si="68"/>
        <v>13.523333333333333</v>
      </c>
      <c r="DN27" s="6">
        <f t="shared" si="69"/>
        <v>0.55000000000000071</v>
      </c>
      <c r="DO27" s="7">
        <f t="shared" si="70"/>
        <v>0.68302012837719739</v>
      </c>
      <c r="DP27" s="6">
        <f t="shared" si="71"/>
        <v>2.4766666666666666</v>
      </c>
      <c r="DQ27" s="7">
        <f t="shared" si="72"/>
        <v>0.17965902732236516</v>
      </c>
      <c r="DR27" s="6">
        <v>29.17</v>
      </c>
      <c r="DS27" s="6">
        <v>31.83</v>
      </c>
      <c r="DT27" s="6">
        <v>30.25</v>
      </c>
      <c r="DU27" s="6">
        <f t="shared" si="73"/>
        <v>30.416666666666668</v>
      </c>
      <c r="DV27" s="6">
        <f t="shared" si="74"/>
        <v>4.4966666666666661</v>
      </c>
      <c r="DW27" s="6">
        <f t="shared" si="75"/>
        <v>-8.4766666666666666</v>
      </c>
      <c r="DX27" s="7">
        <f t="shared" si="76"/>
        <v>356.23036010967445</v>
      </c>
      <c r="DY27" s="6">
        <f t="shared" si="77"/>
        <v>-6.5500000000000007</v>
      </c>
      <c r="DZ27" s="7">
        <f t="shared" si="78"/>
        <v>93.701484540520042</v>
      </c>
      <c r="EA27" s="6">
        <v>37.229999999999997</v>
      </c>
      <c r="EB27" s="6">
        <v>34.200000000000003</v>
      </c>
      <c r="EC27" s="6">
        <v>35.270000000000003</v>
      </c>
      <c r="ED27" s="6">
        <f t="shared" si="79"/>
        <v>35.56666666666667</v>
      </c>
      <c r="EE27" s="6">
        <f t="shared" si="80"/>
        <v>12.99666666666667</v>
      </c>
      <c r="EF27" s="6">
        <f t="shared" si="81"/>
        <v>6.3066666666666684</v>
      </c>
      <c r="EG27" s="7">
        <f t="shared" si="82"/>
        <v>1.2632932064997831E-2</v>
      </c>
      <c r="EH27" s="6">
        <v>30.18</v>
      </c>
      <c r="EI27" s="6">
        <v>30.72</v>
      </c>
      <c r="EJ27" s="6">
        <v>31.02</v>
      </c>
      <c r="EK27" s="6">
        <f t="shared" si="83"/>
        <v>30.64</v>
      </c>
      <c r="EL27" s="6">
        <f t="shared" si="84"/>
        <v>6.6900000000000013</v>
      </c>
      <c r="EM27" s="6">
        <f t="shared" si="85"/>
        <v>-6.3066666666666684</v>
      </c>
      <c r="EN27" s="7">
        <f t="shared" si="86"/>
        <v>79.158187098204081</v>
      </c>
      <c r="EO27" s="6">
        <v>34.18</v>
      </c>
      <c r="EP27" s="6">
        <v>34.94</v>
      </c>
      <c r="EQ27" s="6">
        <v>34.909999999999997</v>
      </c>
      <c r="ER27" s="6">
        <f t="shared" si="87"/>
        <v>34.676666666666669</v>
      </c>
      <c r="ES27" s="6">
        <f t="shared" si="88"/>
        <v>10.06666666666667</v>
      </c>
      <c r="ET27" s="6">
        <f t="shared" si="89"/>
        <v>-2.9299999999999997</v>
      </c>
      <c r="EU27" s="7">
        <f t="shared" si="90"/>
        <v>7.6211039843514969</v>
      </c>
      <c r="EV27" s="6">
        <f t="shared" si="91"/>
        <v>3.3766666666666687</v>
      </c>
      <c r="EW27" s="7">
        <f t="shared" si="92"/>
        <v>9.6276888894596763E-2</v>
      </c>
      <c r="EX27" s="6">
        <v>33.840000000000003</v>
      </c>
      <c r="EY27" s="6">
        <v>33.229999999999997</v>
      </c>
      <c r="EZ27" s="6">
        <v>32.43</v>
      </c>
      <c r="FA27" s="6">
        <f t="shared" si="93"/>
        <v>33.166666666666664</v>
      </c>
      <c r="FB27" s="6">
        <f t="shared" si="94"/>
        <v>11.196666666666665</v>
      </c>
      <c r="FC27" s="6">
        <f t="shared" si="95"/>
        <v>-1.8000000000000043</v>
      </c>
      <c r="FD27" s="7">
        <f t="shared" si="96"/>
        <v>3.4822022531845063</v>
      </c>
      <c r="FE27" s="6">
        <f t="shared" si="97"/>
        <v>4.5066666666666642</v>
      </c>
      <c r="FF27" s="7">
        <f t="shared" si="98"/>
        <v>4.3990424501062254E-2</v>
      </c>
    </row>
    <row r="28" spans="1:162" ht="15.75" customHeight="1" x14ac:dyDescent="0.2">
      <c r="A28" s="5" t="s">
        <v>85</v>
      </c>
      <c r="B28" s="5" t="s">
        <v>86</v>
      </c>
      <c r="C28" s="6">
        <v>38.15</v>
      </c>
      <c r="D28" s="6">
        <v>38.29</v>
      </c>
      <c r="E28" s="6">
        <v>38.17</v>
      </c>
      <c r="F28" s="6">
        <f t="shared" si="0"/>
        <v>38.203333333333333</v>
      </c>
      <c r="G28" s="6">
        <f t="shared" si="1"/>
        <v>15.653333333333332</v>
      </c>
      <c r="H28" s="6">
        <f t="shared" si="2"/>
        <v>-7.666666666666444E-2</v>
      </c>
      <c r="I28" s="7">
        <f t="shared" si="3"/>
        <v>1.0545786295160113</v>
      </c>
      <c r="J28" s="6">
        <v>36.58</v>
      </c>
      <c r="K28" s="6">
        <v>36.619999999999997</v>
      </c>
      <c r="L28" s="6">
        <v>36.36</v>
      </c>
      <c r="M28" s="6">
        <f t="shared" si="4"/>
        <v>36.519999999999996</v>
      </c>
      <c r="N28" s="6">
        <f t="shared" si="5"/>
        <v>15.729999999999997</v>
      </c>
      <c r="O28" s="6">
        <f t="shared" si="6"/>
        <v>7.666666666666444E-2</v>
      </c>
      <c r="P28" s="7">
        <f t="shared" si="7"/>
        <v>0.9482460311744989</v>
      </c>
      <c r="Q28" s="6">
        <v>38.26</v>
      </c>
      <c r="R28" s="6">
        <v>38.58</v>
      </c>
      <c r="S28" s="6">
        <v>38.950000000000003</v>
      </c>
      <c r="T28" s="6">
        <f t="shared" si="8"/>
        <v>38.596666666666671</v>
      </c>
      <c r="U28" s="6">
        <f t="shared" si="9"/>
        <v>16.106666666666673</v>
      </c>
      <c r="V28" s="6">
        <f t="shared" si="10"/>
        <v>0.45333333333334025</v>
      </c>
      <c r="W28" s="7">
        <f t="shared" si="11"/>
        <v>0.73035342230503286</v>
      </c>
      <c r="X28" s="6">
        <f t="shared" si="12"/>
        <v>0.37666666666667581</v>
      </c>
      <c r="Y28" s="7">
        <f t="shared" si="13"/>
        <v>0.77021511115677022</v>
      </c>
      <c r="Z28" s="6">
        <v>38.26</v>
      </c>
      <c r="AA28" s="6">
        <v>38.159999999999997</v>
      </c>
      <c r="AB28" s="6">
        <v>38.119999999999997</v>
      </c>
      <c r="AC28" s="6">
        <f t="shared" si="100"/>
        <v>38.18</v>
      </c>
      <c r="AD28" s="6">
        <f t="shared" si="15"/>
        <v>16.68</v>
      </c>
      <c r="AE28" s="6">
        <f t="shared" si="16"/>
        <v>1.0266666666666673</v>
      </c>
      <c r="AF28" s="7">
        <f t="shared" si="17"/>
        <v>0.490842927623377</v>
      </c>
      <c r="AG28" s="6">
        <f t="shared" si="18"/>
        <v>0.95000000000000284</v>
      </c>
      <c r="AH28" s="7">
        <f t="shared" si="19"/>
        <v>0.51763246192068768</v>
      </c>
      <c r="AI28" s="6">
        <v>38.26</v>
      </c>
      <c r="AJ28" s="6">
        <v>38.76</v>
      </c>
      <c r="AK28" s="6">
        <v>38.799999999999997</v>
      </c>
      <c r="AL28" s="6">
        <f t="shared" si="20"/>
        <v>38.606666666666662</v>
      </c>
      <c r="AM28" s="6">
        <f t="shared" si="21"/>
        <v>16.926666666666662</v>
      </c>
      <c r="AN28" s="6">
        <f t="shared" si="22"/>
        <v>2.7066666666666706</v>
      </c>
      <c r="AO28" s="7">
        <f t="shared" si="23"/>
        <v>0.15318355531614075</v>
      </c>
      <c r="AP28" s="6">
        <v>36.909999999999997</v>
      </c>
      <c r="AQ28" s="6">
        <v>34.19</v>
      </c>
      <c r="AR28" s="6">
        <v>34.229999999999997</v>
      </c>
      <c r="AS28" s="6">
        <f t="shared" si="24"/>
        <v>35.109999999999992</v>
      </c>
      <c r="AT28" s="6">
        <f t="shared" si="25"/>
        <v>14.219999999999992</v>
      </c>
      <c r="AU28" s="6">
        <f t="shared" si="26"/>
        <v>-2.7066666666666706</v>
      </c>
      <c r="AV28" s="7">
        <f t="shared" si="27"/>
        <v>6.528115879907582</v>
      </c>
      <c r="AW28" s="6">
        <v>38.11</v>
      </c>
      <c r="AX28" s="6">
        <v>38.229999999999997</v>
      </c>
      <c r="AY28" s="6">
        <v>38.32</v>
      </c>
      <c r="AZ28" s="6">
        <f t="shared" si="28"/>
        <v>38.22</v>
      </c>
      <c r="BA28" s="6">
        <f t="shared" si="29"/>
        <v>18.73</v>
      </c>
      <c r="BB28" s="6">
        <f t="shared" si="30"/>
        <v>1.8033333333333381</v>
      </c>
      <c r="BC28" s="7">
        <f t="shared" si="31"/>
        <v>0.28651184049249984</v>
      </c>
      <c r="BD28" s="6">
        <f t="shared" si="32"/>
        <v>4.5100000000000087</v>
      </c>
      <c r="BE28" s="7">
        <f t="shared" si="33"/>
        <v>4.3888902366812144E-2</v>
      </c>
      <c r="BF28" s="6">
        <v>37.86</v>
      </c>
      <c r="BG28" s="6">
        <v>38.270000000000003</v>
      </c>
      <c r="BH28" s="6">
        <v>37.19</v>
      </c>
      <c r="BI28" s="6">
        <f t="shared" si="34"/>
        <v>37.773333333333333</v>
      </c>
      <c r="BJ28" s="6">
        <f t="shared" si="35"/>
        <v>15.193333333333335</v>
      </c>
      <c r="BK28" s="6">
        <f t="shared" si="36"/>
        <v>-1.7333333333333272</v>
      </c>
      <c r="BL28" s="7">
        <f t="shared" si="37"/>
        <v>3.3249515845711368</v>
      </c>
      <c r="BM28" s="6">
        <f t="shared" si="38"/>
        <v>0.97333333333334338</v>
      </c>
      <c r="BN28" s="7">
        <f t="shared" si="39"/>
        <v>0.50932790497864266</v>
      </c>
      <c r="BO28" s="6">
        <v>37.479999999999997</v>
      </c>
      <c r="BP28" s="6">
        <v>37.049999999999997</v>
      </c>
      <c r="BQ28" s="6">
        <v>37.130000000000003</v>
      </c>
      <c r="BR28" s="6">
        <f t="shared" si="40"/>
        <v>37.22</v>
      </c>
      <c r="BS28" s="6">
        <f t="shared" si="41"/>
        <v>13.41</v>
      </c>
      <c r="BT28" s="6">
        <f t="shared" si="42"/>
        <v>-0.7033333333333367</v>
      </c>
      <c r="BU28" s="7">
        <f t="shared" si="43"/>
        <v>1.6282625352114042</v>
      </c>
      <c r="BV28" s="6">
        <v>35.369999999999997</v>
      </c>
      <c r="BW28" s="6">
        <v>35.64</v>
      </c>
      <c r="BX28" s="6">
        <v>35.74</v>
      </c>
      <c r="BY28" s="6">
        <f t="shared" si="44"/>
        <v>35.583333333333336</v>
      </c>
      <c r="BZ28" s="6">
        <f t="shared" si="45"/>
        <v>14.113333333333337</v>
      </c>
      <c r="CA28" s="6">
        <f t="shared" si="46"/>
        <v>0.7033333333333367</v>
      </c>
      <c r="CB28" s="7">
        <f t="shared" si="47"/>
        <v>0.61415157468458603</v>
      </c>
      <c r="CC28" s="6">
        <v>36.19</v>
      </c>
      <c r="CD28" s="6">
        <v>37.28</v>
      </c>
      <c r="CE28" s="6">
        <v>36.56</v>
      </c>
      <c r="CF28" s="6">
        <f t="shared" si="48"/>
        <v>36.676666666666669</v>
      </c>
      <c r="CG28" s="6">
        <f t="shared" si="49"/>
        <v>13.326666666666668</v>
      </c>
      <c r="CH28" s="6">
        <f t="shared" si="50"/>
        <v>-8.3333333333332149E-2</v>
      </c>
      <c r="CI28" s="7">
        <f t="shared" si="51"/>
        <v>1.0594630943592944</v>
      </c>
      <c r="CJ28" s="6">
        <f t="shared" si="52"/>
        <v>-0.78666666666666885</v>
      </c>
      <c r="CK28" s="7">
        <f t="shared" si="53"/>
        <v>1.7250840639843839</v>
      </c>
      <c r="CL28" s="6">
        <v>37.770000000000003</v>
      </c>
      <c r="CM28" s="6">
        <v>36.950000000000003</v>
      </c>
      <c r="CN28" s="6">
        <v>37.200000000000003</v>
      </c>
      <c r="CO28" s="6">
        <f t="shared" si="54"/>
        <v>37.306666666666665</v>
      </c>
      <c r="CP28" s="6">
        <f t="shared" si="55"/>
        <v>13.366666666666664</v>
      </c>
      <c r="CQ28" s="6">
        <f t="shared" si="56"/>
        <v>-4.3333333333336554E-2</v>
      </c>
      <c r="CR28" s="7">
        <f t="shared" si="57"/>
        <v>1.0304920203293</v>
      </c>
      <c r="CS28" s="6">
        <f t="shared" si="58"/>
        <v>-0.74666666666667325</v>
      </c>
      <c r="CT28" s="7">
        <f t="shared" si="59"/>
        <v>1.6779115495365078</v>
      </c>
      <c r="CU28" s="6">
        <v>38.380000000000003</v>
      </c>
      <c r="CV28" s="6">
        <v>38.01</v>
      </c>
      <c r="CW28" s="6">
        <v>36.71</v>
      </c>
      <c r="CX28" s="6">
        <f t="shared" si="60"/>
        <v>37.699999999999996</v>
      </c>
      <c r="CY28" s="6">
        <f t="shared" si="99"/>
        <v>13.459999999999997</v>
      </c>
      <c r="CZ28" s="6">
        <f t="shared" si="61"/>
        <v>-3.100000000000005</v>
      </c>
      <c r="DA28" s="7">
        <f t="shared" si="62"/>
        <v>8.5741877002903735</v>
      </c>
      <c r="DB28" s="6">
        <v>38.909999999999997</v>
      </c>
      <c r="DC28" s="6">
        <v>38.159999999999997</v>
      </c>
      <c r="DD28" s="6">
        <v>38.520000000000003</v>
      </c>
      <c r="DE28" s="6">
        <f t="shared" si="63"/>
        <v>38.53</v>
      </c>
      <c r="DF28" s="6">
        <f t="shared" si="64"/>
        <v>16.560000000000002</v>
      </c>
      <c r="DG28" s="6">
        <f t="shared" si="65"/>
        <v>3.100000000000005</v>
      </c>
      <c r="DH28" s="7">
        <f t="shared" si="66"/>
        <v>0.11662912394210054</v>
      </c>
      <c r="DI28" s="6">
        <v>37.69</v>
      </c>
      <c r="DJ28" s="6">
        <v>38.950000000000003</v>
      </c>
      <c r="DK28" s="6">
        <v>38.11</v>
      </c>
      <c r="DL28" s="6">
        <f t="shared" si="67"/>
        <v>38.25</v>
      </c>
      <c r="DM28" s="6">
        <f t="shared" si="68"/>
        <v>14.96</v>
      </c>
      <c r="DN28" s="6">
        <f t="shared" si="69"/>
        <v>1.5000000000000036</v>
      </c>
      <c r="DO28" s="7">
        <f t="shared" si="70"/>
        <v>0.3535533905932729</v>
      </c>
      <c r="DP28" s="6">
        <f t="shared" si="71"/>
        <v>-1.6000000000000014</v>
      </c>
      <c r="DQ28" s="7">
        <f t="shared" si="72"/>
        <v>3.0314331330207991</v>
      </c>
      <c r="DR28" s="6">
        <v>37.770000000000003</v>
      </c>
      <c r="DS28" s="6">
        <v>36.92</v>
      </c>
      <c r="DT28" s="6">
        <v>37.979999999999997</v>
      </c>
      <c r="DU28" s="6">
        <f t="shared" si="73"/>
        <v>37.556666666666665</v>
      </c>
      <c r="DV28" s="6">
        <f t="shared" si="74"/>
        <v>11.636666666666663</v>
      </c>
      <c r="DW28" s="6">
        <f t="shared" si="75"/>
        <v>-1.8233333333333341</v>
      </c>
      <c r="DX28" s="7">
        <f t="shared" si="76"/>
        <v>3.5389793247185861</v>
      </c>
      <c r="DY28" s="6">
        <f t="shared" si="77"/>
        <v>-4.9233333333333391</v>
      </c>
      <c r="DZ28" s="7">
        <f t="shared" si="78"/>
        <v>30.343872997584032</v>
      </c>
      <c r="EA28" s="6">
        <v>37.770000000000003</v>
      </c>
      <c r="EB28" s="6">
        <v>36.92</v>
      </c>
      <c r="EC28" s="6">
        <v>37.799999999999997</v>
      </c>
      <c r="ED28" s="6">
        <f t="shared" si="79"/>
        <v>37.496666666666663</v>
      </c>
      <c r="EE28" s="6">
        <f t="shared" si="80"/>
        <v>14.926666666666662</v>
      </c>
      <c r="EF28" s="6">
        <f t="shared" si="81"/>
        <v>0.82999999999999474</v>
      </c>
      <c r="EG28" s="7">
        <f t="shared" si="82"/>
        <v>0.56252924234440671</v>
      </c>
      <c r="EH28" s="6">
        <v>38.200000000000003</v>
      </c>
      <c r="EI28" s="6">
        <v>37.770000000000003</v>
      </c>
      <c r="EJ28" s="6">
        <v>38.17</v>
      </c>
      <c r="EK28" s="6">
        <f t="shared" si="83"/>
        <v>38.046666666666667</v>
      </c>
      <c r="EL28" s="6">
        <f t="shared" si="84"/>
        <v>14.096666666666668</v>
      </c>
      <c r="EM28" s="6">
        <f t="shared" si="85"/>
        <v>-0.82999999999999474</v>
      </c>
      <c r="EN28" s="7">
        <f t="shared" si="86"/>
        <v>1.7776853623331339</v>
      </c>
      <c r="EO28" s="6">
        <v>38.26</v>
      </c>
      <c r="EP28" s="6">
        <v>38.58</v>
      </c>
      <c r="EQ28" s="6">
        <v>38.950000000000003</v>
      </c>
      <c r="ER28" s="6">
        <f t="shared" si="87"/>
        <v>38.596666666666671</v>
      </c>
      <c r="ES28" s="6">
        <f t="shared" si="88"/>
        <v>13.986666666666672</v>
      </c>
      <c r="ET28" s="6">
        <f t="shared" si="89"/>
        <v>-0.93999999999999062</v>
      </c>
      <c r="EU28" s="7">
        <f t="shared" si="90"/>
        <v>1.9185282386505162</v>
      </c>
      <c r="EV28" s="6">
        <f t="shared" si="91"/>
        <v>-0.10999999999999588</v>
      </c>
      <c r="EW28" s="7">
        <f t="shared" si="92"/>
        <v>1.0792282365044241</v>
      </c>
      <c r="EX28" s="6">
        <v>37.9</v>
      </c>
      <c r="EY28" s="6">
        <v>38.270000000000003</v>
      </c>
      <c r="EZ28" s="6">
        <v>38.53</v>
      </c>
      <c r="FA28" s="6">
        <f t="shared" si="93"/>
        <v>38.233333333333334</v>
      </c>
      <c r="FB28" s="6">
        <f t="shared" si="94"/>
        <v>16.263333333333335</v>
      </c>
      <c r="FC28" s="6">
        <f t="shared" si="95"/>
        <v>1.3366666666666731</v>
      </c>
      <c r="FD28" s="7">
        <f t="shared" si="96"/>
        <v>0.39593440263985807</v>
      </c>
      <c r="FE28" s="6">
        <f t="shared" si="97"/>
        <v>2.1666666666666679</v>
      </c>
      <c r="FF28" s="7">
        <f t="shared" si="98"/>
        <v>0.22272467953508468</v>
      </c>
    </row>
    <row r="29" spans="1:162" ht="15.75" customHeight="1" x14ac:dyDescent="0.2">
      <c r="A29" s="5" t="s">
        <v>87</v>
      </c>
      <c r="B29" s="5" t="s">
        <v>86</v>
      </c>
      <c r="C29" s="6">
        <v>36.72</v>
      </c>
      <c r="D29" s="6">
        <v>36.11</v>
      </c>
      <c r="E29" s="6">
        <v>36.43</v>
      </c>
      <c r="F29" s="6">
        <f t="shared" si="0"/>
        <v>36.419999999999995</v>
      </c>
      <c r="G29" s="6">
        <f t="shared" si="1"/>
        <v>13.869999999999994</v>
      </c>
      <c r="H29" s="6">
        <f t="shared" si="2"/>
        <v>0.23666666666665392</v>
      </c>
      <c r="I29" s="7">
        <f t="shared" si="3"/>
        <v>0.84870397130913033</v>
      </c>
      <c r="J29" s="6">
        <v>34.520000000000003</v>
      </c>
      <c r="K29" s="6">
        <v>34.28</v>
      </c>
      <c r="L29" s="6">
        <v>34.47</v>
      </c>
      <c r="M29" s="6">
        <f t="shared" si="4"/>
        <v>34.423333333333339</v>
      </c>
      <c r="N29" s="6">
        <f t="shared" si="5"/>
        <v>13.63333333333334</v>
      </c>
      <c r="O29" s="6">
        <f t="shared" si="6"/>
        <v>-0.23666666666665392</v>
      </c>
      <c r="P29" s="7">
        <f t="shared" si="7"/>
        <v>1.1782671388440598</v>
      </c>
      <c r="Q29" s="6">
        <v>32.81</v>
      </c>
      <c r="R29" s="6">
        <v>32.26</v>
      </c>
      <c r="S29" s="6">
        <v>32.630000000000003</v>
      </c>
      <c r="T29" s="6">
        <f t="shared" si="8"/>
        <v>32.566666666666663</v>
      </c>
      <c r="U29" s="6">
        <f t="shared" si="9"/>
        <v>10.076666666666664</v>
      </c>
      <c r="V29" s="6">
        <f t="shared" si="10"/>
        <v>-3.7933333333333294</v>
      </c>
      <c r="W29" s="7">
        <f t="shared" si="11"/>
        <v>13.864592733479389</v>
      </c>
      <c r="X29" s="6">
        <f t="shared" si="12"/>
        <v>-3.5566666666666755</v>
      </c>
      <c r="Y29" s="7">
        <f t="shared" si="13"/>
        <v>11.76693491348767</v>
      </c>
      <c r="Z29" s="6">
        <v>34.11</v>
      </c>
      <c r="AA29" s="6">
        <v>34.75</v>
      </c>
      <c r="AB29" s="6">
        <v>35.270000000000003</v>
      </c>
      <c r="AC29" s="6">
        <f t="shared" si="100"/>
        <v>34.71</v>
      </c>
      <c r="AD29" s="6">
        <f t="shared" si="15"/>
        <v>13.21</v>
      </c>
      <c r="AE29" s="6">
        <f t="shared" si="16"/>
        <v>-0.65999999999999304</v>
      </c>
      <c r="AF29" s="7">
        <f t="shared" si="17"/>
        <v>1.5800826237267467</v>
      </c>
      <c r="AG29" s="6">
        <f t="shared" si="18"/>
        <v>-0.42333333333333911</v>
      </c>
      <c r="AH29" s="7">
        <f t="shared" si="19"/>
        <v>1.3410223977534401</v>
      </c>
      <c r="AI29" s="6">
        <v>34.81</v>
      </c>
      <c r="AJ29" s="6">
        <v>34.46</v>
      </c>
      <c r="AK29" s="6">
        <v>34.61</v>
      </c>
      <c r="AL29" s="6">
        <f t="shared" si="20"/>
        <v>34.626666666666672</v>
      </c>
      <c r="AM29" s="6">
        <f t="shared" si="21"/>
        <v>12.946666666666673</v>
      </c>
      <c r="AN29" s="6">
        <f t="shared" si="22"/>
        <v>-1.7066666666666563</v>
      </c>
      <c r="AO29" s="7">
        <f t="shared" si="23"/>
        <v>3.2640579399537586</v>
      </c>
      <c r="AP29" s="6">
        <v>35.21</v>
      </c>
      <c r="AQ29" s="6">
        <v>35.619999999999997</v>
      </c>
      <c r="AR29" s="6">
        <v>35.799999999999997</v>
      </c>
      <c r="AS29" s="6">
        <f t="shared" si="24"/>
        <v>35.543333333333329</v>
      </c>
      <c r="AT29" s="6">
        <f t="shared" si="25"/>
        <v>14.653333333333329</v>
      </c>
      <c r="AU29" s="6">
        <f t="shared" si="26"/>
        <v>1.7066666666666563</v>
      </c>
      <c r="AV29" s="7">
        <f t="shared" si="27"/>
        <v>0.30636711063228456</v>
      </c>
      <c r="AW29" s="6">
        <v>31.64</v>
      </c>
      <c r="AX29" s="6">
        <v>31.53</v>
      </c>
      <c r="AY29" s="6">
        <v>31.39</v>
      </c>
      <c r="AZ29" s="6">
        <f t="shared" si="28"/>
        <v>31.52</v>
      </c>
      <c r="BA29" s="6">
        <f t="shared" si="29"/>
        <v>12.030000000000001</v>
      </c>
      <c r="BB29" s="6">
        <f t="shared" si="30"/>
        <v>-0.9166666666666714</v>
      </c>
      <c r="BC29" s="7">
        <f t="shared" si="31"/>
        <v>1.8877486253633931</v>
      </c>
      <c r="BD29" s="6">
        <f t="shared" si="32"/>
        <v>-2.6233333333333277</v>
      </c>
      <c r="BE29" s="7">
        <f t="shared" si="33"/>
        <v>6.1617208892541768</v>
      </c>
      <c r="BF29" s="6">
        <v>36.18</v>
      </c>
      <c r="BG29" s="6">
        <v>35.729999999999997</v>
      </c>
      <c r="BH29" s="6">
        <v>34.479999999999997</v>
      </c>
      <c r="BI29" s="6">
        <f t="shared" si="34"/>
        <v>35.463333333333331</v>
      </c>
      <c r="BJ29" s="6">
        <f t="shared" si="35"/>
        <v>12.883333333333333</v>
      </c>
      <c r="BK29" s="6">
        <f t="shared" si="36"/>
        <v>-6.3333333333339681E-2</v>
      </c>
      <c r="BL29" s="7">
        <f t="shared" si="37"/>
        <v>1.0448771528608753</v>
      </c>
      <c r="BM29" s="6">
        <f t="shared" si="38"/>
        <v>-1.769999999999996</v>
      </c>
      <c r="BN29" s="7">
        <f t="shared" si="39"/>
        <v>3.410539567071817</v>
      </c>
      <c r="BO29" s="6">
        <v>37.270000000000003</v>
      </c>
      <c r="BP29" s="6">
        <v>37.19</v>
      </c>
      <c r="BQ29" s="6">
        <v>37.42</v>
      </c>
      <c r="BR29" s="6">
        <f t="shared" si="40"/>
        <v>37.293333333333337</v>
      </c>
      <c r="BS29" s="6">
        <f t="shared" si="41"/>
        <v>13.483333333333338</v>
      </c>
      <c r="BT29" s="6">
        <f t="shared" si="42"/>
        <v>2.5199999999999996</v>
      </c>
      <c r="BU29" s="7">
        <f t="shared" si="43"/>
        <v>0.17434295829380075</v>
      </c>
      <c r="BV29" s="6">
        <v>32.25</v>
      </c>
      <c r="BW29" s="6">
        <v>32.42</v>
      </c>
      <c r="BX29" s="6">
        <v>32.630000000000003</v>
      </c>
      <c r="BY29" s="6">
        <f t="shared" si="44"/>
        <v>32.433333333333337</v>
      </c>
      <c r="BZ29" s="6">
        <f t="shared" si="45"/>
        <v>10.963333333333338</v>
      </c>
      <c r="CA29" s="6">
        <f t="shared" si="46"/>
        <v>-2.5199999999999996</v>
      </c>
      <c r="CB29" s="7">
        <f t="shared" si="47"/>
        <v>5.7358209920633074</v>
      </c>
      <c r="CC29" s="6">
        <v>31.62</v>
      </c>
      <c r="CD29" s="6">
        <v>31.08</v>
      </c>
      <c r="CE29" s="6">
        <v>31.39</v>
      </c>
      <c r="CF29" s="6">
        <f t="shared" si="48"/>
        <v>31.363333333333333</v>
      </c>
      <c r="CG29" s="6">
        <f t="shared" si="49"/>
        <v>8.0133333333333319</v>
      </c>
      <c r="CH29" s="6">
        <f t="shared" si="50"/>
        <v>-5.470000000000006</v>
      </c>
      <c r="CI29" s="7">
        <f t="shared" si="51"/>
        <v>44.323502979549772</v>
      </c>
      <c r="CJ29" s="6">
        <f t="shared" si="52"/>
        <v>-2.9500000000000064</v>
      </c>
      <c r="CK29" s="7">
        <f t="shared" si="53"/>
        <v>7.7274906313987977</v>
      </c>
      <c r="CL29" s="6">
        <v>33.200000000000003</v>
      </c>
      <c r="CM29" s="6">
        <v>34.090000000000003</v>
      </c>
      <c r="CN29" s="6">
        <v>35.11</v>
      </c>
      <c r="CO29" s="6">
        <f t="shared" si="54"/>
        <v>34.133333333333333</v>
      </c>
      <c r="CP29" s="6">
        <f t="shared" si="55"/>
        <v>10.193333333333332</v>
      </c>
      <c r="CQ29" s="6">
        <f t="shared" si="56"/>
        <v>-3.2900000000000063</v>
      </c>
      <c r="CR29" s="7">
        <f t="shared" si="57"/>
        <v>9.7811222215365916</v>
      </c>
      <c r="CS29" s="6">
        <f t="shared" si="58"/>
        <v>-0.77000000000000668</v>
      </c>
      <c r="CT29" s="7">
        <f t="shared" si="59"/>
        <v>1.7052697835359212</v>
      </c>
      <c r="CU29" s="6">
        <v>34.94</v>
      </c>
      <c r="CV29" s="6">
        <v>35.17</v>
      </c>
      <c r="CW29" s="6">
        <v>35.82</v>
      </c>
      <c r="CX29" s="6">
        <f t="shared" si="60"/>
        <v>35.31</v>
      </c>
      <c r="CY29" s="6">
        <f t="shared" si="99"/>
        <v>11.070000000000004</v>
      </c>
      <c r="CZ29" s="6">
        <f t="shared" si="61"/>
        <v>0.14000000000000412</v>
      </c>
      <c r="DA29" s="7">
        <f t="shared" si="62"/>
        <v>0.90751915531715832</v>
      </c>
      <c r="DB29" s="6">
        <v>33.15</v>
      </c>
      <c r="DC29" s="6">
        <v>33.020000000000003</v>
      </c>
      <c r="DD29" s="6">
        <v>32.53</v>
      </c>
      <c r="DE29" s="6">
        <f t="shared" si="63"/>
        <v>32.9</v>
      </c>
      <c r="DF29" s="6">
        <f t="shared" si="64"/>
        <v>10.93</v>
      </c>
      <c r="DG29" s="6">
        <f t="shared" si="65"/>
        <v>-0.14000000000000412</v>
      </c>
      <c r="DH29" s="7">
        <f t="shared" si="66"/>
        <v>1.1019051158766138</v>
      </c>
      <c r="DI29" s="6">
        <v>31.67</v>
      </c>
      <c r="DJ29" s="6">
        <v>32.06</v>
      </c>
      <c r="DK29" s="6">
        <v>30.33</v>
      </c>
      <c r="DL29" s="6">
        <f t="shared" si="67"/>
        <v>31.353333333333335</v>
      </c>
      <c r="DM29" s="6">
        <f t="shared" si="68"/>
        <v>8.0633333333333361</v>
      </c>
      <c r="DN29" s="6">
        <f t="shared" si="69"/>
        <v>-3.0066666666666677</v>
      </c>
      <c r="DO29" s="7">
        <f t="shared" si="70"/>
        <v>8.0370533952164358</v>
      </c>
      <c r="DP29" s="6">
        <f t="shared" si="71"/>
        <v>-2.8666666666666636</v>
      </c>
      <c r="DQ29" s="7">
        <f t="shared" si="72"/>
        <v>7.2937799084657193</v>
      </c>
      <c r="DR29" s="6">
        <v>33.47</v>
      </c>
      <c r="DS29" s="6">
        <v>33.29</v>
      </c>
      <c r="DT29" s="6">
        <v>32.869999999999997</v>
      </c>
      <c r="DU29" s="6">
        <f t="shared" si="73"/>
        <v>33.21</v>
      </c>
      <c r="DV29" s="6">
        <f t="shared" si="74"/>
        <v>7.2899999999999991</v>
      </c>
      <c r="DW29" s="6">
        <f t="shared" si="75"/>
        <v>-3.7800000000000047</v>
      </c>
      <c r="DX29" s="7">
        <f t="shared" si="76"/>
        <v>13.737046983004106</v>
      </c>
      <c r="DY29" s="6">
        <f t="shared" si="77"/>
        <v>-3.6400000000000006</v>
      </c>
      <c r="DZ29" s="7">
        <f t="shared" si="78"/>
        <v>12.466633274568004</v>
      </c>
      <c r="EA29" s="6">
        <v>33.159999999999997</v>
      </c>
      <c r="EB29" s="6">
        <v>35.18</v>
      </c>
      <c r="EC29" s="6">
        <v>33.69</v>
      </c>
      <c r="ED29" s="6">
        <f t="shared" si="79"/>
        <v>34.01</v>
      </c>
      <c r="EE29" s="6">
        <f t="shared" si="80"/>
        <v>11.439999999999998</v>
      </c>
      <c r="EF29" s="6">
        <f t="shared" si="81"/>
        <v>3.466666666666665</v>
      </c>
      <c r="EG29" s="7">
        <f t="shared" si="82"/>
        <v>9.0454327340023732E-2</v>
      </c>
      <c r="EH29" s="6">
        <v>31.52</v>
      </c>
      <c r="EI29" s="6">
        <v>32.61</v>
      </c>
      <c r="EJ29" s="6">
        <v>31.64</v>
      </c>
      <c r="EK29" s="6">
        <f t="shared" si="83"/>
        <v>31.923333333333332</v>
      </c>
      <c r="EL29" s="6">
        <f t="shared" si="84"/>
        <v>7.9733333333333327</v>
      </c>
      <c r="EM29" s="6">
        <f t="shared" si="85"/>
        <v>-3.466666666666665</v>
      </c>
      <c r="EN29" s="7">
        <f t="shared" si="86"/>
        <v>11.055303039742196</v>
      </c>
      <c r="EO29" s="6">
        <v>30.39</v>
      </c>
      <c r="EP29" s="6">
        <v>28.22</v>
      </c>
      <c r="EQ29" s="6">
        <v>29.63</v>
      </c>
      <c r="ER29" s="6">
        <f t="shared" si="87"/>
        <v>29.41333333333333</v>
      </c>
      <c r="ES29" s="6">
        <f t="shared" si="88"/>
        <v>4.803333333333331</v>
      </c>
      <c r="ET29" s="6">
        <f t="shared" si="89"/>
        <v>-6.6366666666666667</v>
      </c>
      <c r="EU29" s="7">
        <f t="shared" si="90"/>
        <v>99.502899885343666</v>
      </c>
      <c r="EV29" s="6">
        <f t="shared" si="91"/>
        <v>-3.1700000000000017</v>
      </c>
      <c r="EW29" s="7">
        <f t="shared" si="92"/>
        <v>9.000467877510486</v>
      </c>
      <c r="EX29" s="6">
        <v>32.26</v>
      </c>
      <c r="EY29" s="6">
        <v>33.590000000000003</v>
      </c>
      <c r="EZ29" s="6">
        <v>33.72</v>
      </c>
      <c r="FA29" s="6">
        <f t="shared" si="93"/>
        <v>33.19</v>
      </c>
      <c r="FB29" s="6">
        <f t="shared" si="94"/>
        <v>11.219999999999999</v>
      </c>
      <c r="FC29" s="6">
        <f t="shared" si="95"/>
        <v>-0.21999999999999886</v>
      </c>
      <c r="FD29" s="7">
        <f t="shared" si="96"/>
        <v>1.1647335864684549</v>
      </c>
      <c r="FE29" s="6">
        <f t="shared" si="97"/>
        <v>3.2466666666666661</v>
      </c>
      <c r="FF29" s="7">
        <f t="shared" si="98"/>
        <v>0.10535519309433747</v>
      </c>
    </row>
    <row r="30" spans="1:162" ht="15.75" customHeight="1" x14ac:dyDescent="0.2">
      <c r="A30" s="5" t="s">
        <v>88</v>
      </c>
      <c r="B30" s="5" t="s">
        <v>86</v>
      </c>
      <c r="C30" s="6">
        <v>31.28</v>
      </c>
      <c r="D30" s="6">
        <v>32.61</v>
      </c>
      <c r="E30" s="6">
        <v>32.020000000000003</v>
      </c>
      <c r="F30" s="6">
        <f t="shared" si="0"/>
        <v>31.97</v>
      </c>
      <c r="G30" s="6">
        <f t="shared" si="1"/>
        <v>9.4199999999999982</v>
      </c>
      <c r="H30" s="6">
        <f t="shared" si="2"/>
        <v>-3.456666666666667</v>
      </c>
      <c r="I30" s="7">
        <f t="shared" si="3"/>
        <v>10.978938483550243</v>
      </c>
      <c r="J30" s="6">
        <v>33.76</v>
      </c>
      <c r="K30" s="6">
        <v>33.31</v>
      </c>
      <c r="L30" s="6">
        <v>33.93</v>
      </c>
      <c r="M30" s="6">
        <f t="shared" si="4"/>
        <v>33.666666666666664</v>
      </c>
      <c r="N30" s="6">
        <f t="shared" si="5"/>
        <v>12.876666666666665</v>
      </c>
      <c r="O30" s="6">
        <f t="shared" si="6"/>
        <v>3.456666666666667</v>
      </c>
      <c r="P30" s="7">
        <f t="shared" si="7"/>
        <v>9.1083486941683958E-2</v>
      </c>
      <c r="Q30" s="6">
        <v>34.409999999999997</v>
      </c>
      <c r="R30" s="6">
        <v>34.520000000000003</v>
      </c>
      <c r="S30" s="6">
        <v>34.15</v>
      </c>
      <c r="T30" s="6">
        <f t="shared" si="8"/>
        <v>34.360000000000007</v>
      </c>
      <c r="U30" s="6">
        <f t="shared" si="9"/>
        <v>11.870000000000008</v>
      </c>
      <c r="V30" s="6">
        <f t="shared" si="10"/>
        <v>2.4500000000000099</v>
      </c>
      <c r="W30" s="7">
        <f t="shared" si="11"/>
        <v>0.1830107119932019</v>
      </c>
      <c r="X30" s="6">
        <f t="shared" si="12"/>
        <v>-1.0066666666666571</v>
      </c>
      <c r="Y30" s="7">
        <f t="shared" si="13"/>
        <v>2.0092633488040943</v>
      </c>
      <c r="Z30" s="6">
        <v>25.15</v>
      </c>
      <c r="AA30" s="6">
        <v>26.74</v>
      </c>
      <c r="AB30" s="6">
        <v>25.96</v>
      </c>
      <c r="AC30" s="6">
        <f t="shared" si="100"/>
        <v>25.95</v>
      </c>
      <c r="AD30" s="6">
        <f t="shared" si="15"/>
        <v>4.4499999999999993</v>
      </c>
      <c r="AE30" s="6">
        <f t="shared" si="16"/>
        <v>-4.9699999999999989</v>
      </c>
      <c r="AF30" s="7">
        <f t="shared" si="17"/>
        <v>31.341449522781634</v>
      </c>
      <c r="AG30" s="6">
        <f t="shared" si="18"/>
        <v>-8.4266666666666659</v>
      </c>
      <c r="AH30" s="7">
        <f t="shared" si="19"/>
        <v>344.0958462959145</v>
      </c>
      <c r="AI30" s="6">
        <v>29.99</v>
      </c>
      <c r="AJ30" s="6">
        <v>30.62</v>
      </c>
      <c r="AK30" s="6">
        <v>30.48</v>
      </c>
      <c r="AL30" s="6">
        <f t="shared" si="20"/>
        <v>30.363333333333333</v>
      </c>
      <c r="AM30" s="6">
        <f t="shared" si="21"/>
        <v>8.6833333333333336</v>
      </c>
      <c r="AN30" s="6">
        <f t="shared" si="22"/>
        <v>-1.8233333333333306</v>
      </c>
      <c r="AO30" s="7">
        <f t="shared" si="23"/>
        <v>3.5389793247185772</v>
      </c>
      <c r="AP30" s="6">
        <v>31.92</v>
      </c>
      <c r="AQ30" s="6">
        <v>31.25</v>
      </c>
      <c r="AR30" s="6">
        <v>31.02</v>
      </c>
      <c r="AS30" s="6">
        <f t="shared" si="24"/>
        <v>31.396666666666665</v>
      </c>
      <c r="AT30" s="6">
        <f t="shared" si="25"/>
        <v>10.506666666666664</v>
      </c>
      <c r="AU30" s="6">
        <f t="shared" si="26"/>
        <v>1.8233333333333306</v>
      </c>
      <c r="AV30" s="7">
        <f t="shared" si="27"/>
        <v>0.28256734731828953</v>
      </c>
      <c r="AW30" s="6">
        <v>32.22</v>
      </c>
      <c r="AX30" s="6">
        <v>32.85</v>
      </c>
      <c r="AY30" s="6">
        <v>32.96</v>
      </c>
      <c r="AZ30" s="6">
        <f t="shared" si="28"/>
        <v>32.676666666666669</v>
      </c>
      <c r="BA30" s="6">
        <f t="shared" si="29"/>
        <v>13.186666666666671</v>
      </c>
      <c r="BB30" s="6">
        <f t="shared" si="30"/>
        <v>4.5033333333333374</v>
      </c>
      <c r="BC30" s="7">
        <f t="shared" si="31"/>
        <v>4.4092181472438888E-2</v>
      </c>
      <c r="BD30" s="6">
        <f t="shared" si="32"/>
        <v>2.6800000000000068</v>
      </c>
      <c r="BE30" s="7">
        <f t="shared" si="33"/>
        <v>0.15604131861270076</v>
      </c>
      <c r="BF30" s="6">
        <v>28.88</v>
      </c>
      <c r="BG30" s="6">
        <v>27.91</v>
      </c>
      <c r="BH30" s="6">
        <v>27.77</v>
      </c>
      <c r="BI30" s="6">
        <f t="shared" si="34"/>
        <v>28.186666666666667</v>
      </c>
      <c r="BJ30" s="6">
        <f t="shared" si="35"/>
        <v>5.6066666666666691</v>
      </c>
      <c r="BK30" s="6">
        <f t="shared" si="36"/>
        <v>-3.0766666666666644</v>
      </c>
      <c r="BL30" s="7">
        <f t="shared" si="37"/>
        <v>8.4366290361280889</v>
      </c>
      <c r="BM30" s="6">
        <f t="shared" si="38"/>
        <v>-4.899999999999995</v>
      </c>
      <c r="BN30" s="7">
        <f t="shared" si="39"/>
        <v>29.857055729177731</v>
      </c>
      <c r="BO30" s="6">
        <v>30.69</v>
      </c>
      <c r="BP30" s="6">
        <v>30.31</v>
      </c>
      <c r="BQ30" s="6">
        <v>31.33</v>
      </c>
      <c r="BR30" s="6">
        <f t="shared" si="40"/>
        <v>30.776666666666667</v>
      </c>
      <c r="BS30" s="6">
        <f t="shared" si="41"/>
        <v>6.9666666666666686</v>
      </c>
      <c r="BT30" s="6">
        <f t="shared" si="42"/>
        <v>-3.1899999999999977</v>
      </c>
      <c r="BU30" s="7">
        <f t="shared" si="43"/>
        <v>9.126109726947373</v>
      </c>
      <c r="BV30" s="6">
        <v>31.75</v>
      </c>
      <c r="BW30" s="6">
        <v>31.54</v>
      </c>
      <c r="BX30" s="6">
        <v>31.59</v>
      </c>
      <c r="BY30" s="6">
        <f t="shared" si="44"/>
        <v>31.626666666666665</v>
      </c>
      <c r="BZ30" s="6">
        <f t="shared" si="45"/>
        <v>10.156666666666666</v>
      </c>
      <c r="CA30" s="6">
        <f t="shared" si="46"/>
        <v>3.1899999999999977</v>
      </c>
      <c r="CB30" s="7">
        <f t="shared" si="47"/>
        <v>0.10957571516450458</v>
      </c>
      <c r="CC30" s="6">
        <v>32.28</v>
      </c>
      <c r="CD30" s="6">
        <v>31.79</v>
      </c>
      <c r="CE30" s="6">
        <v>32.549999999999997</v>
      </c>
      <c r="CF30" s="6">
        <f t="shared" si="48"/>
        <v>32.206666666666663</v>
      </c>
      <c r="CG30" s="6">
        <f t="shared" si="49"/>
        <v>8.856666666666662</v>
      </c>
      <c r="CH30" s="6">
        <f t="shared" si="50"/>
        <v>1.8899999999999935</v>
      </c>
      <c r="CI30" s="7">
        <f t="shared" si="51"/>
        <v>0.26980705912610803</v>
      </c>
      <c r="CJ30" s="6">
        <f t="shared" si="52"/>
        <v>-1.3000000000000043</v>
      </c>
      <c r="CK30" s="7">
        <f t="shared" si="53"/>
        <v>2.4622888266898397</v>
      </c>
      <c r="CL30" s="6">
        <v>23.27</v>
      </c>
      <c r="CM30" s="6">
        <v>24.83</v>
      </c>
      <c r="CN30" s="6">
        <v>25.61</v>
      </c>
      <c r="CO30" s="6">
        <f t="shared" si="54"/>
        <v>24.569999999999997</v>
      </c>
      <c r="CP30" s="6">
        <f t="shared" si="55"/>
        <v>0.62999999999999545</v>
      </c>
      <c r="CQ30" s="6">
        <f t="shared" si="56"/>
        <v>-6.3366666666666731</v>
      </c>
      <c r="CR30" s="7">
        <f t="shared" si="57"/>
        <v>80.821468876265342</v>
      </c>
      <c r="CS30" s="6">
        <f t="shared" si="58"/>
        <v>-9.5266666666666708</v>
      </c>
      <c r="CT30" s="7">
        <f t="shared" si="59"/>
        <v>737.5855932578595</v>
      </c>
      <c r="CU30" s="6">
        <v>30.17</v>
      </c>
      <c r="CV30" s="6">
        <v>30.9</v>
      </c>
      <c r="CW30" s="6">
        <v>31.05</v>
      </c>
      <c r="CX30" s="6">
        <f t="shared" si="60"/>
        <v>30.706666666666667</v>
      </c>
      <c r="CY30" s="6">
        <f t="shared" si="99"/>
        <v>6.4666666666666686</v>
      </c>
      <c r="CZ30" s="6">
        <f t="shared" si="61"/>
        <v>-2.9333333333333336</v>
      </c>
      <c r="DA30" s="7">
        <f t="shared" si="62"/>
        <v>7.638732831283332</v>
      </c>
      <c r="DB30" s="6">
        <v>31.72</v>
      </c>
      <c r="DC30" s="6">
        <v>31.17</v>
      </c>
      <c r="DD30" s="6">
        <v>31.22</v>
      </c>
      <c r="DE30" s="6">
        <f t="shared" si="63"/>
        <v>31.37</v>
      </c>
      <c r="DF30" s="6">
        <f t="shared" si="64"/>
        <v>9.4000000000000021</v>
      </c>
      <c r="DG30" s="6">
        <f t="shared" si="65"/>
        <v>2.9333333333333336</v>
      </c>
      <c r="DH30" s="7">
        <f t="shared" si="66"/>
        <v>0.13091176535257834</v>
      </c>
      <c r="DI30" s="6">
        <v>32.090000000000003</v>
      </c>
      <c r="DJ30" s="6">
        <v>32.97</v>
      </c>
      <c r="DK30" s="6">
        <v>33.68</v>
      </c>
      <c r="DL30" s="6">
        <f t="shared" si="67"/>
        <v>32.913333333333334</v>
      </c>
      <c r="DM30" s="6">
        <f t="shared" si="68"/>
        <v>9.6233333333333348</v>
      </c>
      <c r="DN30" s="6">
        <f t="shared" si="69"/>
        <v>3.1566666666666663</v>
      </c>
      <c r="DO30" s="7">
        <f t="shared" si="70"/>
        <v>0.1121369260962289</v>
      </c>
      <c r="DP30" s="6">
        <f t="shared" si="71"/>
        <v>0.22333333333333272</v>
      </c>
      <c r="DQ30" s="7">
        <f t="shared" si="72"/>
        <v>0.85658401897045666</v>
      </c>
      <c r="DR30" s="6">
        <v>24.62</v>
      </c>
      <c r="DS30" s="6">
        <v>25.21</v>
      </c>
      <c r="DT30" s="6">
        <v>25.41</v>
      </c>
      <c r="DU30" s="6">
        <f t="shared" si="73"/>
        <v>25.08</v>
      </c>
      <c r="DV30" s="6">
        <f t="shared" si="74"/>
        <v>-0.84000000000000341</v>
      </c>
      <c r="DW30" s="6">
        <f t="shared" si="75"/>
        <v>-7.306666666666672</v>
      </c>
      <c r="DX30" s="7">
        <f t="shared" si="76"/>
        <v>158.31637419640859</v>
      </c>
      <c r="DY30" s="6">
        <f t="shared" si="77"/>
        <v>-10.240000000000006</v>
      </c>
      <c r="DZ30" s="7">
        <f t="shared" si="78"/>
        <v>1209.3364853038436</v>
      </c>
      <c r="EA30" s="6">
        <v>30.62</v>
      </c>
      <c r="EB30" s="6">
        <v>34.78</v>
      </c>
      <c r="EC30" s="6">
        <v>31.41</v>
      </c>
      <c r="ED30" s="6">
        <f t="shared" si="79"/>
        <v>32.270000000000003</v>
      </c>
      <c r="EE30" s="6">
        <f t="shared" si="80"/>
        <v>9.7000000000000028</v>
      </c>
      <c r="EF30" s="6">
        <f t="shared" si="81"/>
        <v>-1.6666666666662167E-2</v>
      </c>
      <c r="EG30" s="7">
        <f t="shared" si="82"/>
        <v>1.0116194403019194</v>
      </c>
      <c r="EH30" s="6">
        <v>33.76</v>
      </c>
      <c r="EI30" s="6">
        <v>33.31</v>
      </c>
      <c r="EJ30" s="6">
        <v>33.93</v>
      </c>
      <c r="EK30" s="6">
        <f t="shared" si="83"/>
        <v>33.666666666666664</v>
      </c>
      <c r="EL30" s="6">
        <f t="shared" si="84"/>
        <v>9.716666666666665</v>
      </c>
      <c r="EM30" s="6">
        <f t="shared" si="85"/>
        <v>1.6666666666662167E-2</v>
      </c>
      <c r="EN30" s="7">
        <f t="shared" si="86"/>
        <v>0.98851402035289915</v>
      </c>
      <c r="EO30" s="6">
        <v>36.71</v>
      </c>
      <c r="EP30" s="6">
        <v>36.590000000000003</v>
      </c>
      <c r="EQ30" s="6">
        <v>34.46</v>
      </c>
      <c r="ER30" s="6">
        <f t="shared" si="87"/>
        <v>35.920000000000009</v>
      </c>
      <c r="ES30" s="6">
        <f t="shared" si="88"/>
        <v>11.310000000000009</v>
      </c>
      <c r="ET30" s="6">
        <f t="shared" si="89"/>
        <v>1.6100000000000065</v>
      </c>
      <c r="EU30" s="7">
        <f t="shared" si="90"/>
        <v>0.32759835096458939</v>
      </c>
      <c r="EV30" s="6">
        <f t="shared" si="91"/>
        <v>1.5933333333333444</v>
      </c>
      <c r="EW30" s="7">
        <f t="shared" si="92"/>
        <v>0.33140486044662959</v>
      </c>
      <c r="EX30" s="6">
        <v>24.72</v>
      </c>
      <c r="EY30" s="6">
        <v>25.49</v>
      </c>
      <c r="EZ30" s="6">
        <v>24.3</v>
      </c>
      <c r="FA30" s="6">
        <f t="shared" si="93"/>
        <v>24.836666666666662</v>
      </c>
      <c r="FB30" s="6">
        <f t="shared" si="94"/>
        <v>2.8666666666666636</v>
      </c>
      <c r="FC30" s="6">
        <f t="shared" si="95"/>
        <v>-6.8333333333333393</v>
      </c>
      <c r="FD30" s="7">
        <f t="shared" si="96"/>
        <v>114.03503592196387</v>
      </c>
      <c r="FE30" s="6">
        <f t="shared" si="97"/>
        <v>-6.8500000000000014</v>
      </c>
      <c r="FF30" s="7">
        <f t="shared" si="98"/>
        <v>115.36005921418639</v>
      </c>
    </row>
    <row r="31" spans="1:162" ht="15.75" customHeight="1" x14ac:dyDescent="0.2">
      <c r="A31" s="5" t="s">
        <v>89</v>
      </c>
      <c r="B31" s="5" t="s">
        <v>86</v>
      </c>
      <c r="C31" s="6">
        <v>33.96</v>
      </c>
      <c r="D31" s="6">
        <v>34.26</v>
      </c>
      <c r="E31" s="6">
        <v>34.49</v>
      </c>
      <c r="F31" s="6">
        <f t="shared" si="0"/>
        <v>34.236666666666672</v>
      </c>
      <c r="G31" s="6">
        <f t="shared" si="1"/>
        <v>11.686666666666671</v>
      </c>
      <c r="H31" s="6">
        <f t="shared" si="2"/>
        <v>-1.9699999999999953</v>
      </c>
      <c r="I31" s="7">
        <f t="shared" si="3"/>
        <v>3.9176811903476945</v>
      </c>
      <c r="J31" s="6">
        <v>34.47</v>
      </c>
      <c r="K31" s="6">
        <v>34.28</v>
      </c>
      <c r="L31" s="6">
        <v>34.590000000000003</v>
      </c>
      <c r="M31" s="6">
        <f t="shared" si="4"/>
        <v>34.446666666666665</v>
      </c>
      <c r="N31" s="6">
        <f t="shared" si="5"/>
        <v>13.656666666666666</v>
      </c>
      <c r="O31" s="6">
        <f t="shared" si="6"/>
        <v>1.9699999999999953</v>
      </c>
      <c r="P31" s="7">
        <f t="shared" si="7"/>
        <v>0.25525303142679917</v>
      </c>
      <c r="Q31" s="6">
        <v>34.729999999999997</v>
      </c>
      <c r="R31" s="6">
        <v>34.799999999999997</v>
      </c>
      <c r="S31" s="6">
        <v>34.01</v>
      </c>
      <c r="T31" s="6">
        <f t="shared" si="8"/>
        <v>34.513333333333328</v>
      </c>
      <c r="U31" s="6">
        <f t="shared" si="9"/>
        <v>12.02333333333333</v>
      </c>
      <c r="V31" s="6">
        <f t="shared" si="10"/>
        <v>0.3366666666666589</v>
      </c>
      <c r="W31" s="7">
        <f t="shared" si="11"/>
        <v>0.79186880527972392</v>
      </c>
      <c r="X31" s="6">
        <f t="shared" si="12"/>
        <v>-1.6333333333333364</v>
      </c>
      <c r="Y31" s="7">
        <f t="shared" si="13"/>
        <v>3.1022895236674755</v>
      </c>
      <c r="Z31" s="6">
        <v>27.81</v>
      </c>
      <c r="AA31" s="6">
        <v>28.23</v>
      </c>
      <c r="AB31" s="6">
        <v>29.58</v>
      </c>
      <c r="AC31" s="6">
        <f t="shared" si="100"/>
        <v>28.540000000000003</v>
      </c>
      <c r="AD31" s="6">
        <f t="shared" si="15"/>
        <v>7.0400000000000027</v>
      </c>
      <c r="AE31" s="6">
        <f t="shared" si="16"/>
        <v>-4.6466666666666683</v>
      </c>
      <c r="AF31" s="7">
        <f t="shared" si="17"/>
        <v>25.04874932157124</v>
      </c>
      <c r="AG31" s="6">
        <f t="shared" si="18"/>
        <v>-6.6166666666666636</v>
      </c>
      <c r="AH31" s="7">
        <f t="shared" si="19"/>
        <v>98.133014058854215</v>
      </c>
      <c r="AI31" s="6">
        <v>31.62</v>
      </c>
      <c r="AJ31" s="6">
        <v>32.020000000000003</v>
      </c>
      <c r="AK31" s="6">
        <v>32.61</v>
      </c>
      <c r="AL31" s="6">
        <f t="shared" si="20"/>
        <v>32.083333333333336</v>
      </c>
      <c r="AM31" s="6">
        <f t="shared" si="21"/>
        <v>10.403333333333336</v>
      </c>
      <c r="AN31" s="6">
        <f t="shared" si="22"/>
        <v>-2.8099999999999952</v>
      </c>
      <c r="AO31" s="7">
        <f t="shared" si="23"/>
        <v>7.0128457705282559</v>
      </c>
      <c r="AP31" s="6">
        <v>33.82</v>
      </c>
      <c r="AQ31" s="6">
        <v>33.9</v>
      </c>
      <c r="AR31" s="6">
        <v>34.590000000000003</v>
      </c>
      <c r="AS31" s="6">
        <f t="shared" si="24"/>
        <v>34.103333333333332</v>
      </c>
      <c r="AT31" s="6">
        <f t="shared" si="25"/>
        <v>13.213333333333331</v>
      </c>
      <c r="AU31" s="6">
        <f t="shared" si="26"/>
        <v>2.8099999999999952</v>
      </c>
      <c r="AV31" s="7">
        <f t="shared" si="27"/>
        <v>0.14259546448355345</v>
      </c>
      <c r="AW31" s="6">
        <v>31.06</v>
      </c>
      <c r="AX31" s="6">
        <v>31.88</v>
      </c>
      <c r="AY31" s="6">
        <v>32.159999999999997</v>
      </c>
      <c r="AZ31" s="6">
        <f t="shared" si="28"/>
        <v>31.7</v>
      </c>
      <c r="BA31" s="6">
        <f t="shared" si="29"/>
        <v>12.21</v>
      </c>
      <c r="BB31" s="6">
        <f t="shared" si="30"/>
        <v>1.8066666666666649</v>
      </c>
      <c r="BC31" s="7">
        <f t="shared" si="31"/>
        <v>0.28585062174172682</v>
      </c>
      <c r="BD31" s="6">
        <f t="shared" si="32"/>
        <v>-1.0033333333333303</v>
      </c>
      <c r="BE31" s="7">
        <f t="shared" si="33"/>
        <v>2.0046263236843416</v>
      </c>
      <c r="BF31" s="6">
        <v>26.82</v>
      </c>
      <c r="BG31" s="6">
        <v>26.28</v>
      </c>
      <c r="BH31" s="6">
        <v>26.71</v>
      </c>
      <c r="BI31" s="6">
        <f t="shared" si="34"/>
        <v>26.603333333333335</v>
      </c>
      <c r="BJ31" s="6">
        <f t="shared" si="35"/>
        <v>4.023333333333337</v>
      </c>
      <c r="BK31" s="6">
        <f t="shared" si="36"/>
        <v>-6.379999999999999</v>
      </c>
      <c r="BL31" s="7">
        <f t="shared" si="37"/>
        <v>83.285878748283679</v>
      </c>
      <c r="BM31" s="6">
        <f t="shared" si="38"/>
        <v>-9.1899999999999942</v>
      </c>
      <c r="BN31" s="7">
        <f t="shared" si="39"/>
        <v>584.07102252463062</v>
      </c>
      <c r="BO31" s="6">
        <v>34.58</v>
      </c>
      <c r="BP31" s="6">
        <v>34.799999999999997</v>
      </c>
      <c r="BQ31" s="6">
        <v>35.270000000000003</v>
      </c>
      <c r="BR31" s="6">
        <f t="shared" si="40"/>
        <v>34.883333333333333</v>
      </c>
      <c r="BS31" s="6">
        <f t="shared" si="41"/>
        <v>11.073333333333334</v>
      </c>
      <c r="BT31" s="6">
        <f t="shared" si="42"/>
        <v>1.3333333333331865E-2</v>
      </c>
      <c r="BU31" s="7">
        <f t="shared" si="43"/>
        <v>0.99080061326523039</v>
      </c>
      <c r="BV31" s="6">
        <v>32.409999999999997</v>
      </c>
      <c r="BW31" s="6">
        <v>32.53</v>
      </c>
      <c r="BX31" s="6">
        <v>32.65</v>
      </c>
      <c r="BY31" s="6">
        <f t="shared" si="44"/>
        <v>32.53</v>
      </c>
      <c r="BZ31" s="6">
        <f t="shared" si="45"/>
        <v>11.060000000000002</v>
      </c>
      <c r="CA31" s="6">
        <f t="shared" si="46"/>
        <v>-1.3333333333331865E-2</v>
      </c>
      <c r="CB31" s="7">
        <f t="shared" si="47"/>
        <v>1.0092848012118731</v>
      </c>
      <c r="CC31" s="6">
        <v>31.82</v>
      </c>
      <c r="CD31" s="6">
        <v>31.99</v>
      </c>
      <c r="CE31" s="6">
        <v>33.020000000000003</v>
      </c>
      <c r="CF31" s="6">
        <f t="shared" si="48"/>
        <v>32.276666666666671</v>
      </c>
      <c r="CG31" s="6">
        <f t="shared" si="49"/>
        <v>8.9266666666666694</v>
      </c>
      <c r="CH31" s="6">
        <f t="shared" si="50"/>
        <v>-2.1466666666666647</v>
      </c>
      <c r="CI31" s="7">
        <f t="shared" si="51"/>
        <v>4.4280351263812276</v>
      </c>
      <c r="CJ31" s="6">
        <f t="shared" si="52"/>
        <v>-2.1333333333333329</v>
      </c>
      <c r="CK31" s="7">
        <f t="shared" si="53"/>
        <v>4.3872999187785027</v>
      </c>
      <c r="CL31" s="6">
        <v>28.88</v>
      </c>
      <c r="CM31" s="6">
        <v>28.93</v>
      </c>
      <c r="CN31" s="6">
        <v>27.74</v>
      </c>
      <c r="CO31" s="6">
        <f t="shared" si="54"/>
        <v>28.516666666666666</v>
      </c>
      <c r="CP31" s="6">
        <f t="shared" si="55"/>
        <v>4.5766666666666644</v>
      </c>
      <c r="CQ31" s="6">
        <f t="shared" si="56"/>
        <v>-6.4966666666666697</v>
      </c>
      <c r="CR31" s="7">
        <f t="shared" si="57"/>
        <v>90.300787655555254</v>
      </c>
      <c r="CS31" s="6">
        <f t="shared" si="58"/>
        <v>-6.4833333333333378</v>
      </c>
      <c r="CT31" s="7">
        <f t="shared" si="59"/>
        <v>89.470075787457546</v>
      </c>
      <c r="CU31" s="6">
        <v>34.9</v>
      </c>
      <c r="CV31" s="6">
        <v>33.81</v>
      </c>
      <c r="CW31" s="6">
        <v>33.020000000000003</v>
      </c>
      <c r="CX31" s="6">
        <f t="shared" si="60"/>
        <v>33.910000000000004</v>
      </c>
      <c r="CY31" s="6">
        <f t="shared" si="99"/>
        <v>9.6700000000000053</v>
      </c>
      <c r="CZ31" s="6">
        <f t="shared" si="61"/>
        <v>-1.1533333333333324</v>
      </c>
      <c r="DA31" s="7">
        <f t="shared" si="62"/>
        <v>2.2242721716637428</v>
      </c>
      <c r="DB31" s="6">
        <v>32.85</v>
      </c>
      <c r="DC31" s="6">
        <v>33.36</v>
      </c>
      <c r="DD31" s="6">
        <v>32.17</v>
      </c>
      <c r="DE31" s="6">
        <f t="shared" si="63"/>
        <v>32.793333333333337</v>
      </c>
      <c r="DF31" s="6">
        <f t="shared" si="64"/>
        <v>10.823333333333338</v>
      </c>
      <c r="DG31" s="6">
        <f t="shared" si="65"/>
        <v>1.1533333333333324</v>
      </c>
      <c r="DH31" s="7">
        <f t="shared" si="66"/>
        <v>0.44958526781909325</v>
      </c>
      <c r="DI31" s="6">
        <v>31.17</v>
      </c>
      <c r="DJ31" s="6">
        <v>31.92</v>
      </c>
      <c r="DK31" s="6">
        <v>32.380000000000003</v>
      </c>
      <c r="DL31" s="6">
        <f t="shared" si="67"/>
        <v>31.823333333333334</v>
      </c>
      <c r="DM31" s="6">
        <f t="shared" si="68"/>
        <v>8.533333333333335</v>
      </c>
      <c r="DN31" s="6">
        <f t="shared" si="69"/>
        <v>-1.1366666666666703</v>
      </c>
      <c r="DO31" s="7">
        <f t="shared" si="70"/>
        <v>2.1987242267704006</v>
      </c>
      <c r="DP31" s="6">
        <f t="shared" si="71"/>
        <v>-2.2900000000000027</v>
      </c>
      <c r="DQ31" s="7">
        <f t="shared" si="72"/>
        <v>4.8905611107682825</v>
      </c>
      <c r="DR31" s="6">
        <v>31.53</v>
      </c>
      <c r="DS31" s="6">
        <v>30.72</v>
      </c>
      <c r="DT31" s="6">
        <v>31.33</v>
      </c>
      <c r="DU31" s="6">
        <f t="shared" si="73"/>
        <v>31.193333333333332</v>
      </c>
      <c r="DV31" s="6">
        <f t="shared" si="74"/>
        <v>5.2733333333333299</v>
      </c>
      <c r="DW31" s="6">
        <f t="shared" si="75"/>
        <v>-4.3966666666666754</v>
      </c>
      <c r="DX31" s="7">
        <f t="shared" si="76"/>
        <v>21.063403511098272</v>
      </c>
      <c r="DY31" s="6">
        <f t="shared" si="77"/>
        <v>-5.5500000000000078</v>
      </c>
      <c r="DZ31" s="7">
        <f t="shared" si="78"/>
        <v>46.850742270260263</v>
      </c>
      <c r="EA31" s="6">
        <v>33.53</v>
      </c>
      <c r="EB31" s="6">
        <v>33.64</v>
      </c>
      <c r="EC31" s="6">
        <v>33.78</v>
      </c>
      <c r="ED31" s="6">
        <f t="shared" si="79"/>
        <v>33.65</v>
      </c>
      <c r="EE31" s="6">
        <f t="shared" si="80"/>
        <v>11.079999999999998</v>
      </c>
      <c r="EF31" s="6">
        <f t="shared" si="81"/>
        <v>4.3633333333333297</v>
      </c>
      <c r="EG31" s="7">
        <f t="shared" si="82"/>
        <v>4.8585400334640587E-2</v>
      </c>
      <c r="EH31" s="6">
        <v>30.25</v>
      </c>
      <c r="EI31" s="6">
        <v>31.79</v>
      </c>
      <c r="EJ31" s="6">
        <v>29.96</v>
      </c>
      <c r="EK31" s="6">
        <f t="shared" si="83"/>
        <v>30.666666666666668</v>
      </c>
      <c r="EL31" s="6">
        <f t="shared" si="84"/>
        <v>6.7166666666666686</v>
      </c>
      <c r="EM31" s="6">
        <f t="shared" si="85"/>
        <v>-4.3633333333333297</v>
      </c>
      <c r="EN31" s="7">
        <f t="shared" si="86"/>
        <v>20.582314710022395</v>
      </c>
      <c r="EO31" s="6">
        <v>32.64</v>
      </c>
      <c r="EP31" s="6">
        <v>33.81</v>
      </c>
      <c r="EQ31" s="6">
        <v>34.1</v>
      </c>
      <c r="ER31" s="6">
        <f t="shared" si="87"/>
        <v>33.516666666666673</v>
      </c>
      <c r="ES31" s="6">
        <f t="shared" si="88"/>
        <v>8.9066666666666734</v>
      </c>
      <c r="ET31" s="6">
        <f t="shared" si="89"/>
        <v>-2.1733333333333249</v>
      </c>
      <c r="EU31" s="7">
        <f t="shared" si="90"/>
        <v>4.5106437081831903</v>
      </c>
      <c r="EV31" s="6">
        <f t="shared" si="91"/>
        <v>2.1900000000000048</v>
      </c>
      <c r="EW31" s="7">
        <f t="shared" si="92"/>
        <v>0.21915143032900805</v>
      </c>
      <c r="EX31" s="6">
        <v>26.92</v>
      </c>
      <c r="EY31" s="6">
        <v>27.37</v>
      </c>
      <c r="EZ31" s="6">
        <v>28.85</v>
      </c>
      <c r="FA31" s="6">
        <f t="shared" si="93"/>
        <v>27.713333333333338</v>
      </c>
      <c r="FB31" s="6">
        <f t="shared" si="94"/>
        <v>5.7433333333333394</v>
      </c>
      <c r="FC31" s="6">
        <f t="shared" si="95"/>
        <v>-5.3366666666666589</v>
      </c>
      <c r="FD31" s="7">
        <f t="shared" si="96"/>
        <v>40.410734438132273</v>
      </c>
      <c r="FE31" s="6">
        <f t="shared" si="97"/>
        <v>-0.97333333333332916</v>
      </c>
      <c r="FF31" s="7">
        <f t="shared" si="98"/>
        <v>1.9633717104935033</v>
      </c>
    </row>
    <row r="32" spans="1:162" s="12" customFormat="1" ht="15.75" customHeight="1" x14ac:dyDescent="0.2">
      <c r="A32" s="9" t="s">
        <v>90</v>
      </c>
      <c r="B32" s="9" t="s">
        <v>86</v>
      </c>
      <c r="C32" s="10">
        <v>23.36</v>
      </c>
      <c r="D32" s="10">
        <v>23.88</v>
      </c>
      <c r="E32" s="10">
        <v>22.86</v>
      </c>
      <c r="F32" s="10">
        <f t="shared" si="0"/>
        <v>23.366666666666664</v>
      </c>
      <c r="G32" s="10">
        <f t="shared" si="1"/>
        <v>0.81666666666666288</v>
      </c>
      <c r="H32" s="10">
        <f t="shared" si="2"/>
        <v>-3.0033333333333374</v>
      </c>
      <c r="I32" s="11">
        <f t="shared" si="3"/>
        <v>8.0185052947374054</v>
      </c>
      <c r="J32" s="10">
        <v>24.27</v>
      </c>
      <c r="K32" s="10">
        <v>24.64</v>
      </c>
      <c r="L32" s="10">
        <v>24.92</v>
      </c>
      <c r="M32" s="10">
        <f t="shared" si="4"/>
        <v>24.61</v>
      </c>
      <c r="N32" s="10">
        <f t="shared" si="5"/>
        <v>3.8200000000000003</v>
      </c>
      <c r="O32" s="10">
        <f t="shared" si="6"/>
        <v>3.0033333333333374</v>
      </c>
      <c r="P32" s="11">
        <f t="shared" si="7"/>
        <v>0.12471152206587756</v>
      </c>
      <c r="Q32" s="10">
        <v>27.37</v>
      </c>
      <c r="R32" s="10">
        <v>27.17</v>
      </c>
      <c r="S32" s="10">
        <v>27.28</v>
      </c>
      <c r="T32" s="10">
        <f t="shared" si="8"/>
        <v>27.273333333333337</v>
      </c>
      <c r="U32" s="10">
        <f t="shared" si="9"/>
        <v>4.7833333333333385</v>
      </c>
      <c r="V32" s="10">
        <f t="shared" si="10"/>
        <v>3.9666666666666757</v>
      </c>
      <c r="W32" s="11">
        <f t="shared" si="11"/>
        <v>6.3960868249798047E-2</v>
      </c>
      <c r="X32" s="10">
        <f t="shared" si="12"/>
        <v>0.96333333333333826</v>
      </c>
      <c r="Y32" s="11">
        <f t="shared" si="13"/>
        <v>0.51287056071700721</v>
      </c>
      <c r="Z32" s="10">
        <v>25.96</v>
      </c>
      <c r="AA32" s="10">
        <v>25.19</v>
      </c>
      <c r="AB32" s="10">
        <v>25.29</v>
      </c>
      <c r="AC32" s="10">
        <f t="shared" si="100"/>
        <v>25.48</v>
      </c>
      <c r="AD32" s="10">
        <f t="shared" si="15"/>
        <v>3.9800000000000004</v>
      </c>
      <c r="AE32" s="10">
        <f t="shared" si="16"/>
        <v>3.1633333333333375</v>
      </c>
      <c r="AF32" s="11">
        <f t="shared" si="17"/>
        <v>0.11161993888254745</v>
      </c>
      <c r="AG32" s="10">
        <f t="shared" si="18"/>
        <v>0.16000000000000014</v>
      </c>
      <c r="AH32" s="11">
        <f t="shared" si="19"/>
        <v>0.89502507092797234</v>
      </c>
      <c r="AI32" s="10">
        <v>24.77</v>
      </c>
      <c r="AJ32" s="10">
        <v>24.47</v>
      </c>
      <c r="AK32" s="10">
        <v>24.93</v>
      </c>
      <c r="AL32" s="10">
        <f t="shared" si="20"/>
        <v>24.723333333333329</v>
      </c>
      <c r="AM32" s="10">
        <f t="shared" si="21"/>
        <v>3.0433333333333294</v>
      </c>
      <c r="AN32" s="10">
        <f t="shared" si="22"/>
        <v>0.36333333333333329</v>
      </c>
      <c r="AO32" s="11">
        <f t="shared" si="23"/>
        <v>0.77736640535424739</v>
      </c>
      <c r="AP32" s="10">
        <v>23.36</v>
      </c>
      <c r="AQ32" s="10">
        <v>23.52</v>
      </c>
      <c r="AR32" s="10">
        <v>23.83</v>
      </c>
      <c r="AS32" s="10">
        <f t="shared" si="24"/>
        <v>23.569999999999997</v>
      </c>
      <c r="AT32" s="10">
        <f t="shared" si="25"/>
        <v>2.6799999999999962</v>
      </c>
      <c r="AU32" s="10">
        <f t="shared" si="26"/>
        <v>-0.36333333333333329</v>
      </c>
      <c r="AV32" s="11">
        <f t="shared" si="27"/>
        <v>1.286394669376403</v>
      </c>
      <c r="AW32" s="10">
        <v>26.72</v>
      </c>
      <c r="AX32" s="10">
        <v>27.88</v>
      </c>
      <c r="AY32" s="10">
        <v>27.12</v>
      </c>
      <c r="AZ32" s="10">
        <f t="shared" si="28"/>
        <v>27.24</v>
      </c>
      <c r="BA32" s="10">
        <f t="shared" si="29"/>
        <v>7.75</v>
      </c>
      <c r="BB32" s="10">
        <f t="shared" si="30"/>
        <v>4.7066666666666706</v>
      </c>
      <c r="BC32" s="11">
        <f t="shared" si="31"/>
        <v>3.8295888829035188E-2</v>
      </c>
      <c r="BD32" s="10">
        <f t="shared" si="32"/>
        <v>5.0700000000000038</v>
      </c>
      <c r="BE32" s="11">
        <f t="shared" si="33"/>
        <v>2.9769937438872959E-2</v>
      </c>
      <c r="BF32" s="10">
        <v>26.28</v>
      </c>
      <c r="BG32" s="10">
        <v>26.75</v>
      </c>
      <c r="BH32" s="10">
        <v>26.29</v>
      </c>
      <c r="BI32" s="10">
        <f t="shared" si="34"/>
        <v>26.439999999999998</v>
      </c>
      <c r="BJ32" s="10">
        <f t="shared" si="35"/>
        <v>3.8599999999999994</v>
      </c>
      <c r="BK32" s="10">
        <f t="shared" si="36"/>
        <v>0.81666666666666998</v>
      </c>
      <c r="BL32" s="11">
        <f t="shared" si="37"/>
        <v>0.56775221453543734</v>
      </c>
      <c r="BM32" s="10">
        <f t="shared" si="38"/>
        <v>1.1800000000000033</v>
      </c>
      <c r="BN32" s="11">
        <f t="shared" si="39"/>
        <v>0.44135149814532643</v>
      </c>
      <c r="BO32" s="10">
        <v>24.36</v>
      </c>
      <c r="BP32" s="10">
        <v>23.17</v>
      </c>
      <c r="BQ32" s="10">
        <v>23.82</v>
      </c>
      <c r="BR32" s="10">
        <f t="shared" si="40"/>
        <v>23.783333333333331</v>
      </c>
      <c r="BS32" s="10">
        <f t="shared" si="41"/>
        <v>-2.6666666666667282E-2</v>
      </c>
      <c r="BT32" s="10">
        <f t="shared" si="42"/>
        <v>-5.9833333333333343</v>
      </c>
      <c r="BU32" s="11">
        <f t="shared" si="43"/>
        <v>63.264897302585396</v>
      </c>
      <c r="BV32" s="10">
        <v>27.27</v>
      </c>
      <c r="BW32" s="10">
        <v>27.83</v>
      </c>
      <c r="BX32" s="10">
        <v>27.18</v>
      </c>
      <c r="BY32" s="10">
        <f t="shared" si="44"/>
        <v>27.426666666666666</v>
      </c>
      <c r="BZ32" s="10">
        <f t="shared" si="45"/>
        <v>5.956666666666667</v>
      </c>
      <c r="CA32" s="10">
        <f t="shared" si="46"/>
        <v>5.9833333333333343</v>
      </c>
      <c r="CB32" s="11">
        <f t="shared" si="47"/>
        <v>1.5806553754717529E-2</v>
      </c>
      <c r="CC32" s="10">
        <v>26.82</v>
      </c>
      <c r="CD32" s="10">
        <v>26.62</v>
      </c>
      <c r="CE32" s="10">
        <v>26.18</v>
      </c>
      <c r="CF32" s="10">
        <f t="shared" si="48"/>
        <v>26.540000000000003</v>
      </c>
      <c r="CG32" s="10">
        <f t="shared" si="49"/>
        <v>3.1900000000000013</v>
      </c>
      <c r="CH32" s="10">
        <f t="shared" si="50"/>
        <v>3.2166666666666686</v>
      </c>
      <c r="CI32" s="11">
        <f t="shared" si="51"/>
        <v>0.10756892965554116</v>
      </c>
      <c r="CJ32" s="10">
        <f t="shared" si="52"/>
        <v>-2.7666666666666657</v>
      </c>
      <c r="CK32" s="11">
        <f t="shared" si="53"/>
        <v>6.8053372876068403</v>
      </c>
      <c r="CL32" s="10">
        <v>23.62</v>
      </c>
      <c r="CM32" s="10">
        <v>24.14</v>
      </c>
      <c r="CN32" s="10">
        <v>24.38</v>
      </c>
      <c r="CO32" s="10">
        <f t="shared" si="54"/>
        <v>24.046666666666667</v>
      </c>
      <c r="CP32" s="10">
        <f t="shared" si="55"/>
        <v>0.10666666666666558</v>
      </c>
      <c r="CQ32" s="10">
        <f t="shared" si="56"/>
        <v>0.13333333333333286</v>
      </c>
      <c r="CR32" s="11">
        <f t="shared" si="57"/>
        <v>0.91172248855821703</v>
      </c>
      <c r="CS32" s="10">
        <f t="shared" si="58"/>
        <v>-5.8500000000000014</v>
      </c>
      <c r="CT32" s="11">
        <f t="shared" si="59"/>
        <v>57.680029607093189</v>
      </c>
      <c r="CU32" s="10">
        <v>25.38</v>
      </c>
      <c r="CV32" s="10">
        <v>26.72</v>
      </c>
      <c r="CW32" s="10">
        <v>25.84</v>
      </c>
      <c r="CX32" s="10">
        <f t="shared" si="60"/>
        <v>25.98</v>
      </c>
      <c r="CY32" s="10">
        <f t="shared" si="99"/>
        <v>1.740000000000002</v>
      </c>
      <c r="CZ32" s="10">
        <f t="shared" si="61"/>
        <v>0.61333333333333684</v>
      </c>
      <c r="DA32" s="11">
        <f t="shared" si="62"/>
        <v>0.65368462360105106</v>
      </c>
      <c r="DB32" s="10">
        <v>23.63</v>
      </c>
      <c r="DC32" s="10">
        <v>22.28</v>
      </c>
      <c r="DD32" s="10">
        <v>23.38</v>
      </c>
      <c r="DE32" s="10">
        <f t="shared" si="63"/>
        <v>23.096666666666664</v>
      </c>
      <c r="DF32" s="10">
        <f t="shared" si="64"/>
        <v>1.1266666666666652</v>
      </c>
      <c r="DG32" s="10">
        <f t="shared" si="65"/>
        <v>-0.61333333333333684</v>
      </c>
      <c r="DH32" s="11">
        <f t="shared" si="66"/>
        <v>1.5297896935239952</v>
      </c>
      <c r="DI32" s="10">
        <v>27.12</v>
      </c>
      <c r="DJ32" s="10">
        <v>27.56</v>
      </c>
      <c r="DK32" s="10">
        <v>27.89</v>
      </c>
      <c r="DL32" s="10">
        <f t="shared" si="67"/>
        <v>27.52333333333333</v>
      </c>
      <c r="DM32" s="10">
        <f t="shared" si="68"/>
        <v>4.2333333333333307</v>
      </c>
      <c r="DN32" s="10">
        <f t="shared" si="69"/>
        <v>2.4933333333333287</v>
      </c>
      <c r="DO32" s="11">
        <f t="shared" si="70"/>
        <v>0.17759546739112253</v>
      </c>
      <c r="DP32" s="10">
        <f t="shared" si="71"/>
        <v>3.1066666666666656</v>
      </c>
      <c r="DQ32" s="11">
        <f t="shared" si="72"/>
        <v>0.11609142625481869</v>
      </c>
      <c r="DR32" s="10">
        <v>27.37</v>
      </c>
      <c r="DS32" s="10">
        <v>26.32</v>
      </c>
      <c r="DT32" s="10">
        <v>26.48</v>
      </c>
      <c r="DU32" s="10">
        <f t="shared" si="73"/>
        <v>26.723333333333333</v>
      </c>
      <c r="DV32" s="10">
        <f t="shared" si="74"/>
        <v>0.80333333333333101</v>
      </c>
      <c r="DW32" s="10">
        <f t="shared" si="75"/>
        <v>-0.93666666666667098</v>
      </c>
      <c r="DX32" s="11">
        <f t="shared" si="76"/>
        <v>1.9141006141478083</v>
      </c>
      <c r="DY32" s="10">
        <f t="shared" si="77"/>
        <v>-0.32333333333333414</v>
      </c>
      <c r="DZ32" s="11">
        <f t="shared" si="78"/>
        <v>1.2512181394937505</v>
      </c>
      <c r="EA32" s="10">
        <v>24.25</v>
      </c>
      <c r="EB32" s="10">
        <v>22.97</v>
      </c>
      <c r="EC32" s="10">
        <v>23.93</v>
      </c>
      <c r="ED32" s="10">
        <f t="shared" si="79"/>
        <v>23.716666666666669</v>
      </c>
      <c r="EE32" s="10">
        <f t="shared" si="80"/>
        <v>1.1466666666666683</v>
      </c>
      <c r="EF32" s="10">
        <f t="shared" si="81"/>
        <v>-2.4566666666666634</v>
      </c>
      <c r="EG32" s="11">
        <f t="shared" si="82"/>
        <v>5.4894692417751072</v>
      </c>
      <c r="EH32" s="10">
        <v>27.25</v>
      </c>
      <c r="EI32" s="10">
        <v>26.53</v>
      </c>
      <c r="EJ32" s="10">
        <v>28.88</v>
      </c>
      <c r="EK32" s="10">
        <f t="shared" si="83"/>
        <v>27.553333333333331</v>
      </c>
      <c r="EL32" s="10">
        <f t="shared" si="84"/>
        <v>3.6033333333333317</v>
      </c>
      <c r="EM32" s="10">
        <f t="shared" si="85"/>
        <v>2.4566666666666634</v>
      </c>
      <c r="EN32" s="11">
        <f t="shared" si="86"/>
        <v>0.18216697388336839</v>
      </c>
      <c r="EO32" s="10">
        <v>32.72</v>
      </c>
      <c r="EP32" s="10">
        <v>31.93</v>
      </c>
      <c r="EQ32" s="10">
        <v>32.53</v>
      </c>
      <c r="ER32" s="10">
        <f t="shared" si="87"/>
        <v>32.393333333333338</v>
      </c>
      <c r="ES32" s="10">
        <f t="shared" si="88"/>
        <v>7.7833333333333385</v>
      </c>
      <c r="ET32" s="10">
        <f t="shared" si="89"/>
        <v>6.6366666666666703</v>
      </c>
      <c r="EU32" s="11">
        <f t="shared" si="90"/>
        <v>1.0049958354503122E-2</v>
      </c>
      <c r="EV32" s="10">
        <f t="shared" si="91"/>
        <v>4.1800000000000068</v>
      </c>
      <c r="EW32" s="11">
        <f t="shared" si="92"/>
        <v>5.5168937268165671E-2</v>
      </c>
      <c r="EX32" s="10">
        <v>24.77</v>
      </c>
      <c r="EY32" s="10">
        <v>26.98</v>
      </c>
      <c r="EZ32" s="10">
        <v>24.43</v>
      </c>
      <c r="FA32" s="10">
        <f t="shared" si="93"/>
        <v>25.393333333333334</v>
      </c>
      <c r="FB32" s="10">
        <f t="shared" si="94"/>
        <v>3.4233333333333356</v>
      </c>
      <c r="FC32" s="10">
        <f t="shared" si="95"/>
        <v>2.2766666666666673</v>
      </c>
      <c r="FD32" s="11">
        <f t="shared" si="96"/>
        <v>0.20637402914556813</v>
      </c>
      <c r="FE32" s="10">
        <f t="shared" si="97"/>
        <v>-0.17999999999999616</v>
      </c>
      <c r="FF32" s="11">
        <f t="shared" si="98"/>
        <v>1.1328838852957956</v>
      </c>
    </row>
    <row r="33" spans="1:162" ht="15.75" customHeight="1" x14ac:dyDescent="0.2">
      <c r="A33" s="5" t="s">
        <v>91</v>
      </c>
      <c r="B33" s="5" t="s">
        <v>92</v>
      </c>
      <c r="C33" s="6">
        <v>23.19</v>
      </c>
      <c r="D33" s="6">
        <v>21.33</v>
      </c>
      <c r="E33" s="6">
        <v>23.12</v>
      </c>
      <c r="F33" s="6">
        <f t="shared" si="0"/>
        <v>22.546666666666667</v>
      </c>
      <c r="G33" s="6"/>
      <c r="H33" s="6"/>
      <c r="I33" s="7"/>
      <c r="J33" s="6">
        <v>21.17</v>
      </c>
      <c r="K33" s="6">
        <v>19.98</v>
      </c>
      <c r="L33" s="6">
        <v>21.21</v>
      </c>
      <c r="M33" s="6">
        <f t="shared" si="4"/>
        <v>20.786666666666669</v>
      </c>
      <c r="N33" s="6"/>
      <c r="O33" s="6"/>
      <c r="P33" s="7"/>
      <c r="Q33" s="6">
        <v>22.83</v>
      </c>
      <c r="R33" s="6">
        <v>22.42</v>
      </c>
      <c r="S33" s="6">
        <v>22.21</v>
      </c>
      <c r="T33" s="6">
        <f t="shared" si="8"/>
        <v>22.486666666666668</v>
      </c>
      <c r="U33" s="6"/>
      <c r="V33" s="6"/>
      <c r="W33" s="7"/>
      <c r="X33" s="6"/>
      <c r="Y33" s="7"/>
      <c r="Z33" s="6">
        <v>21.28</v>
      </c>
      <c r="AA33" s="6">
        <v>21.77</v>
      </c>
      <c r="AB33" s="6">
        <v>21.44</v>
      </c>
      <c r="AC33" s="6">
        <f t="shared" si="100"/>
        <v>21.496666666666666</v>
      </c>
      <c r="AD33" s="6"/>
      <c r="AE33" s="6"/>
      <c r="AF33" s="7"/>
      <c r="AG33" s="6"/>
      <c r="AH33" s="7"/>
      <c r="AI33" s="6">
        <v>21.24</v>
      </c>
      <c r="AJ33" s="6">
        <v>21.77</v>
      </c>
      <c r="AK33" s="6">
        <v>22.04</v>
      </c>
      <c r="AL33" s="6">
        <f t="shared" si="20"/>
        <v>21.683333333333334</v>
      </c>
      <c r="AM33" s="6"/>
      <c r="AN33" s="6"/>
      <c r="AO33" s="7"/>
      <c r="AP33" s="6">
        <v>20.63</v>
      </c>
      <c r="AQ33" s="6">
        <v>21.14</v>
      </c>
      <c r="AR33" s="6">
        <v>20.89</v>
      </c>
      <c r="AS33" s="6">
        <f t="shared" si="24"/>
        <v>20.886666666666667</v>
      </c>
      <c r="AT33" s="6"/>
      <c r="AU33" s="6"/>
      <c r="AV33" s="7"/>
      <c r="AW33" s="6">
        <v>19.14</v>
      </c>
      <c r="AX33" s="6">
        <v>19.38</v>
      </c>
      <c r="AY33" s="6">
        <v>19.96</v>
      </c>
      <c r="AZ33" s="6">
        <f t="shared" si="28"/>
        <v>19.493333333333332</v>
      </c>
      <c r="BA33" s="6"/>
      <c r="BB33" s="6"/>
      <c r="BC33" s="7"/>
      <c r="BD33" s="6"/>
      <c r="BE33" s="7"/>
      <c r="BF33" s="6">
        <v>22.78</v>
      </c>
      <c r="BG33" s="6">
        <v>22.59</v>
      </c>
      <c r="BH33" s="6">
        <v>22.37</v>
      </c>
      <c r="BI33" s="6">
        <f t="shared" si="34"/>
        <v>22.580000000000002</v>
      </c>
      <c r="BJ33" s="6"/>
      <c r="BK33" s="6"/>
      <c r="BL33" s="7"/>
      <c r="BM33" s="6"/>
      <c r="BN33" s="7"/>
      <c r="BO33" s="6">
        <v>23.61</v>
      </c>
      <c r="BP33" s="6">
        <v>24.28</v>
      </c>
      <c r="BQ33" s="6">
        <v>23.54</v>
      </c>
      <c r="BR33" s="6">
        <f t="shared" si="40"/>
        <v>23.810000000000002</v>
      </c>
      <c r="BS33" s="6"/>
      <c r="BT33" s="6"/>
      <c r="BU33" s="7"/>
      <c r="BV33" s="6">
        <v>21.19</v>
      </c>
      <c r="BW33" s="6">
        <v>21.37</v>
      </c>
      <c r="BX33" s="6">
        <v>21.86</v>
      </c>
      <c r="BY33" s="6">
        <f t="shared" si="44"/>
        <v>21.473333333333333</v>
      </c>
      <c r="BZ33" s="6"/>
      <c r="CA33" s="6"/>
      <c r="CB33" s="7"/>
      <c r="CC33" s="6">
        <v>23.24</v>
      </c>
      <c r="CD33" s="6">
        <v>23.77</v>
      </c>
      <c r="CE33" s="6">
        <v>23.04</v>
      </c>
      <c r="CF33" s="6">
        <f t="shared" si="48"/>
        <v>23.349999999999998</v>
      </c>
      <c r="CG33" s="6"/>
      <c r="CH33" s="6"/>
      <c r="CI33" s="7"/>
      <c r="CJ33" s="6"/>
      <c r="CK33" s="7"/>
      <c r="CL33" s="6">
        <v>23.48</v>
      </c>
      <c r="CM33" s="6">
        <v>23.61</v>
      </c>
      <c r="CN33" s="6">
        <v>24.72</v>
      </c>
      <c r="CO33" s="6">
        <f t="shared" si="54"/>
        <v>23.936666666666667</v>
      </c>
      <c r="CP33" s="6"/>
      <c r="CQ33" s="6"/>
      <c r="CR33" s="7"/>
      <c r="CS33" s="6"/>
      <c r="CT33" s="7"/>
      <c r="CU33" s="6">
        <v>23.17</v>
      </c>
      <c r="CV33" s="6">
        <v>24.82</v>
      </c>
      <c r="CW33" s="6">
        <v>25.05</v>
      </c>
      <c r="CX33" s="6">
        <f t="shared" si="60"/>
        <v>24.346666666666668</v>
      </c>
      <c r="CY33" s="6"/>
      <c r="CZ33" s="6"/>
      <c r="DA33" s="7"/>
      <c r="DB33" s="6">
        <v>22.26</v>
      </c>
      <c r="DC33" s="6">
        <v>21.77</v>
      </c>
      <c r="DD33" s="6">
        <v>21.89</v>
      </c>
      <c r="DE33" s="6">
        <f t="shared" si="63"/>
        <v>21.973333333333333</v>
      </c>
      <c r="DF33" s="6"/>
      <c r="DG33" s="6"/>
      <c r="DH33" s="7"/>
      <c r="DI33" s="6">
        <v>23.27</v>
      </c>
      <c r="DJ33" s="6">
        <v>22.84</v>
      </c>
      <c r="DK33" s="6">
        <v>23.75</v>
      </c>
      <c r="DL33" s="6">
        <f t="shared" si="67"/>
        <v>23.286666666666665</v>
      </c>
      <c r="DM33" s="6"/>
      <c r="DN33" s="6"/>
      <c r="DO33" s="7"/>
      <c r="DP33" s="6"/>
      <c r="DQ33" s="7"/>
      <c r="DR33" s="6">
        <v>24.82</v>
      </c>
      <c r="DS33" s="6">
        <v>23.28</v>
      </c>
      <c r="DT33" s="6">
        <v>26.66</v>
      </c>
      <c r="DU33" s="6">
        <f t="shared" si="73"/>
        <v>24.92</v>
      </c>
      <c r="DV33" s="6"/>
      <c r="DW33" s="6"/>
      <c r="DX33" s="7"/>
      <c r="DY33" s="6"/>
      <c r="DZ33" s="7"/>
      <c r="EA33" s="6">
        <v>23.28</v>
      </c>
      <c r="EB33" s="6">
        <v>23.13</v>
      </c>
      <c r="EC33" s="6">
        <v>21.3</v>
      </c>
      <c r="ED33" s="6">
        <f t="shared" si="79"/>
        <v>22.569999999999997</v>
      </c>
      <c r="EE33" s="6"/>
      <c r="EF33" s="6"/>
      <c r="EG33" s="7"/>
      <c r="EH33" s="6">
        <v>23.62</v>
      </c>
      <c r="EI33" s="6">
        <v>23.51</v>
      </c>
      <c r="EJ33" s="6">
        <v>24.72</v>
      </c>
      <c r="EK33" s="6">
        <f t="shared" si="83"/>
        <v>23.95</v>
      </c>
      <c r="EL33" s="6"/>
      <c r="EM33" s="6"/>
      <c r="EN33" s="7"/>
      <c r="EO33" s="6">
        <v>24.27</v>
      </c>
      <c r="EP33" s="6">
        <v>24.39</v>
      </c>
      <c r="EQ33" s="6">
        <v>25.17</v>
      </c>
      <c r="ER33" s="6">
        <f t="shared" si="87"/>
        <v>24.61</v>
      </c>
      <c r="ES33" s="6"/>
      <c r="ET33" s="6"/>
      <c r="EU33" s="7"/>
      <c r="EV33" s="6"/>
      <c r="EW33" s="7"/>
      <c r="EX33" s="6">
        <v>23.22</v>
      </c>
      <c r="EY33" s="6">
        <v>20.420000000000002</v>
      </c>
      <c r="EZ33" s="6">
        <v>22.28</v>
      </c>
      <c r="FA33" s="6">
        <f t="shared" si="93"/>
        <v>21.973333333333333</v>
      </c>
      <c r="FB33" s="6"/>
      <c r="FC33" s="6"/>
      <c r="FD33" s="7"/>
      <c r="FE33" s="6"/>
      <c r="FF33" s="7"/>
    </row>
    <row r="34" spans="1:162" ht="15.75" customHeight="1" x14ac:dyDescent="0.2">
      <c r="A34" s="2"/>
      <c r="B34" s="2"/>
    </row>
    <row r="35" spans="1:162" ht="15.75" customHeight="1" x14ac:dyDescent="0.2">
      <c r="A35" s="2"/>
      <c r="B35" s="2"/>
    </row>
    <row r="36" spans="1:162" ht="15.75" customHeight="1" x14ac:dyDescent="0.2">
      <c r="A36" s="2"/>
      <c r="B36" s="2"/>
    </row>
    <row r="37" spans="1:162" ht="17.25" customHeight="1" x14ac:dyDescent="0.2">
      <c r="A37" s="1" t="s">
        <v>0</v>
      </c>
      <c r="B37" s="2"/>
      <c r="C37" s="2" t="s">
        <v>93</v>
      </c>
      <c r="D37" s="2" t="s">
        <v>93</v>
      </c>
      <c r="E37" s="2" t="s">
        <v>93</v>
      </c>
      <c r="F37" s="2" t="s">
        <v>93</v>
      </c>
      <c r="G37" s="2" t="s">
        <v>93</v>
      </c>
      <c r="H37" s="2" t="s">
        <v>94</v>
      </c>
      <c r="I37" s="2" t="s">
        <v>94</v>
      </c>
      <c r="J37" s="2" t="s">
        <v>95</v>
      </c>
      <c r="K37" s="2" t="s">
        <v>95</v>
      </c>
      <c r="L37" s="2" t="s">
        <v>95</v>
      </c>
      <c r="M37" s="2" t="s">
        <v>95</v>
      </c>
      <c r="N37" s="2" t="s">
        <v>95</v>
      </c>
      <c r="O37" s="2" t="s">
        <v>96</v>
      </c>
      <c r="P37" s="2" t="s">
        <v>96</v>
      </c>
      <c r="Q37" s="2" t="s">
        <v>97</v>
      </c>
      <c r="R37" s="2" t="s">
        <v>97</v>
      </c>
      <c r="S37" s="2" t="s">
        <v>97</v>
      </c>
      <c r="T37" s="2" t="s">
        <v>97</v>
      </c>
      <c r="U37" s="2" t="s">
        <v>97</v>
      </c>
      <c r="V37" s="2" t="s">
        <v>98</v>
      </c>
      <c r="W37" s="2" t="s">
        <v>98</v>
      </c>
      <c r="X37" s="2" t="s">
        <v>99</v>
      </c>
      <c r="Y37" s="2" t="s">
        <v>99</v>
      </c>
      <c r="Z37" s="2" t="s">
        <v>100</v>
      </c>
      <c r="AA37" s="2" t="s">
        <v>100</v>
      </c>
      <c r="AB37" s="2" t="s">
        <v>100</v>
      </c>
      <c r="AC37" s="2" t="s">
        <v>100</v>
      </c>
      <c r="AD37" s="2" t="s">
        <v>100</v>
      </c>
      <c r="AE37" s="2" t="s">
        <v>101</v>
      </c>
      <c r="AF37" s="2" t="s">
        <v>101</v>
      </c>
      <c r="AG37" s="2" t="s">
        <v>102</v>
      </c>
      <c r="AH37" s="2" t="s">
        <v>102</v>
      </c>
      <c r="AI37" s="2" t="s">
        <v>103</v>
      </c>
      <c r="AJ37" s="2" t="s">
        <v>103</v>
      </c>
      <c r="AK37" s="2" t="s">
        <v>103</v>
      </c>
      <c r="AL37" s="2" t="s">
        <v>103</v>
      </c>
      <c r="AM37" s="2" t="s">
        <v>103</v>
      </c>
      <c r="AN37" s="2" t="s">
        <v>104</v>
      </c>
      <c r="AO37" s="2" t="s">
        <v>104</v>
      </c>
      <c r="AP37" s="2" t="s">
        <v>105</v>
      </c>
      <c r="AQ37" s="2" t="s">
        <v>105</v>
      </c>
      <c r="AR37" s="2" t="s">
        <v>105</v>
      </c>
      <c r="AS37" s="2" t="s">
        <v>105</v>
      </c>
      <c r="AT37" s="2" t="s">
        <v>105</v>
      </c>
      <c r="AU37" s="2" t="s">
        <v>106</v>
      </c>
      <c r="AV37" s="2" t="s">
        <v>106</v>
      </c>
      <c r="AW37" s="2" t="s">
        <v>107</v>
      </c>
      <c r="AX37" s="2" t="s">
        <v>107</v>
      </c>
      <c r="AY37" s="2" t="s">
        <v>107</v>
      </c>
      <c r="AZ37" s="2" t="s">
        <v>107</v>
      </c>
      <c r="BA37" s="2" t="s">
        <v>107</v>
      </c>
      <c r="BB37" s="2" t="s">
        <v>108</v>
      </c>
      <c r="BC37" s="2" t="s">
        <v>108</v>
      </c>
      <c r="BD37" s="2" t="s">
        <v>109</v>
      </c>
      <c r="BE37" s="2" t="s">
        <v>109</v>
      </c>
      <c r="BF37" s="2" t="s">
        <v>110</v>
      </c>
      <c r="BG37" s="2" t="s">
        <v>110</v>
      </c>
      <c r="BH37" s="2" t="s">
        <v>110</v>
      </c>
      <c r="BI37" s="2" t="s">
        <v>110</v>
      </c>
      <c r="BJ37" s="2" t="s">
        <v>110</v>
      </c>
      <c r="BK37" s="2" t="s">
        <v>111</v>
      </c>
      <c r="BL37" s="2" t="s">
        <v>111</v>
      </c>
      <c r="BM37" s="2" t="s">
        <v>112</v>
      </c>
      <c r="BN37" s="2" t="s">
        <v>112</v>
      </c>
      <c r="BO37" s="3" t="s">
        <v>113</v>
      </c>
      <c r="BP37" s="3" t="s">
        <v>113</v>
      </c>
      <c r="BQ37" s="3" t="s">
        <v>113</v>
      </c>
      <c r="BR37" s="3" t="s">
        <v>113</v>
      </c>
      <c r="BS37" s="3" t="s">
        <v>113</v>
      </c>
      <c r="BT37" s="2" t="s">
        <v>114</v>
      </c>
      <c r="BU37" s="2" t="s">
        <v>114</v>
      </c>
      <c r="BV37" s="3" t="s">
        <v>115</v>
      </c>
      <c r="BW37" s="3" t="s">
        <v>115</v>
      </c>
      <c r="BX37" s="3" t="s">
        <v>115</v>
      </c>
      <c r="BY37" s="3" t="s">
        <v>115</v>
      </c>
      <c r="BZ37" s="3" t="s">
        <v>115</v>
      </c>
      <c r="CA37" s="2" t="s">
        <v>116</v>
      </c>
      <c r="CB37" s="2" t="s">
        <v>116</v>
      </c>
      <c r="CC37" s="3" t="s">
        <v>117</v>
      </c>
      <c r="CD37" s="3" t="s">
        <v>117</v>
      </c>
      <c r="CE37" s="3" t="s">
        <v>117</v>
      </c>
      <c r="CF37" s="3" t="s">
        <v>117</v>
      </c>
      <c r="CG37" s="3" t="s">
        <v>117</v>
      </c>
      <c r="CH37" s="2" t="s">
        <v>118</v>
      </c>
      <c r="CI37" s="2" t="s">
        <v>118</v>
      </c>
      <c r="CJ37" s="2" t="s">
        <v>119</v>
      </c>
      <c r="CK37" s="2" t="s">
        <v>119</v>
      </c>
      <c r="CL37" s="3" t="s">
        <v>120</v>
      </c>
      <c r="CM37" s="3" t="s">
        <v>120</v>
      </c>
      <c r="CN37" s="3" t="s">
        <v>120</v>
      </c>
      <c r="CO37" s="3" t="s">
        <v>120</v>
      </c>
      <c r="CP37" s="3" t="s">
        <v>120</v>
      </c>
      <c r="CQ37" s="2" t="s">
        <v>121</v>
      </c>
      <c r="CR37" s="2" t="s">
        <v>121</v>
      </c>
      <c r="CS37" s="2" t="s">
        <v>122</v>
      </c>
      <c r="CT37" s="2" t="s">
        <v>122</v>
      </c>
      <c r="CU37" s="3" t="s">
        <v>123</v>
      </c>
      <c r="CV37" s="3" t="s">
        <v>123</v>
      </c>
      <c r="CW37" s="3" t="s">
        <v>123</v>
      </c>
      <c r="CX37" s="3" t="s">
        <v>123</v>
      </c>
      <c r="CY37" s="3" t="s">
        <v>123</v>
      </c>
      <c r="CZ37" s="2" t="s">
        <v>124</v>
      </c>
      <c r="DA37" s="2" t="s">
        <v>124</v>
      </c>
      <c r="DB37" s="3" t="s">
        <v>125</v>
      </c>
      <c r="DC37" s="3" t="s">
        <v>125</v>
      </c>
      <c r="DD37" s="3" t="s">
        <v>125</v>
      </c>
      <c r="DE37" s="3" t="s">
        <v>125</v>
      </c>
      <c r="DF37" s="3" t="s">
        <v>125</v>
      </c>
      <c r="DG37" s="2" t="s">
        <v>126</v>
      </c>
      <c r="DH37" s="2" t="s">
        <v>126</v>
      </c>
      <c r="DI37" s="3" t="s">
        <v>127</v>
      </c>
      <c r="DJ37" s="3" t="s">
        <v>127</v>
      </c>
      <c r="DK37" s="3" t="s">
        <v>127</v>
      </c>
      <c r="DL37" s="3" t="s">
        <v>127</v>
      </c>
      <c r="DM37" s="3" t="s">
        <v>127</v>
      </c>
      <c r="DN37" s="2" t="s">
        <v>128</v>
      </c>
      <c r="DO37" s="2" t="s">
        <v>128</v>
      </c>
      <c r="DP37" s="2" t="s">
        <v>129</v>
      </c>
      <c r="DQ37" s="2" t="s">
        <v>129</v>
      </c>
      <c r="DR37" s="3" t="s">
        <v>130</v>
      </c>
      <c r="DS37" s="3" t="s">
        <v>130</v>
      </c>
      <c r="DT37" s="3" t="s">
        <v>130</v>
      </c>
      <c r="DU37" s="3" t="s">
        <v>130</v>
      </c>
      <c r="DV37" s="3" t="s">
        <v>130</v>
      </c>
      <c r="DW37" s="2" t="s">
        <v>131</v>
      </c>
      <c r="DX37" s="2" t="s">
        <v>131</v>
      </c>
      <c r="DY37" s="2" t="s">
        <v>132</v>
      </c>
      <c r="DZ37" s="2" t="s">
        <v>132</v>
      </c>
      <c r="EA37" s="3" t="s">
        <v>133</v>
      </c>
      <c r="EB37" s="3" t="s">
        <v>133</v>
      </c>
      <c r="EC37" s="3" t="s">
        <v>133</v>
      </c>
      <c r="ED37" s="3" t="s">
        <v>133</v>
      </c>
      <c r="EE37" s="3" t="s">
        <v>133</v>
      </c>
      <c r="EF37" s="2" t="s">
        <v>134</v>
      </c>
      <c r="EG37" s="2" t="s">
        <v>134</v>
      </c>
      <c r="EH37" s="3" t="s">
        <v>135</v>
      </c>
      <c r="EI37" s="3" t="s">
        <v>135</v>
      </c>
      <c r="EJ37" s="3" t="s">
        <v>135</v>
      </c>
      <c r="EK37" s="3" t="s">
        <v>135</v>
      </c>
      <c r="EL37" s="3" t="s">
        <v>135</v>
      </c>
      <c r="EM37" s="2" t="s">
        <v>136</v>
      </c>
      <c r="EN37" s="2" t="s">
        <v>136</v>
      </c>
      <c r="EO37" s="3" t="s">
        <v>137</v>
      </c>
      <c r="EP37" s="3" t="s">
        <v>137</v>
      </c>
      <c r="EQ37" s="3" t="s">
        <v>137</v>
      </c>
      <c r="ER37" s="3" t="s">
        <v>137</v>
      </c>
      <c r="ES37" s="3" t="s">
        <v>137</v>
      </c>
      <c r="ET37" s="2" t="s">
        <v>138</v>
      </c>
      <c r="EU37" s="2" t="s">
        <v>138</v>
      </c>
      <c r="EV37" s="2" t="s">
        <v>139</v>
      </c>
      <c r="EW37" s="2" t="s">
        <v>139</v>
      </c>
      <c r="EX37" s="3" t="s">
        <v>140</v>
      </c>
      <c r="EY37" s="3" t="s">
        <v>140</v>
      </c>
      <c r="EZ37" s="3" t="s">
        <v>140</v>
      </c>
      <c r="FA37" s="3" t="s">
        <v>140</v>
      </c>
      <c r="FB37" s="3" t="s">
        <v>140</v>
      </c>
      <c r="FC37" s="2" t="s">
        <v>141</v>
      </c>
      <c r="FD37" s="2" t="s">
        <v>141</v>
      </c>
      <c r="FE37" s="2" t="s">
        <v>142</v>
      </c>
      <c r="FF37" s="2" t="s">
        <v>142</v>
      </c>
    </row>
    <row r="38" spans="1:162" ht="15" customHeight="1" x14ac:dyDescent="0.2">
      <c r="A38" s="2"/>
      <c r="B38" s="2"/>
      <c r="C38" s="3" t="s">
        <v>51</v>
      </c>
      <c r="D38" s="3" t="s">
        <v>52</v>
      </c>
      <c r="E38" s="3" t="s">
        <v>53</v>
      </c>
      <c r="F38" s="3" t="s">
        <v>54</v>
      </c>
      <c r="G38" s="3" t="s">
        <v>55</v>
      </c>
      <c r="H38" s="3" t="s">
        <v>56</v>
      </c>
      <c r="I38" s="3" t="s">
        <v>57</v>
      </c>
      <c r="J38" s="3" t="s">
        <v>51</v>
      </c>
      <c r="K38" s="3" t="s">
        <v>52</v>
      </c>
      <c r="L38" s="3" t="s">
        <v>53</v>
      </c>
      <c r="M38" s="3" t="s">
        <v>54</v>
      </c>
      <c r="N38" s="3" t="s">
        <v>55</v>
      </c>
      <c r="O38" s="3" t="s">
        <v>56</v>
      </c>
      <c r="P38" s="3" t="s">
        <v>57</v>
      </c>
      <c r="Q38" s="3" t="s">
        <v>51</v>
      </c>
      <c r="R38" s="3" t="s">
        <v>52</v>
      </c>
      <c r="S38" s="3" t="s">
        <v>53</v>
      </c>
      <c r="T38" s="3" t="s">
        <v>54</v>
      </c>
      <c r="U38" s="3" t="s">
        <v>55</v>
      </c>
      <c r="V38" s="3" t="s">
        <v>56</v>
      </c>
      <c r="W38" s="3" t="s">
        <v>57</v>
      </c>
      <c r="X38" s="3" t="s">
        <v>56</v>
      </c>
      <c r="Y38" s="3" t="s">
        <v>57</v>
      </c>
      <c r="Z38" s="3" t="s">
        <v>51</v>
      </c>
      <c r="AA38" s="3" t="s">
        <v>52</v>
      </c>
      <c r="AB38" s="3" t="s">
        <v>53</v>
      </c>
      <c r="AC38" s="3" t="s">
        <v>54</v>
      </c>
      <c r="AD38" s="3" t="s">
        <v>55</v>
      </c>
      <c r="AE38" s="3" t="s">
        <v>56</v>
      </c>
      <c r="AF38" s="3" t="s">
        <v>57</v>
      </c>
      <c r="AG38" s="3" t="s">
        <v>56</v>
      </c>
      <c r="AH38" s="3" t="s">
        <v>57</v>
      </c>
      <c r="AI38" s="3" t="s">
        <v>51</v>
      </c>
      <c r="AJ38" s="3" t="s">
        <v>52</v>
      </c>
      <c r="AK38" s="3" t="s">
        <v>53</v>
      </c>
      <c r="AL38" s="3" t="s">
        <v>54</v>
      </c>
      <c r="AM38" s="3" t="s">
        <v>55</v>
      </c>
      <c r="AN38" s="3" t="s">
        <v>56</v>
      </c>
      <c r="AO38" s="3" t="s">
        <v>57</v>
      </c>
      <c r="AP38" s="3" t="s">
        <v>51</v>
      </c>
      <c r="AQ38" s="3" t="s">
        <v>52</v>
      </c>
      <c r="AR38" s="3" t="s">
        <v>53</v>
      </c>
      <c r="AS38" s="3" t="s">
        <v>54</v>
      </c>
      <c r="AT38" s="3" t="s">
        <v>55</v>
      </c>
      <c r="AU38" s="3" t="s">
        <v>56</v>
      </c>
      <c r="AV38" s="3" t="s">
        <v>57</v>
      </c>
      <c r="AW38" s="3" t="s">
        <v>51</v>
      </c>
      <c r="AX38" s="3" t="s">
        <v>52</v>
      </c>
      <c r="AY38" s="3" t="s">
        <v>53</v>
      </c>
      <c r="AZ38" s="3" t="s">
        <v>54</v>
      </c>
      <c r="BA38" s="3" t="s">
        <v>55</v>
      </c>
      <c r="BB38" s="3" t="s">
        <v>56</v>
      </c>
      <c r="BC38" s="3" t="s">
        <v>57</v>
      </c>
      <c r="BD38" s="3" t="s">
        <v>56</v>
      </c>
      <c r="BE38" s="3" t="s">
        <v>57</v>
      </c>
      <c r="BF38" s="3" t="s">
        <v>51</v>
      </c>
      <c r="BG38" s="3" t="s">
        <v>52</v>
      </c>
      <c r="BH38" s="3" t="s">
        <v>53</v>
      </c>
      <c r="BI38" s="3" t="s">
        <v>54</v>
      </c>
      <c r="BJ38" s="3" t="s">
        <v>55</v>
      </c>
      <c r="BK38" s="3" t="s">
        <v>56</v>
      </c>
      <c r="BL38" s="3" t="s">
        <v>57</v>
      </c>
      <c r="BM38" s="3" t="s">
        <v>56</v>
      </c>
      <c r="BN38" s="3" t="s">
        <v>57</v>
      </c>
      <c r="BO38" s="3" t="s">
        <v>51</v>
      </c>
      <c r="BP38" s="3" t="s">
        <v>52</v>
      </c>
      <c r="BQ38" s="3" t="s">
        <v>53</v>
      </c>
      <c r="BR38" s="3" t="s">
        <v>54</v>
      </c>
      <c r="BS38" s="3" t="s">
        <v>55</v>
      </c>
      <c r="BT38" s="3" t="s">
        <v>56</v>
      </c>
      <c r="BU38" s="3" t="s">
        <v>57</v>
      </c>
      <c r="BV38" s="3" t="s">
        <v>51</v>
      </c>
      <c r="BW38" s="3" t="s">
        <v>52</v>
      </c>
      <c r="BX38" s="3" t="s">
        <v>53</v>
      </c>
      <c r="BY38" s="3" t="s">
        <v>54</v>
      </c>
      <c r="BZ38" s="3" t="s">
        <v>55</v>
      </c>
      <c r="CA38" s="3" t="s">
        <v>56</v>
      </c>
      <c r="CB38" s="3" t="s">
        <v>57</v>
      </c>
      <c r="CC38" s="3" t="s">
        <v>51</v>
      </c>
      <c r="CD38" s="3" t="s">
        <v>52</v>
      </c>
      <c r="CE38" s="3" t="s">
        <v>53</v>
      </c>
      <c r="CF38" s="3" t="s">
        <v>54</v>
      </c>
      <c r="CG38" s="3" t="s">
        <v>55</v>
      </c>
      <c r="CH38" s="3" t="s">
        <v>56</v>
      </c>
      <c r="CI38" s="3" t="s">
        <v>57</v>
      </c>
      <c r="CJ38" s="3" t="s">
        <v>56</v>
      </c>
      <c r="CK38" s="3" t="s">
        <v>57</v>
      </c>
      <c r="CL38" s="3" t="s">
        <v>51</v>
      </c>
      <c r="CM38" s="3" t="s">
        <v>52</v>
      </c>
      <c r="CN38" s="3" t="s">
        <v>53</v>
      </c>
      <c r="CO38" s="3" t="s">
        <v>54</v>
      </c>
      <c r="CP38" s="3" t="s">
        <v>55</v>
      </c>
      <c r="CQ38" s="3" t="s">
        <v>56</v>
      </c>
      <c r="CR38" s="3" t="s">
        <v>57</v>
      </c>
      <c r="CS38" s="3" t="s">
        <v>56</v>
      </c>
      <c r="CT38" s="3" t="s">
        <v>57</v>
      </c>
      <c r="CU38" s="3" t="s">
        <v>51</v>
      </c>
      <c r="CV38" s="3" t="s">
        <v>52</v>
      </c>
      <c r="CW38" s="3" t="s">
        <v>53</v>
      </c>
      <c r="CX38" s="3" t="s">
        <v>54</v>
      </c>
      <c r="CY38" s="3" t="s">
        <v>55</v>
      </c>
      <c r="CZ38" s="3" t="s">
        <v>56</v>
      </c>
      <c r="DA38" s="3" t="s">
        <v>57</v>
      </c>
      <c r="DB38" s="3" t="s">
        <v>51</v>
      </c>
      <c r="DC38" s="3" t="s">
        <v>52</v>
      </c>
      <c r="DD38" s="3" t="s">
        <v>53</v>
      </c>
      <c r="DE38" s="3" t="s">
        <v>54</v>
      </c>
      <c r="DF38" s="3" t="s">
        <v>55</v>
      </c>
      <c r="DG38" s="3" t="s">
        <v>56</v>
      </c>
      <c r="DH38" s="3" t="s">
        <v>57</v>
      </c>
      <c r="DI38" s="3" t="s">
        <v>51</v>
      </c>
      <c r="DJ38" s="3" t="s">
        <v>52</v>
      </c>
      <c r="DK38" s="3" t="s">
        <v>53</v>
      </c>
      <c r="DL38" s="3" t="s">
        <v>54</v>
      </c>
      <c r="DM38" s="3" t="s">
        <v>55</v>
      </c>
      <c r="DN38" s="3" t="s">
        <v>56</v>
      </c>
      <c r="DO38" s="3" t="s">
        <v>57</v>
      </c>
      <c r="DP38" s="3" t="s">
        <v>56</v>
      </c>
      <c r="DQ38" s="3" t="s">
        <v>57</v>
      </c>
      <c r="DR38" s="3" t="s">
        <v>51</v>
      </c>
      <c r="DS38" s="3" t="s">
        <v>52</v>
      </c>
      <c r="DT38" s="3" t="s">
        <v>53</v>
      </c>
      <c r="DU38" s="3" t="s">
        <v>54</v>
      </c>
      <c r="DV38" s="3" t="s">
        <v>55</v>
      </c>
      <c r="DW38" s="3" t="s">
        <v>56</v>
      </c>
      <c r="DX38" s="3" t="s">
        <v>57</v>
      </c>
      <c r="DY38" s="3" t="s">
        <v>56</v>
      </c>
      <c r="DZ38" s="3" t="s">
        <v>57</v>
      </c>
      <c r="EA38" s="3" t="s">
        <v>51</v>
      </c>
      <c r="EB38" s="3" t="s">
        <v>52</v>
      </c>
      <c r="EC38" s="3" t="s">
        <v>53</v>
      </c>
      <c r="ED38" s="3" t="s">
        <v>54</v>
      </c>
      <c r="EE38" s="3" t="s">
        <v>55</v>
      </c>
      <c r="EF38" s="3" t="s">
        <v>56</v>
      </c>
      <c r="EG38" s="3" t="s">
        <v>57</v>
      </c>
      <c r="EH38" s="3" t="s">
        <v>51</v>
      </c>
      <c r="EI38" s="3" t="s">
        <v>52</v>
      </c>
      <c r="EJ38" s="3" t="s">
        <v>53</v>
      </c>
      <c r="EK38" s="3" t="s">
        <v>54</v>
      </c>
      <c r="EL38" s="3" t="s">
        <v>55</v>
      </c>
      <c r="EM38" s="3" t="s">
        <v>56</v>
      </c>
      <c r="EN38" s="3" t="s">
        <v>57</v>
      </c>
      <c r="EO38" s="3" t="s">
        <v>51</v>
      </c>
      <c r="EP38" s="3" t="s">
        <v>52</v>
      </c>
      <c r="EQ38" s="3" t="s">
        <v>53</v>
      </c>
      <c r="ER38" s="3" t="s">
        <v>54</v>
      </c>
      <c r="ES38" s="3" t="s">
        <v>55</v>
      </c>
      <c r="ET38" s="3" t="s">
        <v>56</v>
      </c>
      <c r="EU38" s="3" t="s">
        <v>57</v>
      </c>
      <c r="EV38" s="3" t="s">
        <v>56</v>
      </c>
      <c r="EW38" s="3" t="s">
        <v>57</v>
      </c>
      <c r="EX38" s="3" t="s">
        <v>51</v>
      </c>
      <c r="EY38" s="3" t="s">
        <v>52</v>
      </c>
      <c r="EZ38" s="3" t="s">
        <v>53</v>
      </c>
      <c r="FA38" s="3" t="s">
        <v>54</v>
      </c>
      <c r="FB38" s="3" t="s">
        <v>55</v>
      </c>
      <c r="FC38" s="3" t="s">
        <v>56</v>
      </c>
      <c r="FD38" s="3" t="s">
        <v>57</v>
      </c>
      <c r="FE38" s="3" t="s">
        <v>56</v>
      </c>
      <c r="FF38" s="3" t="s">
        <v>57</v>
      </c>
    </row>
    <row r="39" spans="1:162" ht="15.75" customHeight="1" x14ac:dyDescent="0.2">
      <c r="A39" s="5" t="s">
        <v>58</v>
      </c>
      <c r="B39" s="5" t="s">
        <v>59</v>
      </c>
      <c r="C39" s="6">
        <v>23.12</v>
      </c>
      <c r="D39" s="6">
        <v>25.17</v>
      </c>
      <c r="E39" s="6">
        <v>23.33</v>
      </c>
      <c r="F39" s="6">
        <f t="shared" ref="F39:F69" si="101">AVERAGE(C39:E39)</f>
        <v>23.873333333333335</v>
      </c>
      <c r="G39" s="6">
        <f t="shared" ref="G39:G68" si="102">SUM(F39,-23.27)</f>
        <v>0.60333333333333528</v>
      </c>
      <c r="H39" s="6">
        <f t="shared" ref="H39:H68" si="103">SUM(G39-N39)</f>
        <v>-2.6799999999999997</v>
      </c>
      <c r="I39" s="7">
        <f t="shared" ref="I39:I68" si="104">2^-H39</f>
        <v>6.4085590207169751</v>
      </c>
      <c r="J39" s="6">
        <v>22.77</v>
      </c>
      <c r="K39" s="6">
        <v>24.9</v>
      </c>
      <c r="L39" s="6">
        <v>24.31</v>
      </c>
      <c r="M39" s="6">
        <f t="shared" ref="M39:M69" si="105">AVERAGE(J39:L39)</f>
        <v>23.993333333333336</v>
      </c>
      <c r="N39" s="6">
        <f t="shared" ref="N39:N68" si="106">SUM(M39,-20.71)</f>
        <v>3.283333333333335</v>
      </c>
      <c r="O39" s="6">
        <f t="shared" ref="O39:O68" si="107">SUM(N39-G39)</f>
        <v>2.6799999999999997</v>
      </c>
      <c r="P39" s="7">
        <f t="shared" ref="P39:P68" si="108">2^-O39</f>
        <v>0.15604131861270151</v>
      </c>
      <c r="Q39" s="6">
        <v>26.32</v>
      </c>
      <c r="R39" s="6">
        <v>25.43</v>
      </c>
      <c r="S39" s="6">
        <v>26.86</v>
      </c>
      <c r="T39" s="6">
        <f t="shared" ref="T39:T69" si="109">AVERAGE(Q39:S39)</f>
        <v>26.203333333333333</v>
      </c>
      <c r="U39" s="6">
        <f t="shared" ref="U39:U68" si="110">SUM(T39,-22.45)</f>
        <v>3.7533333333333339</v>
      </c>
      <c r="V39" s="6">
        <f t="shared" ref="V39:V68" si="111">SUM(U39-G39)</f>
        <v>3.1499999999999986</v>
      </c>
      <c r="W39" s="7">
        <f t="shared" ref="W39:W68" si="112">2^-V39</f>
        <v>0.11265630782635391</v>
      </c>
      <c r="X39" s="6">
        <f t="shared" ref="X39:X68" si="113">SUM(U39-N39)</f>
        <v>0.46999999999999886</v>
      </c>
      <c r="Y39" s="7">
        <f t="shared" ref="Y39:Y68" si="114">2^-X39</f>
        <v>0.72196459776124866</v>
      </c>
      <c r="Z39" s="6">
        <v>25.16</v>
      </c>
      <c r="AA39" s="6">
        <v>26.66</v>
      </c>
      <c r="AB39" s="6">
        <v>25.82</v>
      </c>
      <c r="AC39" s="6">
        <f t="shared" ref="AC39:AC46" si="115">AVERAGE(Z39:AB39)</f>
        <v>25.88</v>
      </c>
      <c r="AD39" s="6">
        <f t="shared" ref="AD39:AD68" si="116">SUM(AC39,-22.04)</f>
        <v>3.84</v>
      </c>
      <c r="AE39" s="6">
        <f t="shared" ref="AE39:AE68" si="117">SUM(AD39-G39)</f>
        <v>3.2366666666666646</v>
      </c>
      <c r="AF39" s="7">
        <f t="shared" ref="AF39:AF68" si="118">2^-AE39</f>
        <v>0.10608799641364053</v>
      </c>
      <c r="AG39" s="6">
        <f t="shared" ref="AG39:AG68" si="119">SUM(AD39-N39)</f>
        <v>0.55666666666666487</v>
      </c>
      <c r="AH39" s="7">
        <f t="shared" ref="AH39:AH68" si="120">2^-AG39</f>
        <v>0.67987118640642608</v>
      </c>
      <c r="AI39" s="6">
        <v>22.62</v>
      </c>
      <c r="AJ39" s="6">
        <v>24.28</v>
      </c>
      <c r="AK39" s="6">
        <v>22.19</v>
      </c>
      <c r="AL39" s="6">
        <f t="shared" ref="AL39:AL69" si="121">AVERAGE(AI39:AK39)</f>
        <v>23.03</v>
      </c>
      <c r="AM39" s="6">
        <f t="shared" ref="AM39:AM68" si="122">SUM(AL39,-22.11)</f>
        <v>0.92000000000000171</v>
      </c>
      <c r="AN39" s="6">
        <f t="shared" ref="AN39:AN68" si="123">SUM(AM39-AT39)</f>
        <v>1.153333333333336</v>
      </c>
      <c r="AO39" s="7">
        <f t="shared" ref="AO39:AO68" si="124">2^-AN39</f>
        <v>0.44958526781909208</v>
      </c>
      <c r="AP39" s="6">
        <v>21.76</v>
      </c>
      <c r="AQ39" s="6">
        <v>21.54</v>
      </c>
      <c r="AR39" s="6">
        <v>21.43</v>
      </c>
      <c r="AS39" s="6">
        <f t="shared" ref="AS39:AS69" si="125">AVERAGE(AP39:AR39)</f>
        <v>21.576666666666664</v>
      </c>
      <c r="AT39" s="6">
        <f>SUM(AS39,-21.81)</f>
        <v>-0.23333333333333428</v>
      </c>
      <c r="AU39" s="6">
        <f t="shared" ref="AU39:AU68" si="126">SUM(AT39-AM39)</f>
        <v>-1.153333333333336</v>
      </c>
      <c r="AV39" s="7">
        <f t="shared" ref="AV39:AV68" si="127">2^-AU39</f>
        <v>2.2242721716637486</v>
      </c>
      <c r="AW39" s="6">
        <v>26.84</v>
      </c>
      <c r="AX39" s="6">
        <v>28.56</v>
      </c>
      <c r="AY39" s="6">
        <v>28.09</v>
      </c>
      <c r="AZ39" s="6">
        <f t="shared" ref="AZ39:AZ69" si="128">AVERAGE(AW39:AY39)</f>
        <v>27.83</v>
      </c>
      <c r="BA39" s="6">
        <f t="shared" ref="BA39:BA68" si="129">SUM(AZ39,-22.06)</f>
        <v>5.77</v>
      </c>
      <c r="BB39" s="6">
        <f t="shared" ref="BB39:BB68" si="130">SUM(BA39-AM39)</f>
        <v>4.8499999999999979</v>
      </c>
      <c r="BC39" s="7">
        <f t="shared" ref="BC39:BC68" si="131">2^-BB39</f>
        <v>3.4674046002120221E-2</v>
      </c>
      <c r="BD39" s="6">
        <f t="shared" ref="BD39:BD68" si="132">SUM(BA39-AT39)</f>
        <v>6.0033333333333339</v>
      </c>
      <c r="BE39" s="7">
        <f t="shared" ref="BE39:BE68" si="133">2^-BD39</f>
        <v>1.5588940258234733E-2</v>
      </c>
      <c r="BF39" s="6">
        <v>25.29</v>
      </c>
      <c r="BG39" s="6">
        <v>26.5</v>
      </c>
      <c r="BH39" s="6">
        <v>25.92</v>
      </c>
      <c r="BI39" s="6">
        <f t="shared" ref="BI39:BI69" si="134">AVERAGE(BF39:BH39)</f>
        <v>25.903333333333336</v>
      </c>
      <c r="BJ39" s="6">
        <f t="shared" ref="BJ39:BJ68" si="135">SUM(BI39,-22.49)</f>
        <v>3.4133333333333375</v>
      </c>
      <c r="BK39" s="6">
        <f t="shared" ref="BK39:BK68" si="136">SUM(BJ39-AM39)</f>
        <v>2.4933333333333358</v>
      </c>
      <c r="BL39" s="7">
        <f t="shared" ref="BL39:BL68" si="137">2^-BK39</f>
        <v>0.17759546739112167</v>
      </c>
      <c r="BM39" s="6">
        <f t="shared" ref="BM39:BM68" si="138">SUM(BJ39-AT39)</f>
        <v>3.6466666666666718</v>
      </c>
      <c r="BN39" s="7">
        <f t="shared" ref="BN39:BN68" si="139">2^-BM39</f>
        <v>7.984430577049427E-2</v>
      </c>
      <c r="BO39" s="6">
        <v>21.29</v>
      </c>
      <c r="BP39" s="6">
        <v>23.82</v>
      </c>
      <c r="BQ39" s="6">
        <v>23.32</v>
      </c>
      <c r="BR39" s="6">
        <f t="shared" ref="BR39:BR69" si="140">AVERAGE(BO39:BQ39)</f>
        <v>22.810000000000002</v>
      </c>
      <c r="BS39" s="6">
        <f t="shared" ref="BS39:BS68" si="141">SUM(BR39,-22.81)</f>
        <v>3.5527136788005009E-15</v>
      </c>
      <c r="BT39" s="6">
        <f t="shared" ref="BT39:BT68" si="142">SUM(BS39-BZ39)</f>
        <v>-0.64999999999999503</v>
      </c>
      <c r="BU39" s="7">
        <f t="shared" ref="BU39:BU68" si="143">2^-BT39</f>
        <v>1.569168195793496</v>
      </c>
      <c r="BV39" s="6">
        <v>22.76</v>
      </c>
      <c r="BW39" s="6">
        <v>21.96</v>
      </c>
      <c r="BX39" s="6">
        <v>22.54</v>
      </c>
      <c r="BY39" s="6">
        <f t="shared" ref="BY39:BY69" si="144">AVERAGE(BV39:BX39)</f>
        <v>22.419999999999998</v>
      </c>
      <c r="BZ39" s="6">
        <f t="shared" ref="BZ39:BZ68" si="145">SUM(BY39,-21.77)</f>
        <v>0.64999999999999858</v>
      </c>
      <c r="CA39" s="6">
        <f t="shared" ref="CA39:CA68" si="146">SUM(BZ39-BS39)</f>
        <v>0.64999999999999503</v>
      </c>
      <c r="CB39" s="7">
        <f t="shared" ref="CB39:CB68" si="147">2^-CA39</f>
        <v>0.63728031365963334</v>
      </c>
      <c r="CC39" s="6">
        <v>26.43</v>
      </c>
      <c r="CD39" s="6">
        <v>26.54</v>
      </c>
      <c r="CE39" s="6">
        <v>25.32</v>
      </c>
      <c r="CF39" s="6">
        <f t="shared" ref="CF39:CF69" si="148">AVERAGE(CC39:CE39)</f>
        <v>26.096666666666664</v>
      </c>
      <c r="CG39" s="6">
        <f t="shared" ref="CG39:CG68" si="149">SUM(CF39,-23.78)</f>
        <v>2.3166666666666629</v>
      </c>
      <c r="CH39" s="6">
        <f t="shared" ref="CH39:CH68" si="150">SUM(CG39-BS39)</f>
        <v>2.3166666666666593</v>
      </c>
      <c r="CI39" s="7">
        <f t="shared" ref="CI39:CI68" si="151">2^-CH39</f>
        <v>0.20073072046584511</v>
      </c>
      <c r="CJ39" s="6">
        <f t="shared" ref="CJ39:CJ68" si="152">SUM(CG39-BZ39)</f>
        <v>1.6666666666666643</v>
      </c>
      <c r="CK39" s="7">
        <f t="shared" ref="CK39:CK68" si="153">2^-CJ39</f>
        <v>0.31498026247371885</v>
      </c>
      <c r="CL39" s="6">
        <v>24.28</v>
      </c>
      <c r="CM39" s="6">
        <v>24.32</v>
      </c>
      <c r="CN39" s="6">
        <v>23.19</v>
      </c>
      <c r="CO39" s="6">
        <f t="shared" ref="CO39:CO69" si="154">AVERAGE(CL39:CN39)</f>
        <v>23.930000000000003</v>
      </c>
      <c r="CP39" s="6">
        <f t="shared" ref="CP39:CP68" si="155">SUM(CO39,-23.7)</f>
        <v>0.23000000000000398</v>
      </c>
      <c r="CQ39" s="6">
        <f t="shared" ref="CQ39:CQ68" si="156">SUM(CP39-BS39)</f>
        <v>0.23000000000000043</v>
      </c>
      <c r="CR39" s="7">
        <f t="shared" ref="CR39:CR68" si="157">2^-CQ39</f>
        <v>0.85263489176795637</v>
      </c>
      <c r="CS39" s="6">
        <f t="shared" ref="CS39:CS68" si="158">SUM(CP39-BZ39)</f>
        <v>-0.4199999999999946</v>
      </c>
      <c r="CT39" s="7">
        <f t="shared" ref="CT39:CT68" si="159">2^-CS39</f>
        <v>1.3379275547861069</v>
      </c>
      <c r="CU39" s="6">
        <v>23.41</v>
      </c>
      <c r="CV39" s="6">
        <v>23.98</v>
      </c>
      <c r="CW39" s="6">
        <v>24.18</v>
      </c>
      <c r="CX39" s="6">
        <f t="shared" ref="CX39:CX69" si="160">AVERAGE(CU39:CW39)</f>
        <v>23.856666666666666</v>
      </c>
      <c r="CY39" s="6">
        <f>SUM(CX39,-24.35)</f>
        <v>-0.49333333333333584</v>
      </c>
      <c r="CZ39" s="6">
        <f t="shared" ref="CZ39:CZ68" si="161">SUM(CY39-DF39)</f>
        <v>-0.62000000000000455</v>
      </c>
      <c r="DA39" s="7">
        <f t="shared" ref="DA39:DA68" si="162">2^-CZ39</f>
        <v>1.5368751812880173</v>
      </c>
      <c r="DB39" s="6">
        <v>22.17</v>
      </c>
      <c r="DC39" s="6">
        <v>22.92</v>
      </c>
      <c r="DD39" s="6">
        <v>21.2</v>
      </c>
      <c r="DE39" s="6">
        <f t="shared" ref="DE39:DE69" si="163">AVERAGE(DB39:DD39)</f>
        <v>22.096666666666668</v>
      </c>
      <c r="DF39" s="6">
        <f t="shared" ref="DF39:DF68" si="164">SUM(DE39,-21.97)</f>
        <v>0.1266666666666687</v>
      </c>
      <c r="DG39" s="6">
        <f t="shared" ref="DG39:DG68" si="165">SUM(DF39-CY39)</f>
        <v>0.62000000000000455</v>
      </c>
      <c r="DH39" s="7">
        <f t="shared" ref="DH39:DH68" si="166">2^-DG39</f>
        <v>0.65067092772096469</v>
      </c>
      <c r="DI39" s="6">
        <v>27.32</v>
      </c>
      <c r="DJ39" s="6">
        <v>28.76</v>
      </c>
      <c r="DK39" s="6">
        <v>29.77</v>
      </c>
      <c r="DL39" s="6">
        <f t="shared" ref="DL39:DL69" si="167">AVERAGE(DI39:DK39)</f>
        <v>28.616666666666664</v>
      </c>
      <c r="DM39" s="6">
        <f t="shared" ref="DM39:DM68" si="168">SUM(DL39,-23.26)</f>
        <v>5.356666666666662</v>
      </c>
      <c r="DN39" s="6">
        <f t="shared" ref="DN39:DN68" si="169">SUM(DM39-CY39)</f>
        <v>5.8499999999999979</v>
      </c>
      <c r="DO39" s="7">
        <f t="shared" ref="DO39:DO68" si="170">2^-DN39</f>
        <v>1.7337023001060107E-2</v>
      </c>
      <c r="DP39" s="6">
        <f t="shared" ref="DP39:DP68" si="171">SUM(DM39-DF39)</f>
        <v>5.2299999999999933</v>
      </c>
      <c r="DQ39" s="7">
        <f t="shared" ref="DQ39:DQ68" si="172">2^-DP39</f>
        <v>2.6644840367748779E-2</v>
      </c>
      <c r="DR39" s="6">
        <v>24.32</v>
      </c>
      <c r="DS39" s="6">
        <v>23.28</v>
      </c>
      <c r="DT39" s="6">
        <v>22.65</v>
      </c>
      <c r="DU39" s="6">
        <f t="shared" ref="DU39:DU69" si="173">AVERAGE(DR39:DT39)</f>
        <v>23.416666666666668</v>
      </c>
      <c r="DV39" s="6">
        <f t="shared" ref="DV39:DV68" si="174">SUM(DU39,-25.92)</f>
        <v>-2.5033333333333339</v>
      </c>
      <c r="DW39" s="6">
        <f t="shared" ref="DW39:DW68" si="175">SUM(DV39-CY39)</f>
        <v>-2.009999999999998</v>
      </c>
      <c r="DX39" s="7">
        <f t="shared" ref="DX39:DX68" si="176">2^-DW39</f>
        <v>4.0278222002268702</v>
      </c>
      <c r="DY39" s="6">
        <f t="shared" ref="DY39:DY68" si="177">SUM(DV39-DF39)</f>
        <v>-2.6300000000000026</v>
      </c>
      <c r="DZ39" s="7">
        <f t="shared" ref="DZ39:DZ68" si="178">2^-DY39</f>
        <v>6.1902599741695701</v>
      </c>
      <c r="EA39" s="6">
        <v>22.65</v>
      </c>
      <c r="EB39" s="6">
        <v>23.87</v>
      </c>
      <c r="EC39" s="6">
        <v>25.71</v>
      </c>
      <c r="ED39" s="6">
        <f t="shared" ref="ED39:ED69" si="179">AVERAGE(EA39:EC39)</f>
        <v>24.076666666666664</v>
      </c>
      <c r="EE39" s="6">
        <f t="shared" ref="EE39:EE68" si="180">SUM(ED39,-23.09)</f>
        <v>0.98666666666666458</v>
      </c>
      <c r="EF39" s="6">
        <f t="shared" ref="EF39:EF68" si="181">SUM(EE39-EL39)</f>
        <v>-1.5333333333333385</v>
      </c>
      <c r="EG39" s="7">
        <f t="shared" ref="EG39:EG68" si="182">2^-EF39</f>
        <v>2.8945384748807665</v>
      </c>
      <c r="EH39" s="6">
        <v>23.16</v>
      </c>
      <c r="EI39" s="6">
        <v>25.55</v>
      </c>
      <c r="EJ39" s="6">
        <v>26.32</v>
      </c>
      <c r="EK39" s="6">
        <f t="shared" ref="EK39:EK69" si="183">AVERAGE(EH39:EJ39)</f>
        <v>25.01</v>
      </c>
      <c r="EL39" s="6">
        <f t="shared" ref="EL39:EL68" si="184">SUM(EK39,-22.49)</f>
        <v>2.5200000000000031</v>
      </c>
      <c r="EM39" s="6">
        <f t="shared" ref="EM39:EM68" si="185">SUM(EL39-EE39)</f>
        <v>1.5333333333333385</v>
      </c>
      <c r="EN39" s="7">
        <f t="shared" ref="EN39:EN68" si="186">2^-EM39</f>
        <v>0.34547821999194278</v>
      </c>
      <c r="EO39" s="6">
        <v>23.7</v>
      </c>
      <c r="EP39" s="6">
        <v>24.15</v>
      </c>
      <c r="EQ39" s="6">
        <v>23.33</v>
      </c>
      <c r="ER39" s="6">
        <f t="shared" ref="ER39:ER69" si="187">AVERAGE(EO39:EQ39)</f>
        <v>23.726666666666663</v>
      </c>
      <c r="ES39" s="6">
        <f t="shared" ref="ES39:ES68" si="188">SUM(ER39,-24.12)</f>
        <v>-0.39333333333333798</v>
      </c>
      <c r="ET39" s="6">
        <f t="shared" ref="ET39:ET68" si="189">SUM(ES39-EE39)</f>
        <v>-1.3800000000000026</v>
      </c>
      <c r="EU39" s="7">
        <f t="shared" ref="EU39:EU68" si="190">2^-ET39</f>
        <v>2.6026837108838716</v>
      </c>
      <c r="EV39" s="6">
        <f t="shared" ref="EV39:EV68" si="191">SUM(ES39-EL39)</f>
        <v>-2.9133333333333411</v>
      </c>
      <c r="EW39" s="7">
        <f t="shared" ref="EW39:EW68" si="192">2^-EV39</f>
        <v>7.533568139098815</v>
      </c>
      <c r="EX39" s="6">
        <v>26.52</v>
      </c>
      <c r="EY39" s="6">
        <v>27.82</v>
      </c>
      <c r="EZ39" s="6">
        <v>25.52</v>
      </c>
      <c r="FA39" s="6">
        <f t="shared" ref="FA39:FA69" si="193">AVERAGE(EX39:EZ39)</f>
        <v>26.62</v>
      </c>
      <c r="FB39" s="6">
        <f t="shared" ref="FB39:FB68" si="194">SUM(FA39,-22.85)</f>
        <v>3.7699999999999996</v>
      </c>
      <c r="FC39" s="6">
        <f t="shared" ref="FC39:FC68" si="195">SUM(FB39-EE39)</f>
        <v>2.783333333333335</v>
      </c>
      <c r="FD39" s="7">
        <f t="shared" ref="FD39:FD68" si="196">2^-FC39</f>
        <v>0.14525569836972982</v>
      </c>
      <c r="FE39" s="6">
        <f t="shared" ref="FE39:FE68" si="197">SUM(FB39-EL39)</f>
        <v>1.2499999999999964</v>
      </c>
      <c r="FF39" s="7">
        <f t="shared" ref="FF39:FF68" si="198">2^-FE39</f>
        <v>0.42044820762685831</v>
      </c>
    </row>
    <row r="40" spans="1:162" ht="15.75" customHeight="1" x14ac:dyDescent="0.2">
      <c r="A40" s="5" t="s">
        <v>60</v>
      </c>
      <c r="B40" s="5" t="s">
        <v>59</v>
      </c>
      <c r="C40" s="6">
        <v>22.1</v>
      </c>
      <c r="D40" s="6">
        <v>24.51</v>
      </c>
      <c r="E40" s="6">
        <v>23.29</v>
      </c>
      <c r="F40" s="6">
        <f t="shared" si="101"/>
        <v>23.3</v>
      </c>
      <c r="G40" s="6">
        <f t="shared" si="102"/>
        <v>3.0000000000001137E-2</v>
      </c>
      <c r="H40" s="6">
        <f t="shared" si="103"/>
        <v>-3.2833333333333279</v>
      </c>
      <c r="I40" s="7">
        <f t="shared" si="104"/>
        <v>9.736028109364689</v>
      </c>
      <c r="J40" s="6">
        <v>23.75</v>
      </c>
      <c r="K40" s="6">
        <v>23.94</v>
      </c>
      <c r="L40" s="6">
        <v>24.38</v>
      </c>
      <c r="M40" s="6">
        <f t="shared" si="105"/>
        <v>24.02333333333333</v>
      </c>
      <c r="N40" s="6">
        <f t="shared" si="106"/>
        <v>3.313333333333329</v>
      </c>
      <c r="O40" s="6">
        <f t="shared" si="107"/>
        <v>3.2833333333333279</v>
      </c>
      <c r="P40" s="7">
        <f t="shared" si="108"/>
        <v>0.10271128932322419</v>
      </c>
      <c r="Q40" s="6">
        <v>26.82</v>
      </c>
      <c r="R40" s="6">
        <v>26.19</v>
      </c>
      <c r="S40" s="6">
        <v>28.34</v>
      </c>
      <c r="T40" s="6">
        <f t="shared" si="109"/>
        <v>27.116666666666671</v>
      </c>
      <c r="U40" s="6">
        <f t="shared" si="110"/>
        <v>4.6666666666666714</v>
      </c>
      <c r="V40" s="6">
        <f t="shared" si="111"/>
        <v>4.6366666666666703</v>
      </c>
      <c r="W40" s="7">
        <f t="shared" si="112"/>
        <v>4.019983341801249E-2</v>
      </c>
      <c r="X40" s="6">
        <f t="shared" si="113"/>
        <v>1.3533333333333424</v>
      </c>
      <c r="Y40" s="7">
        <f t="shared" si="114"/>
        <v>0.39138670814954774</v>
      </c>
      <c r="Z40" s="6">
        <v>24.41</v>
      </c>
      <c r="AA40" s="6">
        <v>26.43</v>
      </c>
      <c r="AB40" s="6">
        <v>24.65</v>
      </c>
      <c r="AC40" s="6">
        <f t="shared" si="115"/>
        <v>25.163333333333338</v>
      </c>
      <c r="AD40" s="6">
        <f t="shared" si="116"/>
        <v>3.1233333333333384</v>
      </c>
      <c r="AE40" s="6">
        <f t="shared" si="117"/>
        <v>3.0933333333333373</v>
      </c>
      <c r="AF40" s="7">
        <f t="shared" si="118"/>
        <v>0.11716931206999721</v>
      </c>
      <c r="AG40" s="6">
        <f t="shared" si="119"/>
        <v>-0.18999999999999062</v>
      </c>
      <c r="AH40" s="7">
        <f t="shared" si="120"/>
        <v>1.1407637158684163</v>
      </c>
      <c r="AI40" s="6">
        <v>24.24</v>
      </c>
      <c r="AJ40" s="6">
        <v>26.32</v>
      </c>
      <c r="AK40" s="6">
        <v>24.31</v>
      </c>
      <c r="AL40" s="6">
        <f t="shared" si="121"/>
        <v>24.956666666666667</v>
      </c>
      <c r="AM40" s="6">
        <f t="shared" si="122"/>
        <v>2.8466666666666676</v>
      </c>
      <c r="AN40" s="6">
        <f t="shared" si="123"/>
        <v>-2.1066666666666656</v>
      </c>
      <c r="AO40" s="7">
        <f t="shared" si="124"/>
        <v>4.3069502729900879</v>
      </c>
      <c r="AP40" s="6">
        <v>26.54</v>
      </c>
      <c r="AQ40" s="6">
        <v>25.43</v>
      </c>
      <c r="AR40" s="6">
        <v>25.32</v>
      </c>
      <c r="AS40" s="6">
        <f t="shared" si="125"/>
        <v>25.763333333333332</v>
      </c>
      <c r="AT40" s="6">
        <f t="shared" ref="AT40:AT68" si="199">SUM(AS40,-20.81)</f>
        <v>4.9533333333333331</v>
      </c>
      <c r="AU40" s="6">
        <f t="shared" si="126"/>
        <v>2.1066666666666656</v>
      </c>
      <c r="AV40" s="7">
        <f t="shared" si="127"/>
        <v>0.23218285250963738</v>
      </c>
      <c r="AW40" s="6">
        <v>26.91</v>
      </c>
      <c r="AX40" s="6">
        <v>25.87</v>
      </c>
      <c r="AY40" s="6">
        <v>26.54</v>
      </c>
      <c r="AZ40" s="6">
        <f t="shared" si="128"/>
        <v>26.439999999999998</v>
      </c>
      <c r="BA40" s="6">
        <f t="shared" si="129"/>
        <v>4.379999999999999</v>
      </c>
      <c r="BB40" s="6">
        <f t="shared" si="130"/>
        <v>1.5333333333333314</v>
      </c>
      <c r="BC40" s="7">
        <f t="shared" si="131"/>
        <v>0.3454782199919445</v>
      </c>
      <c r="BD40" s="6">
        <f t="shared" si="132"/>
        <v>-0.57333333333333414</v>
      </c>
      <c r="BE40" s="7">
        <f t="shared" si="133"/>
        <v>1.4879575139064352</v>
      </c>
      <c r="BF40" s="6">
        <v>24.43</v>
      </c>
      <c r="BG40" s="6">
        <v>24.86</v>
      </c>
      <c r="BH40" s="6">
        <v>25.72</v>
      </c>
      <c r="BI40" s="6">
        <f t="shared" si="134"/>
        <v>25.00333333333333</v>
      </c>
      <c r="BJ40" s="6">
        <f t="shared" si="135"/>
        <v>2.5133333333333319</v>
      </c>
      <c r="BK40" s="6">
        <f t="shared" si="136"/>
        <v>-0.3333333333333357</v>
      </c>
      <c r="BL40" s="7">
        <f t="shared" si="137"/>
        <v>1.2599210498948752</v>
      </c>
      <c r="BM40" s="6">
        <f t="shared" si="138"/>
        <v>-2.4400000000000013</v>
      </c>
      <c r="BN40" s="7">
        <f t="shared" si="139"/>
        <v>5.4264173097906925</v>
      </c>
      <c r="BO40" s="6">
        <v>22.61</v>
      </c>
      <c r="BP40" s="6">
        <v>22.59</v>
      </c>
      <c r="BQ40" s="6">
        <v>23.56</v>
      </c>
      <c r="BR40" s="6">
        <f t="shared" si="140"/>
        <v>22.92</v>
      </c>
      <c r="BS40" s="6">
        <f t="shared" si="141"/>
        <v>0.11000000000000298</v>
      </c>
      <c r="BT40" s="6">
        <f t="shared" si="142"/>
        <v>-4.1966666666666654</v>
      </c>
      <c r="BU40" s="7">
        <f t="shared" si="143"/>
        <v>18.336757791520036</v>
      </c>
      <c r="BV40" s="6">
        <v>26.53</v>
      </c>
      <c r="BW40" s="6">
        <v>26.83</v>
      </c>
      <c r="BX40" s="6">
        <v>24.87</v>
      </c>
      <c r="BY40" s="6">
        <f t="shared" si="144"/>
        <v>26.076666666666668</v>
      </c>
      <c r="BZ40" s="6">
        <f t="shared" si="145"/>
        <v>4.3066666666666684</v>
      </c>
      <c r="CA40" s="6">
        <f t="shared" si="146"/>
        <v>4.1966666666666654</v>
      </c>
      <c r="CB40" s="7">
        <f t="shared" si="147"/>
        <v>5.4535267977551469E-2</v>
      </c>
      <c r="CC40" s="6">
        <v>24.62</v>
      </c>
      <c r="CD40" s="6">
        <v>22.85</v>
      </c>
      <c r="CE40" s="6">
        <v>23.18</v>
      </c>
      <c r="CF40" s="6">
        <f t="shared" si="148"/>
        <v>23.55</v>
      </c>
      <c r="CG40" s="6">
        <f t="shared" si="149"/>
        <v>-0.23000000000000043</v>
      </c>
      <c r="CH40" s="6">
        <f t="shared" si="150"/>
        <v>-0.34000000000000341</v>
      </c>
      <c r="CI40" s="7">
        <f t="shared" si="151"/>
        <v>1.2657565939702828</v>
      </c>
      <c r="CJ40" s="6">
        <f t="shared" si="152"/>
        <v>-4.5366666666666688</v>
      </c>
      <c r="CK40" s="7">
        <f t="shared" si="153"/>
        <v>23.209872086652439</v>
      </c>
      <c r="CL40" s="6">
        <v>22.86</v>
      </c>
      <c r="CM40" s="6">
        <v>22.8</v>
      </c>
      <c r="CN40" s="6">
        <v>23.21</v>
      </c>
      <c r="CO40" s="6">
        <f t="shared" si="154"/>
        <v>22.956666666666667</v>
      </c>
      <c r="CP40" s="6">
        <f t="shared" si="155"/>
        <v>-0.74333333333333229</v>
      </c>
      <c r="CQ40" s="6">
        <f t="shared" si="156"/>
        <v>-0.85333333333333528</v>
      </c>
      <c r="CR40" s="7">
        <f t="shared" si="157"/>
        <v>1.8066704015823669</v>
      </c>
      <c r="CS40" s="6">
        <f t="shared" si="158"/>
        <v>-5.0500000000000007</v>
      </c>
      <c r="CT40" s="7">
        <f t="shared" si="159"/>
        <v>33.128477562924097</v>
      </c>
      <c r="CU40" s="6">
        <v>24.44</v>
      </c>
      <c r="CV40" s="6">
        <v>22.15</v>
      </c>
      <c r="CW40" s="6">
        <v>23.71</v>
      </c>
      <c r="CX40" s="6">
        <f t="shared" si="160"/>
        <v>23.433333333333337</v>
      </c>
      <c r="CY40" s="6">
        <f t="shared" ref="CY40:CY68" si="200">SUM(CX40,-24.24)</f>
        <v>-0.80666666666666131</v>
      </c>
      <c r="CZ40" s="6">
        <f t="shared" si="161"/>
        <v>-3.2099999999999973</v>
      </c>
      <c r="DA40" s="7">
        <f t="shared" si="162"/>
        <v>9.2535054712422795</v>
      </c>
      <c r="DB40" s="6">
        <v>24.65</v>
      </c>
      <c r="DC40" s="6">
        <v>25.19</v>
      </c>
      <c r="DD40" s="6">
        <v>23.28</v>
      </c>
      <c r="DE40" s="6">
        <f t="shared" si="163"/>
        <v>24.373333333333335</v>
      </c>
      <c r="DF40" s="6">
        <f t="shared" si="164"/>
        <v>2.403333333333336</v>
      </c>
      <c r="DG40" s="6">
        <f t="shared" si="165"/>
        <v>3.2099999999999973</v>
      </c>
      <c r="DH40" s="7">
        <f t="shared" si="166"/>
        <v>0.10806715391348339</v>
      </c>
      <c r="DI40" s="6">
        <v>26.32</v>
      </c>
      <c r="DJ40" s="6">
        <v>25.43</v>
      </c>
      <c r="DK40" s="6">
        <v>26.54</v>
      </c>
      <c r="DL40" s="6">
        <f t="shared" si="167"/>
        <v>26.096666666666664</v>
      </c>
      <c r="DM40" s="6">
        <f t="shared" si="168"/>
        <v>2.8366666666666625</v>
      </c>
      <c r="DN40" s="6">
        <f t="shared" si="169"/>
        <v>3.6433333333333238</v>
      </c>
      <c r="DO40" s="7">
        <f t="shared" si="170"/>
        <v>8.0028998571918197E-2</v>
      </c>
      <c r="DP40" s="6">
        <f t="shared" si="171"/>
        <v>0.43333333333332646</v>
      </c>
      <c r="DQ40" s="7">
        <f t="shared" si="172"/>
        <v>0.74054877614328563</v>
      </c>
      <c r="DR40" s="6">
        <v>23.76</v>
      </c>
      <c r="DS40" s="6">
        <v>24.62</v>
      </c>
      <c r="DT40" s="6">
        <v>23.72</v>
      </c>
      <c r="DU40" s="6">
        <f t="shared" si="173"/>
        <v>24.033333333333331</v>
      </c>
      <c r="DV40" s="6">
        <f t="shared" si="174"/>
        <v>-1.8866666666666703</v>
      </c>
      <c r="DW40" s="6">
        <f t="shared" si="175"/>
        <v>-1.080000000000009</v>
      </c>
      <c r="DX40" s="7">
        <f t="shared" si="176"/>
        <v>2.1140360811227739</v>
      </c>
      <c r="DY40" s="6">
        <f t="shared" si="177"/>
        <v>-4.2900000000000063</v>
      </c>
      <c r="DZ40" s="7">
        <f t="shared" si="178"/>
        <v>19.562244443073176</v>
      </c>
      <c r="EA40" s="6">
        <v>23.21</v>
      </c>
      <c r="EB40" s="6">
        <v>24.82</v>
      </c>
      <c r="EC40" s="6">
        <v>22.85</v>
      </c>
      <c r="ED40" s="6">
        <f t="shared" si="179"/>
        <v>23.626666666666665</v>
      </c>
      <c r="EE40" s="6">
        <f t="shared" si="180"/>
        <v>0.53666666666666529</v>
      </c>
      <c r="EF40" s="6">
        <f t="shared" si="181"/>
        <v>-3.4533333333333367</v>
      </c>
      <c r="EG40" s="7">
        <f t="shared" si="182"/>
        <v>10.95360103160956</v>
      </c>
      <c r="EH40" s="6">
        <v>25.48</v>
      </c>
      <c r="EI40" s="6">
        <v>27.42</v>
      </c>
      <c r="EJ40" s="6">
        <v>26.54</v>
      </c>
      <c r="EK40" s="6">
        <f t="shared" si="183"/>
        <v>26.48</v>
      </c>
      <c r="EL40" s="6">
        <f t="shared" si="184"/>
        <v>3.990000000000002</v>
      </c>
      <c r="EM40" s="6">
        <f t="shared" si="185"/>
        <v>3.4533333333333367</v>
      </c>
      <c r="EN40" s="7">
        <f t="shared" si="186"/>
        <v>9.129417778812933E-2</v>
      </c>
      <c r="EO40" s="6">
        <v>34.630000000000003</v>
      </c>
      <c r="EP40" s="6">
        <v>33.9</v>
      </c>
      <c r="EQ40" s="6">
        <v>33.72</v>
      </c>
      <c r="ER40" s="6">
        <f t="shared" si="187"/>
        <v>34.083333333333336</v>
      </c>
      <c r="ES40" s="6">
        <f t="shared" si="188"/>
        <v>9.9633333333333347</v>
      </c>
      <c r="ET40" s="6">
        <f t="shared" si="189"/>
        <v>9.4266666666666694</v>
      </c>
      <c r="EU40" s="7">
        <f t="shared" si="190"/>
        <v>1.4530835096742496E-3</v>
      </c>
      <c r="EV40" s="6">
        <f t="shared" si="191"/>
        <v>5.9733333333333327</v>
      </c>
      <c r="EW40" s="7">
        <f t="shared" si="192"/>
        <v>1.5916497030582701E-2</v>
      </c>
      <c r="EX40" s="6">
        <v>26.54</v>
      </c>
      <c r="EY40" s="6">
        <v>25.72</v>
      </c>
      <c r="EZ40" s="6">
        <v>24.18</v>
      </c>
      <c r="FA40" s="6">
        <f t="shared" si="193"/>
        <v>25.48</v>
      </c>
      <c r="FB40" s="6">
        <f t="shared" si="194"/>
        <v>2.629999999999999</v>
      </c>
      <c r="FC40" s="6">
        <f t="shared" si="195"/>
        <v>2.0933333333333337</v>
      </c>
      <c r="FD40" s="7">
        <f t="shared" si="196"/>
        <v>0.23433862413999501</v>
      </c>
      <c r="FE40" s="6">
        <f t="shared" si="197"/>
        <v>-1.360000000000003</v>
      </c>
      <c r="FF40" s="7">
        <f t="shared" si="198"/>
        <v>2.5668517951258139</v>
      </c>
    </row>
    <row r="41" spans="1:162" ht="15.75" customHeight="1" x14ac:dyDescent="0.2">
      <c r="A41" s="5" t="s">
        <v>61</v>
      </c>
      <c r="B41" s="5" t="s">
        <v>59</v>
      </c>
      <c r="C41" s="6">
        <v>32.630000000000003</v>
      </c>
      <c r="D41" s="6">
        <v>30.25</v>
      </c>
      <c r="E41" s="6">
        <v>31.85</v>
      </c>
      <c r="F41" s="6">
        <f t="shared" si="101"/>
        <v>31.576666666666668</v>
      </c>
      <c r="G41" s="6">
        <f t="shared" si="102"/>
        <v>8.3066666666666684</v>
      </c>
      <c r="H41" s="6">
        <f t="shared" si="103"/>
        <v>-4.1466666666666576</v>
      </c>
      <c r="I41" s="7">
        <f t="shared" si="104"/>
        <v>17.712140505524822</v>
      </c>
      <c r="J41" s="6">
        <v>32.869999999999997</v>
      </c>
      <c r="K41" s="6">
        <v>33.64</v>
      </c>
      <c r="L41" s="6">
        <v>32.979999999999997</v>
      </c>
      <c r="M41" s="6">
        <f t="shared" si="105"/>
        <v>33.163333333333327</v>
      </c>
      <c r="N41" s="6">
        <f t="shared" si="106"/>
        <v>12.453333333333326</v>
      </c>
      <c r="O41" s="6">
        <f t="shared" si="107"/>
        <v>4.1466666666666576</v>
      </c>
      <c r="P41" s="7">
        <f t="shared" si="108"/>
        <v>5.6458450049449251E-2</v>
      </c>
      <c r="Q41" s="6">
        <v>31.11</v>
      </c>
      <c r="R41" s="6">
        <v>32.619999999999997</v>
      </c>
      <c r="S41" s="6">
        <v>31.38</v>
      </c>
      <c r="T41" s="6">
        <f t="shared" si="109"/>
        <v>31.703333333333333</v>
      </c>
      <c r="U41" s="6">
        <f t="shared" si="110"/>
        <v>9.2533333333333339</v>
      </c>
      <c r="V41" s="6">
        <f t="shared" si="111"/>
        <v>0.94666666666666544</v>
      </c>
      <c r="W41" s="7">
        <f t="shared" si="112"/>
        <v>0.51882982957987411</v>
      </c>
      <c r="X41" s="6">
        <f t="shared" si="113"/>
        <v>-3.1999999999999922</v>
      </c>
      <c r="Y41" s="7">
        <f t="shared" si="114"/>
        <v>9.1895868399762293</v>
      </c>
      <c r="Z41" s="6">
        <v>35.93</v>
      </c>
      <c r="AA41" s="6">
        <v>34.86</v>
      </c>
      <c r="AB41" s="6">
        <v>35.229999999999997</v>
      </c>
      <c r="AC41" s="6">
        <f t="shared" si="115"/>
        <v>35.339999999999996</v>
      </c>
      <c r="AD41" s="6">
        <f t="shared" si="116"/>
        <v>13.299999999999997</v>
      </c>
      <c r="AE41" s="6">
        <f t="shared" si="117"/>
        <v>4.9933333333333287</v>
      </c>
      <c r="AF41" s="7">
        <f t="shared" si="118"/>
        <v>3.1394739825064279E-2</v>
      </c>
      <c r="AG41" s="6">
        <f t="shared" si="119"/>
        <v>0.84666666666667112</v>
      </c>
      <c r="AH41" s="7">
        <f t="shared" si="120"/>
        <v>0.55606804291593437</v>
      </c>
      <c r="AI41" s="6">
        <v>31.43</v>
      </c>
      <c r="AJ41" s="6">
        <v>33.369999999999997</v>
      </c>
      <c r="AK41" s="6">
        <v>31.59</v>
      </c>
      <c r="AL41" s="6">
        <f t="shared" si="121"/>
        <v>32.130000000000003</v>
      </c>
      <c r="AM41" s="6">
        <f t="shared" si="122"/>
        <v>10.020000000000003</v>
      </c>
      <c r="AN41" s="6">
        <f t="shared" si="123"/>
        <v>-2.5866666666666625</v>
      </c>
      <c r="AO41" s="7">
        <f t="shared" si="124"/>
        <v>6.0070916145390632</v>
      </c>
      <c r="AP41" s="6">
        <v>33.18</v>
      </c>
      <c r="AQ41" s="6">
        <v>33.53</v>
      </c>
      <c r="AR41" s="6">
        <v>33.54</v>
      </c>
      <c r="AS41" s="6">
        <f t="shared" si="125"/>
        <v>33.416666666666664</v>
      </c>
      <c r="AT41" s="6">
        <f t="shared" si="199"/>
        <v>12.606666666666666</v>
      </c>
      <c r="AU41" s="6">
        <f t="shared" si="126"/>
        <v>2.5866666666666625</v>
      </c>
      <c r="AV41" s="7">
        <f t="shared" si="127"/>
        <v>0.16646990992774</v>
      </c>
      <c r="AW41" s="6">
        <v>24.87</v>
      </c>
      <c r="AX41" s="6">
        <v>24.76</v>
      </c>
      <c r="AY41" s="6">
        <v>24.9</v>
      </c>
      <c r="AZ41" s="6">
        <f t="shared" si="128"/>
        <v>24.843333333333334</v>
      </c>
      <c r="BA41" s="6">
        <f t="shared" si="129"/>
        <v>2.783333333333335</v>
      </c>
      <c r="BB41" s="6">
        <f t="shared" si="130"/>
        <v>-7.2366666666666681</v>
      </c>
      <c r="BC41" s="7">
        <f t="shared" si="131"/>
        <v>150.81819377204113</v>
      </c>
      <c r="BD41" s="6">
        <f t="shared" si="132"/>
        <v>-9.8233333333333306</v>
      </c>
      <c r="BE41" s="7">
        <f t="shared" si="133"/>
        <v>905.97870712795543</v>
      </c>
      <c r="BF41" s="6">
        <v>36.11</v>
      </c>
      <c r="BG41" s="6">
        <v>34.799999999999997</v>
      </c>
      <c r="BH41" s="6">
        <v>34.630000000000003</v>
      </c>
      <c r="BI41" s="6">
        <f t="shared" si="134"/>
        <v>35.18</v>
      </c>
      <c r="BJ41" s="6">
        <f t="shared" si="135"/>
        <v>12.690000000000001</v>
      </c>
      <c r="BK41" s="6">
        <f t="shared" si="136"/>
        <v>2.6699999999999982</v>
      </c>
      <c r="BL41" s="7">
        <f t="shared" si="137"/>
        <v>0.15712667181522877</v>
      </c>
      <c r="BM41" s="6">
        <f t="shared" si="138"/>
        <v>8.3333333333335702E-2</v>
      </c>
      <c r="BN41" s="7">
        <f t="shared" si="139"/>
        <v>0.94387431268169186</v>
      </c>
      <c r="BO41" s="6">
        <v>28.92</v>
      </c>
      <c r="BP41" s="6">
        <v>27.85</v>
      </c>
      <c r="BQ41" s="6">
        <v>29.9</v>
      </c>
      <c r="BR41" s="6">
        <f t="shared" si="140"/>
        <v>28.89</v>
      </c>
      <c r="BS41" s="6">
        <f t="shared" si="141"/>
        <v>6.0800000000000018</v>
      </c>
      <c r="BT41" s="6">
        <f t="shared" si="142"/>
        <v>-2.4633333333333312</v>
      </c>
      <c r="BU41" s="7">
        <f t="shared" si="143"/>
        <v>5.5148946759431023</v>
      </c>
      <c r="BV41" s="6">
        <v>29.11</v>
      </c>
      <c r="BW41" s="6">
        <v>30.97</v>
      </c>
      <c r="BX41" s="6">
        <v>30.86</v>
      </c>
      <c r="BY41" s="6">
        <f t="shared" si="144"/>
        <v>30.313333333333333</v>
      </c>
      <c r="BZ41" s="6">
        <f t="shared" si="145"/>
        <v>8.543333333333333</v>
      </c>
      <c r="CA41" s="6">
        <f t="shared" si="146"/>
        <v>2.4633333333333312</v>
      </c>
      <c r="CB41" s="7">
        <f t="shared" si="147"/>
        <v>0.18132712567697223</v>
      </c>
      <c r="CC41" s="6">
        <v>26.49</v>
      </c>
      <c r="CD41" s="6">
        <v>27.15</v>
      </c>
      <c r="CE41" s="6">
        <v>27.32</v>
      </c>
      <c r="CF41" s="6">
        <f t="shared" si="148"/>
        <v>26.986666666666668</v>
      </c>
      <c r="CG41" s="6">
        <f t="shared" si="149"/>
        <v>3.206666666666667</v>
      </c>
      <c r="CH41" s="6">
        <f t="shared" si="150"/>
        <v>-2.8733333333333348</v>
      </c>
      <c r="CI41" s="7">
        <f t="shared" si="151"/>
        <v>7.327562322161997</v>
      </c>
      <c r="CJ41" s="6">
        <f t="shared" si="152"/>
        <v>-5.336666666666666</v>
      </c>
      <c r="CK41" s="7">
        <f t="shared" si="153"/>
        <v>40.410734438132472</v>
      </c>
      <c r="CL41" s="6">
        <v>34.18</v>
      </c>
      <c r="CM41" s="6">
        <v>33.090000000000003</v>
      </c>
      <c r="CN41" s="6">
        <v>34.54</v>
      </c>
      <c r="CO41" s="6">
        <f t="shared" si="154"/>
        <v>33.936666666666667</v>
      </c>
      <c r="CP41" s="6">
        <f t="shared" si="155"/>
        <v>10.236666666666668</v>
      </c>
      <c r="CQ41" s="6">
        <f t="shared" si="156"/>
        <v>4.1566666666666663</v>
      </c>
      <c r="CR41" s="7">
        <f t="shared" si="157"/>
        <v>5.606846304811447E-2</v>
      </c>
      <c r="CS41" s="6">
        <f t="shared" si="158"/>
        <v>1.6933333333333351</v>
      </c>
      <c r="CT41" s="7">
        <f t="shared" si="159"/>
        <v>0.30921166835235897</v>
      </c>
      <c r="CU41" s="6">
        <v>30.31</v>
      </c>
      <c r="CV41" s="6">
        <v>31.83</v>
      </c>
      <c r="CW41" s="6">
        <v>30.62</v>
      </c>
      <c r="CX41" s="6">
        <f t="shared" si="160"/>
        <v>30.92</v>
      </c>
      <c r="CY41" s="6">
        <f t="shared" si="200"/>
        <v>6.6800000000000033</v>
      </c>
      <c r="CZ41" s="6">
        <f t="shared" si="161"/>
        <v>-4.7799999999999976</v>
      </c>
      <c r="DA41" s="7">
        <f t="shared" si="162"/>
        <v>27.47409396600807</v>
      </c>
      <c r="DB41" s="6">
        <v>32.619999999999997</v>
      </c>
      <c r="DC41" s="6">
        <v>31.7</v>
      </c>
      <c r="DD41" s="6">
        <v>35.97</v>
      </c>
      <c r="DE41" s="6">
        <f t="shared" si="163"/>
        <v>33.43</v>
      </c>
      <c r="DF41" s="6">
        <f t="shared" si="164"/>
        <v>11.46</v>
      </c>
      <c r="DG41" s="6">
        <f t="shared" si="165"/>
        <v>4.7799999999999976</v>
      </c>
      <c r="DH41" s="7">
        <f t="shared" si="166"/>
        <v>3.6397924577139314E-2</v>
      </c>
      <c r="DI41" s="6">
        <v>32.53</v>
      </c>
      <c r="DJ41" s="6">
        <v>32.85</v>
      </c>
      <c r="DK41" s="6">
        <v>31.84</v>
      </c>
      <c r="DL41" s="6">
        <f t="shared" si="167"/>
        <v>32.406666666666666</v>
      </c>
      <c r="DM41" s="6">
        <f t="shared" si="168"/>
        <v>9.1466666666666647</v>
      </c>
      <c r="DN41" s="6">
        <f t="shared" si="169"/>
        <v>2.4666666666666615</v>
      </c>
      <c r="DO41" s="7">
        <f t="shared" si="170"/>
        <v>0.18090865468004794</v>
      </c>
      <c r="DP41" s="6">
        <f t="shared" si="171"/>
        <v>-2.3133333333333361</v>
      </c>
      <c r="DQ41" s="7">
        <f t="shared" si="172"/>
        <v>4.9703013779437422</v>
      </c>
      <c r="DR41" s="6">
        <v>34.229999999999997</v>
      </c>
      <c r="DS41" s="6">
        <v>34.31</v>
      </c>
      <c r="DT41" s="6">
        <v>35.39</v>
      </c>
      <c r="DU41" s="6">
        <f t="shared" si="173"/>
        <v>34.643333333333331</v>
      </c>
      <c r="DV41" s="6">
        <f t="shared" si="174"/>
        <v>8.7233333333333292</v>
      </c>
      <c r="DW41" s="6">
        <f t="shared" si="175"/>
        <v>2.0433333333333259</v>
      </c>
      <c r="DX41" s="7">
        <f t="shared" si="176"/>
        <v>0.24260255787338642</v>
      </c>
      <c r="DY41" s="6">
        <f t="shared" si="177"/>
        <v>-2.7366666666666717</v>
      </c>
      <c r="DZ41" s="7">
        <f t="shared" si="178"/>
        <v>6.66528547140733</v>
      </c>
      <c r="EA41" s="6">
        <v>32.76</v>
      </c>
      <c r="EB41" s="6">
        <v>32.619999999999997</v>
      </c>
      <c r="EC41" s="6">
        <v>33.26</v>
      </c>
      <c r="ED41" s="6">
        <f t="shared" si="179"/>
        <v>32.879999999999995</v>
      </c>
      <c r="EE41" s="6">
        <f t="shared" si="180"/>
        <v>9.7899999999999956</v>
      </c>
      <c r="EF41" s="6">
        <f t="shared" si="181"/>
        <v>-3.3133333333333397</v>
      </c>
      <c r="EG41" s="7">
        <f t="shared" si="182"/>
        <v>9.9406027558875092</v>
      </c>
      <c r="EH41" s="6">
        <v>34.380000000000003</v>
      </c>
      <c r="EI41" s="6">
        <v>36.97</v>
      </c>
      <c r="EJ41" s="6">
        <v>35.43</v>
      </c>
      <c r="EK41" s="6">
        <f t="shared" si="183"/>
        <v>35.593333333333334</v>
      </c>
      <c r="EL41" s="6">
        <f t="shared" si="184"/>
        <v>13.103333333333335</v>
      </c>
      <c r="EM41" s="6">
        <f t="shared" si="185"/>
        <v>3.3133333333333397</v>
      </c>
      <c r="EN41" s="7">
        <f t="shared" si="186"/>
        <v>0.10059752155448835</v>
      </c>
      <c r="EO41" s="6">
        <v>29.52</v>
      </c>
      <c r="EP41" s="6">
        <v>31.52</v>
      </c>
      <c r="EQ41" s="6">
        <v>32.119999999999997</v>
      </c>
      <c r="ER41" s="6">
        <f t="shared" si="187"/>
        <v>31.053333333333331</v>
      </c>
      <c r="ES41" s="6">
        <f t="shared" si="188"/>
        <v>6.93333333333333</v>
      </c>
      <c r="ET41" s="6">
        <f t="shared" si="189"/>
        <v>-2.8566666666666656</v>
      </c>
      <c r="EU41" s="7">
        <f t="shared" si="190"/>
        <v>7.2433980904667452</v>
      </c>
      <c r="EV41" s="6">
        <f t="shared" si="191"/>
        <v>-6.1700000000000053</v>
      </c>
      <c r="EW41" s="7">
        <f t="shared" si="192"/>
        <v>72.003743020084045</v>
      </c>
      <c r="EX41" s="6">
        <v>36.43</v>
      </c>
      <c r="EY41" s="6">
        <v>35.82</v>
      </c>
      <c r="EZ41" s="6">
        <v>34.79</v>
      </c>
      <c r="FA41" s="6">
        <f t="shared" si="193"/>
        <v>35.68</v>
      </c>
      <c r="FB41" s="6">
        <f t="shared" si="194"/>
        <v>12.829999999999998</v>
      </c>
      <c r="FC41" s="6">
        <f t="shared" si="195"/>
        <v>3.0400000000000027</v>
      </c>
      <c r="FD41" s="7">
        <f t="shared" si="196"/>
        <v>0.12158186842653547</v>
      </c>
      <c r="FE41" s="6">
        <f t="shared" si="197"/>
        <v>-0.27333333333333698</v>
      </c>
      <c r="FF41" s="7">
        <f t="shared" si="198"/>
        <v>1.2085970563467709</v>
      </c>
    </row>
    <row r="42" spans="1:162" ht="15.75" customHeight="1" x14ac:dyDescent="0.2">
      <c r="A42" s="5" t="s">
        <v>62</v>
      </c>
      <c r="B42" s="5" t="s">
        <v>59</v>
      </c>
      <c r="C42" s="6">
        <v>32.340000000000003</v>
      </c>
      <c r="D42" s="6">
        <v>33.96</v>
      </c>
      <c r="E42" s="6">
        <v>34.19</v>
      </c>
      <c r="F42" s="6">
        <f t="shared" si="101"/>
        <v>33.49666666666667</v>
      </c>
      <c r="G42" s="6">
        <f t="shared" si="102"/>
        <v>10.22666666666667</v>
      </c>
      <c r="H42" s="6">
        <f t="shared" si="103"/>
        <v>-5.1666666666666607</v>
      </c>
      <c r="I42" s="7">
        <f t="shared" si="104"/>
        <v>35.918785545899787</v>
      </c>
      <c r="J42" s="6">
        <v>35.28</v>
      </c>
      <c r="K42" s="6">
        <v>36.86</v>
      </c>
      <c r="L42" s="6">
        <v>36.17</v>
      </c>
      <c r="M42" s="6">
        <f t="shared" si="105"/>
        <v>36.103333333333332</v>
      </c>
      <c r="N42" s="6">
        <f t="shared" si="106"/>
        <v>15.393333333333331</v>
      </c>
      <c r="O42" s="6">
        <f t="shared" si="107"/>
        <v>5.1666666666666607</v>
      </c>
      <c r="P42" s="7">
        <f t="shared" si="108"/>
        <v>2.7840584941885717E-2</v>
      </c>
      <c r="Q42" s="6">
        <v>34.85</v>
      </c>
      <c r="R42" s="6">
        <v>32.299999999999997</v>
      </c>
      <c r="S42" s="6">
        <v>33.93</v>
      </c>
      <c r="T42" s="6">
        <f t="shared" si="109"/>
        <v>33.693333333333335</v>
      </c>
      <c r="U42" s="6">
        <f t="shared" si="110"/>
        <v>11.243333333333336</v>
      </c>
      <c r="V42" s="6">
        <f t="shared" si="111"/>
        <v>1.0166666666666657</v>
      </c>
      <c r="W42" s="7">
        <f t="shared" si="112"/>
        <v>0.49425701017644835</v>
      </c>
      <c r="X42" s="6">
        <f t="shared" si="113"/>
        <v>-4.149999999999995</v>
      </c>
      <c r="Y42" s="7">
        <f t="shared" si="114"/>
        <v>17.753111553085457</v>
      </c>
      <c r="Z42" s="8">
        <v>32.619999999999997</v>
      </c>
      <c r="AA42" s="6">
        <v>30.31</v>
      </c>
      <c r="AB42" s="6">
        <v>33.31</v>
      </c>
      <c r="AC42" s="6">
        <f t="shared" si="115"/>
        <v>32.08</v>
      </c>
      <c r="AD42" s="6">
        <f t="shared" si="116"/>
        <v>10.039999999999999</v>
      </c>
      <c r="AE42" s="6">
        <f t="shared" si="117"/>
        <v>-0.18666666666667098</v>
      </c>
      <c r="AF42" s="7">
        <f t="shared" si="118"/>
        <v>1.1381310345878257</v>
      </c>
      <c r="AG42" s="6">
        <f t="shared" si="119"/>
        <v>-5.3533333333333317</v>
      </c>
      <c r="AH42" s="7">
        <f t="shared" si="120"/>
        <v>40.880284554493173</v>
      </c>
      <c r="AI42" s="6">
        <v>35.380000000000003</v>
      </c>
      <c r="AJ42" s="6">
        <v>34.659999999999997</v>
      </c>
      <c r="AK42" s="6">
        <v>33.72</v>
      </c>
      <c r="AL42" s="6">
        <f t="shared" si="121"/>
        <v>34.586666666666666</v>
      </c>
      <c r="AM42" s="6">
        <f t="shared" si="122"/>
        <v>12.476666666666667</v>
      </c>
      <c r="AN42" s="6">
        <f t="shared" si="123"/>
        <v>-1.3733333333333313</v>
      </c>
      <c r="AO42" s="7">
        <f t="shared" si="124"/>
        <v>2.5906845037838901</v>
      </c>
      <c r="AP42" s="6">
        <v>34.380000000000003</v>
      </c>
      <c r="AQ42" s="6">
        <v>34.619999999999997</v>
      </c>
      <c r="AR42" s="6">
        <v>34.979999999999997</v>
      </c>
      <c r="AS42" s="6">
        <f t="shared" si="125"/>
        <v>34.659999999999997</v>
      </c>
      <c r="AT42" s="6">
        <f t="shared" si="199"/>
        <v>13.849999999999998</v>
      </c>
      <c r="AU42" s="6">
        <f t="shared" si="126"/>
        <v>1.3733333333333313</v>
      </c>
      <c r="AV42" s="7">
        <f t="shared" si="127"/>
        <v>0.38599837168108453</v>
      </c>
      <c r="AW42" s="6">
        <v>32.49</v>
      </c>
      <c r="AX42" s="6">
        <v>32.9</v>
      </c>
      <c r="AY42" s="6">
        <v>31.65</v>
      </c>
      <c r="AZ42" s="6">
        <f t="shared" si="128"/>
        <v>32.346666666666664</v>
      </c>
      <c r="BA42" s="6">
        <f t="shared" si="129"/>
        <v>10.286666666666665</v>
      </c>
      <c r="BB42" s="6">
        <f t="shared" si="130"/>
        <v>-2.1900000000000013</v>
      </c>
      <c r="BC42" s="7">
        <f t="shared" si="131"/>
        <v>4.563054863473698</v>
      </c>
      <c r="BD42" s="6">
        <f t="shared" si="132"/>
        <v>-3.5633333333333326</v>
      </c>
      <c r="BE42" s="7">
        <f t="shared" si="133"/>
        <v>11.821435524717026</v>
      </c>
      <c r="BF42" s="6">
        <v>31.11</v>
      </c>
      <c r="BG42" s="6">
        <v>32.86</v>
      </c>
      <c r="BH42" s="6">
        <v>33.33</v>
      </c>
      <c r="BI42" s="6">
        <f t="shared" si="134"/>
        <v>32.43333333333333</v>
      </c>
      <c r="BJ42" s="6">
        <f t="shared" si="135"/>
        <v>9.9433333333333316</v>
      </c>
      <c r="BK42" s="6">
        <f t="shared" si="136"/>
        <v>-2.533333333333335</v>
      </c>
      <c r="BL42" s="7">
        <f t="shared" si="137"/>
        <v>5.789076949761518</v>
      </c>
      <c r="BM42" s="6">
        <f t="shared" si="138"/>
        <v>-3.9066666666666663</v>
      </c>
      <c r="BN42" s="7">
        <f t="shared" si="139"/>
        <v>14.997671944959674</v>
      </c>
      <c r="BO42" s="6">
        <v>32.54</v>
      </c>
      <c r="BP42" s="6">
        <v>31.65</v>
      </c>
      <c r="BQ42" s="6">
        <v>32.76</v>
      </c>
      <c r="BR42" s="6">
        <f t="shared" si="140"/>
        <v>32.316666666666663</v>
      </c>
      <c r="BS42" s="6">
        <f t="shared" si="141"/>
        <v>9.5066666666666642</v>
      </c>
      <c r="BT42" s="6">
        <f t="shared" si="142"/>
        <v>-1.019999999999996</v>
      </c>
      <c r="BU42" s="7">
        <f t="shared" si="143"/>
        <v>2.0279189595800524</v>
      </c>
      <c r="BV42" s="6">
        <v>32.22</v>
      </c>
      <c r="BW42" s="6">
        <v>32.19</v>
      </c>
      <c r="BX42" s="6">
        <v>32.479999999999997</v>
      </c>
      <c r="BY42" s="6">
        <f t="shared" si="144"/>
        <v>32.29666666666666</v>
      </c>
      <c r="BZ42" s="6">
        <f t="shared" si="145"/>
        <v>10.52666666666666</v>
      </c>
      <c r="CA42" s="6">
        <f t="shared" si="146"/>
        <v>1.019999999999996</v>
      </c>
      <c r="CB42" s="7">
        <f t="shared" si="147"/>
        <v>0.49311635224668099</v>
      </c>
      <c r="CC42" s="6">
        <v>32.65</v>
      </c>
      <c r="CD42" s="6">
        <v>33.86</v>
      </c>
      <c r="CE42" s="6">
        <v>32.04</v>
      </c>
      <c r="CF42" s="6">
        <f t="shared" si="148"/>
        <v>32.849999999999994</v>
      </c>
      <c r="CG42" s="6">
        <f t="shared" si="149"/>
        <v>9.0699999999999932</v>
      </c>
      <c r="CH42" s="6">
        <f t="shared" si="150"/>
        <v>-0.43666666666667098</v>
      </c>
      <c r="CI42" s="7">
        <f t="shared" si="151"/>
        <v>1.3534735241372504</v>
      </c>
      <c r="CJ42" s="6">
        <f t="shared" si="152"/>
        <v>-1.456666666666667</v>
      </c>
      <c r="CK42" s="7">
        <f t="shared" si="153"/>
        <v>2.7447346208875603</v>
      </c>
      <c r="CL42" s="6">
        <v>32.29</v>
      </c>
      <c r="CM42" s="6">
        <v>31.74</v>
      </c>
      <c r="CN42" s="6">
        <v>32.43</v>
      </c>
      <c r="CO42" s="6">
        <f t="shared" si="154"/>
        <v>32.153333333333336</v>
      </c>
      <c r="CP42" s="6">
        <f t="shared" si="155"/>
        <v>8.4533333333333367</v>
      </c>
      <c r="CQ42" s="6">
        <f t="shared" si="156"/>
        <v>-1.0533333333333275</v>
      </c>
      <c r="CR42" s="7">
        <f t="shared" si="157"/>
        <v>2.0753193183194862</v>
      </c>
      <c r="CS42" s="6">
        <f t="shared" si="158"/>
        <v>-2.0733333333333235</v>
      </c>
      <c r="CT42" s="7">
        <f t="shared" si="159"/>
        <v>4.2085793928028368</v>
      </c>
      <c r="CU42" s="6">
        <v>33.96</v>
      </c>
      <c r="CV42" s="6">
        <v>32.369999999999997</v>
      </c>
      <c r="CW42" s="6">
        <v>31.73</v>
      </c>
      <c r="CX42" s="6">
        <f t="shared" si="160"/>
        <v>32.686666666666667</v>
      </c>
      <c r="CY42" s="6">
        <f t="shared" si="200"/>
        <v>8.446666666666669</v>
      </c>
      <c r="CZ42" s="6">
        <f t="shared" si="161"/>
        <v>-2.446666666666669</v>
      </c>
      <c r="DA42" s="7">
        <f t="shared" si="162"/>
        <v>5.4515507079393153</v>
      </c>
      <c r="DB42" s="6">
        <v>32.74</v>
      </c>
      <c r="DC42" s="6">
        <v>33.479999999999997</v>
      </c>
      <c r="DD42" s="6">
        <v>32.369999999999997</v>
      </c>
      <c r="DE42" s="6">
        <f t="shared" si="163"/>
        <v>32.863333333333337</v>
      </c>
      <c r="DF42" s="6">
        <f t="shared" si="164"/>
        <v>10.893333333333338</v>
      </c>
      <c r="DG42" s="6">
        <f t="shared" si="165"/>
        <v>2.446666666666669</v>
      </c>
      <c r="DH42" s="7">
        <f t="shared" si="166"/>
        <v>0.18343404538889443</v>
      </c>
      <c r="DI42" s="6">
        <v>31.84</v>
      </c>
      <c r="DJ42" s="6">
        <v>31.23</v>
      </c>
      <c r="DK42" s="6">
        <v>32.28</v>
      </c>
      <c r="DL42" s="6">
        <f t="shared" si="167"/>
        <v>31.783333333333331</v>
      </c>
      <c r="DM42" s="6">
        <f t="shared" si="168"/>
        <v>8.5233333333333299</v>
      </c>
      <c r="DN42" s="6">
        <f t="shared" si="169"/>
        <v>7.6666666666660888E-2</v>
      </c>
      <c r="DO42" s="7">
        <f t="shared" si="170"/>
        <v>0.94824603117450124</v>
      </c>
      <c r="DP42" s="6">
        <f t="shared" si="171"/>
        <v>-2.3700000000000081</v>
      </c>
      <c r="DQ42" s="7">
        <f t="shared" si="172"/>
        <v>5.1694113225499985</v>
      </c>
      <c r="DR42" s="6">
        <v>31.54</v>
      </c>
      <c r="DS42" s="6">
        <v>33.619999999999997</v>
      </c>
      <c r="DT42" s="6">
        <v>31.72</v>
      </c>
      <c r="DU42" s="6">
        <f t="shared" si="173"/>
        <v>32.293333333333329</v>
      </c>
      <c r="DV42" s="6">
        <f t="shared" si="174"/>
        <v>6.3733333333333277</v>
      </c>
      <c r="DW42" s="6">
        <f t="shared" si="175"/>
        <v>-2.0733333333333412</v>
      </c>
      <c r="DX42" s="7">
        <f t="shared" si="176"/>
        <v>4.2085793928028883</v>
      </c>
      <c r="DY42" s="6">
        <f t="shared" si="177"/>
        <v>-4.5200000000000102</v>
      </c>
      <c r="DZ42" s="7">
        <f t="shared" si="178"/>
        <v>22.943283968253404</v>
      </c>
      <c r="EA42" s="6">
        <v>34.65</v>
      </c>
      <c r="EB42" s="6">
        <v>33.659999999999997</v>
      </c>
      <c r="EC42" s="6">
        <v>34.81</v>
      </c>
      <c r="ED42" s="6">
        <f t="shared" si="179"/>
        <v>34.373333333333335</v>
      </c>
      <c r="EE42" s="6">
        <f t="shared" si="180"/>
        <v>11.283333333333335</v>
      </c>
      <c r="EF42" s="6">
        <f t="shared" si="181"/>
        <v>-2.4866666666666646</v>
      </c>
      <c r="EG42" s="7">
        <f t="shared" si="182"/>
        <v>5.6048146595490609</v>
      </c>
      <c r="EH42" s="6">
        <v>35.11</v>
      </c>
      <c r="EI42" s="6">
        <v>37.39</v>
      </c>
      <c r="EJ42" s="6">
        <v>36.28</v>
      </c>
      <c r="EK42" s="6">
        <f t="shared" si="183"/>
        <v>36.26</v>
      </c>
      <c r="EL42" s="6">
        <f t="shared" si="184"/>
        <v>13.77</v>
      </c>
      <c r="EM42" s="6">
        <f t="shared" si="185"/>
        <v>2.4866666666666646</v>
      </c>
      <c r="EN42" s="7">
        <f t="shared" si="186"/>
        <v>0.17841803177135845</v>
      </c>
      <c r="EO42" s="6">
        <v>32.43</v>
      </c>
      <c r="EP42" s="6">
        <v>32.340000000000003</v>
      </c>
      <c r="EQ42" s="6">
        <v>33.83</v>
      </c>
      <c r="ER42" s="6">
        <f t="shared" si="187"/>
        <v>32.866666666666667</v>
      </c>
      <c r="ES42" s="6">
        <f t="shared" si="188"/>
        <v>8.7466666666666661</v>
      </c>
      <c r="ET42" s="6">
        <f t="shared" si="189"/>
        <v>-2.5366666666666688</v>
      </c>
      <c r="EU42" s="7">
        <f t="shared" si="190"/>
        <v>5.8024680216631115</v>
      </c>
      <c r="EV42" s="6">
        <f t="shared" si="191"/>
        <v>-5.0233333333333334</v>
      </c>
      <c r="EW42" s="7">
        <f t="shared" si="192"/>
        <v>32.52175782938204</v>
      </c>
      <c r="EX42" s="6">
        <v>32.090000000000003</v>
      </c>
      <c r="EY42" s="6">
        <v>31.24</v>
      </c>
      <c r="EZ42" s="6">
        <v>33.18</v>
      </c>
      <c r="FA42" s="6">
        <f t="shared" si="193"/>
        <v>32.169999999999995</v>
      </c>
      <c r="FB42" s="6">
        <f t="shared" si="194"/>
        <v>9.3199999999999932</v>
      </c>
      <c r="FC42" s="6">
        <f t="shared" si="195"/>
        <v>-1.9633333333333418</v>
      </c>
      <c r="FD42" s="7">
        <f t="shared" si="196"/>
        <v>3.8996194228889833</v>
      </c>
      <c r="FE42" s="6">
        <f t="shared" si="197"/>
        <v>-4.4500000000000064</v>
      </c>
      <c r="FF42" s="7">
        <f t="shared" si="198"/>
        <v>21.856644108070423</v>
      </c>
    </row>
    <row r="43" spans="1:162" ht="15.75" customHeight="1" x14ac:dyDescent="0.2">
      <c r="A43" s="5" t="s">
        <v>63</v>
      </c>
      <c r="B43" s="5" t="s">
        <v>59</v>
      </c>
      <c r="C43" s="6">
        <v>24.48</v>
      </c>
      <c r="D43" s="6">
        <v>24.71</v>
      </c>
      <c r="E43" s="6">
        <v>25.78</v>
      </c>
      <c r="F43" s="6">
        <f t="shared" si="101"/>
        <v>24.99</v>
      </c>
      <c r="G43" s="6">
        <f t="shared" si="102"/>
        <v>1.7199999999999989</v>
      </c>
      <c r="H43" s="6">
        <f t="shared" si="103"/>
        <v>-1.9700000000000024</v>
      </c>
      <c r="I43" s="7">
        <f t="shared" si="104"/>
        <v>3.9176811903477136</v>
      </c>
      <c r="J43" s="6">
        <v>24.44</v>
      </c>
      <c r="K43" s="6">
        <v>24.95</v>
      </c>
      <c r="L43" s="6">
        <v>23.81</v>
      </c>
      <c r="M43" s="6">
        <f t="shared" si="105"/>
        <v>24.400000000000002</v>
      </c>
      <c r="N43" s="6">
        <f t="shared" si="106"/>
        <v>3.6900000000000013</v>
      </c>
      <c r="O43" s="6">
        <f t="shared" si="107"/>
        <v>1.9700000000000024</v>
      </c>
      <c r="P43" s="7">
        <f t="shared" si="108"/>
        <v>0.25525303142679789</v>
      </c>
      <c r="Q43" s="6">
        <v>28.77</v>
      </c>
      <c r="R43" s="6">
        <v>26.83</v>
      </c>
      <c r="S43" s="6">
        <v>27.19</v>
      </c>
      <c r="T43" s="6">
        <f t="shared" si="109"/>
        <v>27.596666666666664</v>
      </c>
      <c r="U43" s="6">
        <f t="shared" si="110"/>
        <v>5.1466666666666647</v>
      </c>
      <c r="V43" s="6">
        <f t="shared" si="111"/>
        <v>3.4266666666666659</v>
      </c>
      <c r="W43" s="7">
        <f t="shared" si="112"/>
        <v>9.2997344619152197E-2</v>
      </c>
      <c r="X43" s="6">
        <f t="shared" si="113"/>
        <v>1.4566666666666634</v>
      </c>
      <c r="Y43" s="7">
        <f t="shared" si="114"/>
        <v>0.36433394776673683</v>
      </c>
      <c r="Z43" s="6">
        <v>26.71</v>
      </c>
      <c r="AA43" s="6">
        <v>27.16</v>
      </c>
      <c r="AB43" s="6">
        <v>25.83</v>
      </c>
      <c r="AC43" s="6">
        <f t="shared" si="115"/>
        <v>26.566666666666666</v>
      </c>
      <c r="AD43" s="6">
        <f t="shared" si="116"/>
        <v>4.5266666666666673</v>
      </c>
      <c r="AE43" s="6">
        <f t="shared" si="117"/>
        <v>2.8066666666666684</v>
      </c>
      <c r="AF43" s="7">
        <f t="shared" si="118"/>
        <v>0.14292531087086305</v>
      </c>
      <c r="AG43" s="6">
        <f t="shared" si="119"/>
        <v>0.836666666666666</v>
      </c>
      <c r="AH43" s="7">
        <f t="shared" si="120"/>
        <v>0.55993580202337978</v>
      </c>
      <c r="AI43" s="6">
        <v>22.73</v>
      </c>
      <c r="AJ43" s="6">
        <v>22.36</v>
      </c>
      <c r="AK43" s="6">
        <v>22.84</v>
      </c>
      <c r="AL43" s="6">
        <f t="shared" si="121"/>
        <v>22.643333333333334</v>
      </c>
      <c r="AM43" s="6">
        <f t="shared" si="122"/>
        <v>0.53333333333333499</v>
      </c>
      <c r="AN43" s="6">
        <f t="shared" si="123"/>
        <v>-4.7166666666666686</v>
      </c>
      <c r="AO43" s="7">
        <f t="shared" si="124"/>
        <v>26.294090066745319</v>
      </c>
      <c r="AP43" s="6">
        <v>24.32</v>
      </c>
      <c r="AQ43" s="6">
        <v>26.43</v>
      </c>
      <c r="AR43" s="6">
        <v>27.43</v>
      </c>
      <c r="AS43" s="6">
        <f t="shared" si="125"/>
        <v>26.060000000000002</v>
      </c>
      <c r="AT43" s="6">
        <f t="shared" si="199"/>
        <v>5.2500000000000036</v>
      </c>
      <c r="AU43" s="6">
        <f t="shared" si="126"/>
        <v>4.7166666666666686</v>
      </c>
      <c r="AV43" s="7">
        <f t="shared" si="127"/>
        <v>3.803135980220592E-2</v>
      </c>
      <c r="AW43" s="6">
        <v>24.59</v>
      </c>
      <c r="AX43" s="6">
        <v>25.87</v>
      </c>
      <c r="AY43" s="6">
        <v>24.95</v>
      </c>
      <c r="AZ43" s="6">
        <f t="shared" si="128"/>
        <v>25.136666666666667</v>
      </c>
      <c r="BA43" s="6">
        <f t="shared" si="129"/>
        <v>3.076666666666668</v>
      </c>
      <c r="BB43" s="6">
        <f t="shared" si="130"/>
        <v>2.543333333333333</v>
      </c>
      <c r="BC43" s="7">
        <f t="shared" si="131"/>
        <v>0.17154591380547252</v>
      </c>
      <c r="BD43" s="6">
        <f t="shared" si="132"/>
        <v>-2.1733333333333356</v>
      </c>
      <c r="BE43" s="7">
        <f t="shared" si="133"/>
        <v>4.510643708183224</v>
      </c>
      <c r="BF43" s="6">
        <v>24.09</v>
      </c>
      <c r="BG43" s="6">
        <v>23.81</v>
      </c>
      <c r="BH43" s="6">
        <v>24.84</v>
      </c>
      <c r="BI43" s="6">
        <f t="shared" si="134"/>
        <v>24.246666666666666</v>
      </c>
      <c r="BJ43" s="6">
        <f t="shared" si="135"/>
        <v>1.7566666666666677</v>
      </c>
      <c r="BK43" s="6">
        <f t="shared" si="136"/>
        <v>1.2233333333333327</v>
      </c>
      <c r="BL43" s="7">
        <f t="shared" si="137"/>
        <v>0.42829200948522833</v>
      </c>
      <c r="BM43" s="6">
        <f t="shared" si="138"/>
        <v>-3.4933333333333358</v>
      </c>
      <c r="BN43" s="7">
        <f t="shared" si="139"/>
        <v>11.261548672271934</v>
      </c>
      <c r="BO43" s="6">
        <v>22.62</v>
      </c>
      <c r="BP43" s="6">
        <v>21.54</v>
      </c>
      <c r="BQ43" s="6">
        <v>23.15</v>
      </c>
      <c r="BR43" s="6">
        <f t="shared" si="140"/>
        <v>22.436666666666667</v>
      </c>
      <c r="BS43" s="6">
        <f t="shared" si="141"/>
        <v>-0.3733333333333313</v>
      </c>
      <c r="BT43" s="6">
        <f t="shared" si="142"/>
        <v>-2.3000000000000007</v>
      </c>
      <c r="BU43" s="7">
        <f t="shared" si="143"/>
        <v>4.924577653379667</v>
      </c>
      <c r="BV43" s="6">
        <v>23.62</v>
      </c>
      <c r="BW43" s="6">
        <v>24.28</v>
      </c>
      <c r="BX43" s="6">
        <v>23.19</v>
      </c>
      <c r="BY43" s="6">
        <f t="shared" si="144"/>
        <v>23.696666666666669</v>
      </c>
      <c r="BZ43" s="6">
        <f t="shared" si="145"/>
        <v>1.9266666666666694</v>
      </c>
      <c r="CA43" s="6">
        <f t="shared" si="146"/>
        <v>2.3000000000000007</v>
      </c>
      <c r="CB43" s="7">
        <f t="shared" si="147"/>
        <v>0.20306309908905881</v>
      </c>
      <c r="CC43" s="6">
        <v>24.35</v>
      </c>
      <c r="CD43" s="6">
        <v>25.17</v>
      </c>
      <c r="CE43" s="6">
        <v>24.82</v>
      </c>
      <c r="CF43" s="6">
        <f t="shared" si="148"/>
        <v>24.78</v>
      </c>
      <c r="CG43" s="6">
        <f t="shared" si="149"/>
        <v>1</v>
      </c>
      <c r="CH43" s="6">
        <f t="shared" si="150"/>
        <v>1.3733333333333313</v>
      </c>
      <c r="CI43" s="7">
        <f t="shared" si="151"/>
        <v>0.38599837168108453</v>
      </c>
      <c r="CJ43" s="6">
        <f t="shared" si="152"/>
        <v>-0.92666666666666941</v>
      </c>
      <c r="CK43" s="7">
        <f t="shared" si="153"/>
        <v>1.9008789554216077</v>
      </c>
      <c r="CL43" s="6">
        <v>27.61</v>
      </c>
      <c r="CM43" s="6">
        <v>27.54</v>
      </c>
      <c r="CN43" s="6">
        <v>26.82</v>
      </c>
      <c r="CO43" s="6">
        <f t="shared" si="154"/>
        <v>27.323333333333334</v>
      </c>
      <c r="CP43" s="6">
        <f t="shared" si="155"/>
        <v>3.6233333333333348</v>
      </c>
      <c r="CQ43" s="6">
        <f t="shared" si="156"/>
        <v>3.9966666666666661</v>
      </c>
      <c r="CR43" s="7">
        <f t="shared" si="157"/>
        <v>6.2644572615135827E-2</v>
      </c>
      <c r="CS43" s="6">
        <f t="shared" si="158"/>
        <v>1.6966666666666654</v>
      </c>
      <c r="CT43" s="7">
        <f t="shared" si="159"/>
        <v>0.30849806240601779</v>
      </c>
      <c r="CU43" s="6">
        <v>24.22</v>
      </c>
      <c r="CV43" s="6">
        <v>22.82</v>
      </c>
      <c r="CW43" s="6">
        <v>22.93</v>
      </c>
      <c r="CX43" s="6">
        <f t="shared" si="160"/>
        <v>23.323333333333334</v>
      </c>
      <c r="CY43" s="6">
        <f t="shared" si="200"/>
        <v>-0.9166666666666643</v>
      </c>
      <c r="CZ43" s="6">
        <f t="shared" si="161"/>
        <v>-2.0399999999999991</v>
      </c>
      <c r="DA43" s="7">
        <f t="shared" si="162"/>
        <v>4.1124553066242635</v>
      </c>
      <c r="DB43" s="6">
        <v>23.25</v>
      </c>
      <c r="DC43" s="6">
        <v>22.86</v>
      </c>
      <c r="DD43" s="6">
        <v>23.17</v>
      </c>
      <c r="DE43" s="6">
        <f t="shared" si="163"/>
        <v>23.093333333333334</v>
      </c>
      <c r="DF43" s="6">
        <f t="shared" si="164"/>
        <v>1.1233333333333348</v>
      </c>
      <c r="DG43" s="6">
        <f t="shared" si="165"/>
        <v>2.0399999999999991</v>
      </c>
      <c r="DH43" s="7">
        <f t="shared" si="166"/>
        <v>0.24316373685307152</v>
      </c>
      <c r="DI43" s="6">
        <v>26.54</v>
      </c>
      <c r="DJ43" s="6">
        <v>26.77</v>
      </c>
      <c r="DK43" s="6">
        <v>27.61</v>
      </c>
      <c r="DL43" s="6">
        <f t="shared" si="167"/>
        <v>26.973333333333333</v>
      </c>
      <c r="DM43" s="6">
        <f t="shared" si="168"/>
        <v>3.7133333333333312</v>
      </c>
      <c r="DN43" s="6">
        <f t="shared" si="169"/>
        <v>4.6299999999999955</v>
      </c>
      <c r="DO43" s="7">
        <f t="shared" si="170"/>
        <v>4.0386025957421759E-2</v>
      </c>
      <c r="DP43" s="6">
        <f t="shared" si="171"/>
        <v>2.5899999999999963</v>
      </c>
      <c r="DQ43" s="7">
        <f t="shared" si="172"/>
        <v>0.1660857267620644</v>
      </c>
      <c r="DR43" s="6">
        <v>28.22</v>
      </c>
      <c r="DS43" s="6">
        <v>27.16</v>
      </c>
      <c r="DT43" s="6">
        <v>29.9</v>
      </c>
      <c r="DU43" s="6">
        <f t="shared" si="173"/>
        <v>28.426666666666666</v>
      </c>
      <c r="DV43" s="6">
        <f t="shared" si="174"/>
        <v>2.5066666666666642</v>
      </c>
      <c r="DW43" s="6">
        <f t="shared" si="175"/>
        <v>3.4233333333333285</v>
      </c>
      <c r="DX43" s="7">
        <f t="shared" si="176"/>
        <v>9.3212462528148882E-2</v>
      </c>
      <c r="DY43" s="6">
        <f t="shared" si="177"/>
        <v>1.3833333333333293</v>
      </c>
      <c r="DZ43" s="7">
        <f t="shared" si="178"/>
        <v>0.38333208616740122</v>
      </c>
      <c r="EA43" s="6">
        <v>23.85</v>
      </c>
      <c r="EB43" s="6">
        <v>24.29</v>
      </c>
      <c r="EC43" s="6">
        <v>23.77</v>
      </c>
      <c r="ED43" s="6">
        <f t="shared" si="179"/>
        <v>23.97</v>
      </c>
      <c r="EE43" s="6">
        <f t="shared" si="180"/>
        <v>0.87999999999999901</v>
      </c>
      <c r="EF43" s="6">
        <f t="shared" si="181"/>
        <v>-4.0433333333333401</v>
      </c>
      <c r="EG43" s="7">
        <f t="shared" si="182"/>
        <v>16.487872325268839</v>
      </c>
      <c r="EH43" s="6">
        <v>25.76</v>
      </c>
      <c r="EI43" s="6">
        <v>28.52</v>
      </c>
      <c r="EJ43" s="6">
        <v>27.96</v>
      </c>
      <c r="EK43" s="6">
        <f t="shared" si="183"/>
        <v>27.413333333333338</v>
      </c>
      <c r="EL43" s="6">
        <f t="shared" si="184"/>
        <v>4.9233333333333391</v>
      </c>
      <c r="EM43" s="6">
        <f t="shared" si="185"/>
        <v>4.0433333333333401</v>
      </c>
      <c r="EN43" s="7">
        <f t="shared" si="186"/>
        <v>6.0650639468346E-2</v>
      </c>
      <c r="EO43" s="6">
        <v>28.76</v>
      </c>
      <c r="EP43" s="6">
        <v>27.54</v>
      </c>
      <c r="EQ43" s="6">
        <v>28.54</v>
      </c>
      <c r="ER43" s="6">
        <f t="shared" si="187"/>
        <v>28.28</v>
      </c>
      <c r="ES43" s="6">
        <f t="shared" si="188"/>
        <v>4.16</v>
      </c>
      <c r="ET43" s="6">
        <f t="shared" si="189"/>
        <v>3.2800000000000011</v>
      </c>
      <c r="EU43" s="7">
        <f t="shared" si="190"/>
        <v>0.10294887715844657</v>
      </c>
      <c r="EV43" s="6">
        <f t="shared" si="191"/>
        <v>-0.76333333333333897</v>
      </c>
      <c r="EW43" s="7">
        <f t="shared" si="192"/>
        <v>1.6974079426182525</v>
      </c>
      <c r="EX43" s="6">
        <v>25.71</v>
      </c>
      <c r="EY43" s="6">
        <v>25.86</v>
      </c>
      <c r="EZ43" s="6">
        <v>26.79</v>
      </c>
      <c r="FA43" s="6">
        <f t="shared" si="193"/>
        <v>26.12</v>
      </c>
      <c r="FB43" s="6">
        <f t="shared" si="194"/>
        <v>3.2699999999999996</v>
      </c>
      <c r="FC43" s="6">
        <f t="shared" si="195"/>
        <v>2.3900000000000006</v>
      </c>
      <c r="FD43" s="7">
        <f t="shared" si="196"/>
        <v>0.19078240112006981</v>
      </c>
      <c r="FE43" s="6">
        <f t="shared" si="197"/>
        <v>-1.6533333333333395</v>
      </c>
      <c r="FF43" s="7">
        <f t="shared" si="198"/>
        <v>3.1455958715759373</v>
      </c>
    </row>
    <row r="44" spans="1:162" ht="15.75" customHeight="1" x14ac:dyDescent="0.2">
      <c r="A44" s="5" t="s">
        <v>64</v>
      </c>
      <c r="B44" s="5" t="s">
        <v>59</v>
      </c>
      <c r="C44" s="6">
        <v>23.64</v>
      </c>
      <c r="D44" s="6">
        <v>25.16</v>
      </c>
      <c r="E44" s="6">
        <v>23.27</v>
      </c>
      <c r="F44" s="6">
        <f t="shared" si="101"/>
        <v>24.02333333333333</v>
      </c>
      <c r="G44" s="6">
        <f t="shared" si="102"/>
        <v>0.7533333333333303</v>
      </c>
      <c r="H44" s="6">
        <f t="shared" si="103"/>
        <v>-1.9066666666666698</v>
      </c>
      <c r="I44" s="7">
        <f t="shared" si="104"/>
        <v>3.7494179862399286</v>
      </c>
      <c r="J44" s="6">
        <v>23.17</v>
      </c>
      <c r="K44" s="6">
        <v>23.22</v>
      </c>
      <c r="L44" s="6">
        <v>23.72</v>
      </c>
      <c r="M44" s="6">
        <f t="shared" si="105"/>
        <v>23.37</v>
      </c>
      <c r="N44" s="6">
        <f t="shared" si="106"/>
        <v>2.66</v>
      </c>
      <c r="O44" s="6">
        <f t="shared" si="107"/>
        <v>1.9066666666666698</v>
      </c>
      <c r="P44" s="7">
        <f t="shared" si="108"/>
        <v>0.26670806073633879</v>
      </c>
      <c r="Q44" s="6">
        <v>26.43</v>
      </c>
      <c r="R44" s="6">
        <v>28.53</v>
      </c>
      <c r="S44" s="6">
        <v>28.64</v>
      </c>
      <c r="T44" s="6">
        <f t="shared" si="109"/>
        <v>27.866666666666664</v>
      </c>
      <c r="U44" s="6">
        <f t="shared" si="110"/>
        <v>5.4166666666666643</v>
      </c>
      <c r="V44" s="6">
        <f t="shared" si="111"/>
        <v>4.663333333333334</v>
      </c>
      <c r="W44" s="7">
        <f t="shared" si="112"/>
        <v>3.9463607849738742E-2</v>
      </c>
      <c r="X44" s="6">
        <f t="shared" si="113"/>
        <v>2.7566666666666642</v>
      </c>
      <c r="Y44" s="7">
        <f t="shared" si="114"/>
        <v>0.14796556107372966</v>
      </c>
      <c r="Z44" s="6">
        <v>23.82</v>
      </c>
      <c r="AA44" s="6">
        <v>23.65</v>
      </c>
      <c r="AB44" s="6">
        <v>23.15</v>
      </c>
      <c r="AC44" s="6">
        <f t="shared" si="115"/>
        <v>23.540000000000003</v>
      </c>
      <c r="AD44" s="6">
        <f t="shared" si="116"/>
        <v>1.5000000000000036</v>
      </c>
      <c r="AE44" s="6">
        <f t="shared" si="117"/>
        <v>0.74666666666667325</v>
      </c>
      <c r="AF44" s="7">
        <f t="shared" si="118"/>
        <v>0.59597897176179015</v>
      </c>
      <c r="AG44" s="6">
        <f t="shared" si="119"/>
        <v>-1.1599999999999966</v>
      </c>
      <c r="AH44" s="7">
        <f t="shared" si="120"/>
        <v>2.2345742761444347</v>
      </c>
      <c r="AI44" s="6">
        <v>24.48</v>
      </c>
      <c r="AJ44" s="6">
        <v>24.37</v>
      </c>
      <c r="AK44" s="6">
        <v>24.17</v>
      </c>
      <c r="AL44" s="6">
        <f t="shared" si="121"/>
        <v>24.340000000000003</v>
      </c>
      <c r="AM44" s="6">
        <f t="shared" si="122"/>
        <v>2.230000000000004</v>
      </c>
      <c r="AN44" s="6">
        <f t="shared" si="123"/>
        <v>1.1033333333333353</v>
      </c>
      <c r="AO44" s="7">
        <f t="shared" si="124"/>
        <v>0.46543985804893795</v>
      </c>
      <c r="AP44" s="6">
        <v>20.420000000000002</v>
      </c>
      <c r="AQ44" s="6">
        <v>22.75</v>
      </c>
      <c r="AR44" s="6">
        <v>22.64</v>
      </c>
      <c r="AS44" s="6">
        <f t="shared" si="125"/>
        <v>21.936666666666667</v>
      </c>
      <c r="AT44" s="6">
        <f t="shared" si="199"/>
        <v>1.1266666666666687</v>
      </c>
      <c r="AU44" s="6">
        <f t="shared" si="126"/>
        <v>-1.1033333333333353</v>
      </c>
      <c r="AV44" s="7">
        <f t="shared" si="127"/>
        <v>2.148505296026574</v>
      </c>
      <c r="AW44" s="6">
        <v>25.65</v>
      </c>
      <c r="AX44" s="6">
        <v>24.65</v>
      </c>
      <c r="AY44" s="6">
        <v>23.56</v>
      </c>
      <c r="AZ44" s="6">
        <f t="shared" si="128"/>
        <v>24.62</v>
      </c>
      <c r="BA44" s="6">
        <f t="shared" si="129"/>
        <v>2.5600000000000023</v>
      </c>
      <c r="BB44" s="6">
        <f t="shared" si="130"/>
        <v>0.32999999999999829</v>
      </c>
      <c r="BC44" s="7">
        <f t="shared" si="131"/>
        <v>0.79553648375491959</v>
      </c>
      <c r="BD44" s="6">
        <f t="shared" si="132"/>
        <v>1.4333333333333336</v>
      </c>
      <c r="BE44" s="7">
        <f t="shared" si="133"/>
        <v>0.37027438807164098</v>
      </c>
      <c r="BF44" s="6">
        <v>23.99</v>
      </c>
      <c r="BG44" s="6">
        <v>25.72</v>
      </c>
      <c r="BH44" s="6">
        <v>24.64</v>
      </c>
      <c r="BI44" s="6">
        <f t="shared" si="134"/>
        <v>24.783333333333331</v>
      </c>
      <c r="BJ44" s="6">
        <f t="shared" si="135"/>
        <v>2.293333333333333</v>
      </c>
      <c r="BK44" s="6">
        <f t="shared" si="136"/>
        <v>6.3333333333329023E-2</v>
      </c>
      <c r="BL44" s="7">
        <f t="shared" si="137"/>
        <v>0.95705030707390415</v>
      </c>
      <c r="BM44" s="6">
        <f t="shared" si="138"/>
        <v>1.1666666666666643</v>
      </c>
      <c r="BN44" s="7">
        <f t="shared" si="139"/>
        <v>0.44544935907017041</v>
      </c>
      <c r="BO44" s="6">
        <v>26.49</v>
      </c>
      <c r="BP44" s="6">
        <v>25.82</v>
      </c>
      <c r="BQ44" s="6">
        <v>26.42</v>
      </c>
      <c r="BR44" s="6">
        <f t="shared" si="140"/>
        <v>26.243333333333336</v>
      </c>
      <c r="BS44" s="6">
        <f t="shared" si="141"/>
        <v>3.4333333333333371</v>
      </c>
      <c r="BT44" s="6">
        <f t="shared" si="142"/>
        <v>1.8233333333333377</v>
      </c>
      <c r="BU44" s="7">
        <f t="shared" si="143"/>
        <v>0.28256734731828814</v>
      </c>
      <c r="BV44" s="6">
        <v>23.74</v>
      </c>
      <c r="BW44" s="6">
        <v>22.54</v>
      </c>
      <c r="BX44" s="6">
        <v>23.86</v>
      </c>
      <c r="BY44" s="6">
        <f t="shared" si="144"/>
        <v>23.38</v>
      </c>
      <c r="BZ44" s="6">
        <f t="shared" si="145"/>
        <v>1.6099999999999994</v>
      </c>
      <c r="CA44" s="6">
        <f t="shared" si="146"/>
        <v>-1.8233333333333377</v>
      </c>
      <c r="CB44" s="7">
        <f t="shared" si="147"/>
        <v>3.5389793247185946</v>
      </c>
      <c r="CC44" s="6">
        <v>23.19</v>
      </c>
      <c r="CD44" s="6">
        <v>23.85</v>
      </c>
      <c r="CE44" s="6">
        <v>23.52</v>
      </c>
      <c r="CF44" s="6">
        <f t="shared" si="148"/>
        <v>23.52</v>
      </c>
      <c r="CG44" s="6">
        <f t="shared" si="149"/>
        <v>-0.26000000000000156</v>
      </c>
      <c r="CH44" s="6">
        <f t="shared" si="150"/>
        <v>-3.6933333333333387</v>
      </c>
      <c r="CI44" s="7">
        <f t="shared" si="151"/>
        <v>12.936122434557838</v>
      </c>
      <c r="CJ44" s="6">
        <f t="shared" si="152"/>
        <v>-1.870000000000001</v>
      </c>
      <c r="CK44" s="7">
        <f t="shared" si="153"/>
        <v>3.6553258009176046</v>
      </c>
      <c r="CL44" s="6">
        <v>23.27</v>
      </c>
      <c r="CM44" s="6">
        <v>22.49</v>
      </c>
      <c r="CN44" s="6">
        <v>24.63</v>
      </c>
      <c r="CO44" s="6">
        <f t="shared" si="154"/>
        <v>23.463333333333335</v>
      </c>
      <c r="CP44" s="6">
        <f t="shared" si="155"/>
        <v>-0.23666666666666458</v>
      </c>
      <c r="CQ44" s="6">
        <f t="shared" si="156"/>
        <v>-3.6700000000000017</v>
      </c>
      <c r="CR44" s="7">
        <f t="shared" si="157"/>
        <v>12.728583740078715</v>
      </c>
      <c r="CS44" s="6">
        <f t="shared" si="158"/>
        <v>-1.846666666666664</v>
      </c>
      <c r="CT44" s="7">
        <f t="shared" si="159"/>
        <v>3.5966821425527367</v>
      </c>
      <c r="CU44" s="6">
        <v>24.02</v>
      </c>
      <c r="CV44" s="6">
        <v>24.71</v>
      </c>
      <c r="CW44" s="6">
        <v>25.83</v>
      </c>
      <c r="CX44" s="6">
        <f t="shared" si="160"/>
        <v>24.853333333333335</v>
      </c>
      <c r="CY44" s="6">
        <f t="shared" si="200"/>
        <v>0.61333333333333684</v>
      </c>
      <c r="CZ44" s="6">
        <f t="shared" si="161"/>
        <v>-2.3966666666666647</v>
      </c>
      <c r="DA44" s="7">
        <f t="shared" si="162"/>
        <v>5.2658508777745299</v>
      </c>
      <c r="DB44" s="6">
        <v>24.38</v>
      </c>
      <c r="DC44" s="6">
        <v>25.67</v>
      </c>
      <c r="DD44" s="6">
        <v>24.89</v>
      </c>
      <c r="DE44" s="6">
        <f t="shared" si="163"/>
        <v>24.98</v>
      </c>
      <c r="DF44" s="6">
        <f t="shared" si="164"/>
        <v>3.0100000000000016</v>
      </c>
      <c r="DG44" s="6">
        <f t="shared" si="165"/>
        <v>2.3966666666666647</v>
      </c>
      <c r="DH44" s="7">
        <f t="shared" si="166"/>
        <v>0.18990283302945013</v>
      </c>
      <c r="DI44" s="6">
        <v>25.43</v>
      </c>
      <c r="DJ44" s="6">
        <v>25.34</v>
      </c>
      <c r="DK44" s="6">
        <v>27.65</v>
      </c>
      <c r="DL44" s="6">
        <f t="shared" si="167"/>
        <v>26.139999999999997</v>
      </c>
      <c r="DM44" s="6">
        <f t="shared" si="168"/>
        <v>2.8799999999999955</v>
      </c>
      <c r="DN44" s="6">
        <f t="shared" si="169"/>
        <v>2.2666666666666586</v>
      </c>
      <c r="DO44" s="7">
        <f t="shared" si="170"/>
        <v>0.20780947403569813</v>
      </c>
      <c r="DP44" s="6">
        <f t="shared" si="171"/>
        <v>-0.13000000000000611</v>
      </c>
      <c r="DQ44" s="7">
        <f t="shared" si="172"/>
        <v>1.0942937012607441</v>
      </c>
      <c r="DR44" s="6">
        <v>23.21</v>
      </c>
      <c r="DS44" s="6">
        <v>24.15</v>
      </c>
      <c r="DT44" s="6">
        <v>23.33</v>
      </c>
      <c r="DU44" s="6">
        <f t="shared" si="173"/>
        <v>23.563333333333333</v>
      </c>
      <c r="DV44" s="6">
        <f t="shared" si="174"/>
        <v>-2.3566666666666691</v>
      </c>
      <c r="DW44" s="6">
        <f t="shared" si="175"/>
        <v>-2.970000000000006</v>
      </c>
      <c r="DX44" s="7">
        <f t="shared" si="176"/>
        <v>7.8353623806954458</v>
      </c>
      <c r="DY44" s="6">
        <f t="shared" si="177"/>
        <v>-5.3666666666666707</v>
      </c>
      <c r="DZ44" s="7">
        <f t="shared" si="178"/>
        <v>41.259849870066638</v>
      </c>
      <c r="EA44" s="6">
        <v>24.44</v>
      </c>
      <c r="EB44" s="6">
        <v>25.76</v>
      </c>
      <c r="EC44" s="6">
        <v>25.86</v>
      </c>
      <c r="ED44" s="6">
        <f t="shared" si="179"/>
        <v>25.353333333333335</v>
      </c>
      <c r="EE44" s="6">
        <f t="shared" si="180"/>
        <v>2.2633333333333354</v>
      </c>
      <c r="EF44" s="6">
        <f t="shared" si="181"/>
        <v>6.9999999999996732E-2</v>
      </c>
      <c r="EG44" s="7">
        <f t="shared" si="182"/>
        <v>0.95263799804393956</v>
      </c>
      <c r="EH44" s="6">
        <v>24.32</v>
      </c>
      <c r="EI44" s="6">
        <v>25.19</v>
      </c>
      <c r="EJ44" s="6">
        <v>24.54</v>
      </c>
      <c r="EK44" s="6">
        <f t="shared" si="183"/>
        <v>24.683333333333337</v>
      </c>
      <c r="EL44" s="6">
        <f t="shared" si="184"/>
        <v>2.1933333333333387</v>
      </c>
      <c r="EM44" s="6">
        <f t="shared" si="185"/>
        <v>-6.9999999999996732E-2</v>
      </c>
      <c r="EN44" s="7">
        <f t="shared" si="186"/>
        <v>1.0497166836230649</v>
      </c>
      <c r="EO44" s="6">
        <v>28.76</v>
      </c>
      <c r="EP44" s="6">
        <v>27.65</v>
      </c>
      <c r="EQ44" s="6">
        <v>27.32</v>
      </c>
      <c r="ER44" s="6">
        <f t="shared" si="187"/>
        <v>27.909999999999997</v>
      </c>
      <c r="ES44" s="6">
        <f t="shared" si="188"/>
        <v>3.7899999999999956</v>
      </c>
      <c r="ET44" s="6">
        <f t="shared" si="189"/>
        <v>1.5266666666666602</v>
      </c>
      <c r="EU44" s="7">
        <f t="shared" si="190"/>
        <v>0.34707836261994945</v>
      </c>
      <c r="EV44" s="6">
        <f t="shared" si="191"/>
        <v>1.5966666666666569</v>
      </c>
      <c r="EW44" s="7">
        <f t="shared" si="192"/>
        <v>0.33064003653063706</v>
      </c>
      <c r="EX44" s="6">
        <v>23.42</v>
      </c>
      <c r="EY44" s="6">
        <v>23.81</v>
      </c>
      <c r="EZ44" s="6">
        <v>22.74</v>
      </c>
      <c r="FA44" s="6">
        <f t="shared" si="193"/>
        <v>23.323333333333334</v>
      </c>
      <c r="FB44" s="6">
        <f t="shared" si="194"/>
        <v>0.47333333333333272</v>
      </c>
      <c r="FC44" s="6">
        <f t="shared" si="195"/>
        <v>-1.7900000000000027</v>
      </c>
      <c r="FD44" s="7">
        <f t="shared" si="196"/>
        <v>3.4581489252314674</v>
      </c>
      <c r="FE44" s="6">
        <f t="shared" si="197"/>
        <v>-1.720000000000006</v>
      </c>
      <c r="FF44" s="7">
        <f t="shared" si="198"/>
        <v>3.2943640690703058</v>
      </c>
    </row>
    <row r="45" spans="1:162" ht="15.75" customHeight="1" x14ac:dyDescent="0.2">
      <c r="A45" s="5" t="s">
        <v>65</v>
      </c>
      <c r="B45" s="5" t="s">
        <v>59</v>
      </c>
      <c r="C45" s="6">
        <v>35.380000000000003</v>
      </c>
      <c r="D45" s="6">
        <v>33.76</v>
      </c>
      <c r="E45" s="6">
        <v>35.020000000000003</v>
      </c>
      <c r="F45" s="6">
        <f t="shared" si="101"/>
        <v>34.72</v>
      </c>
      <c r="G45" s="6">
        <f t="shared" si="102"/>
        <v>11.45</v>
      </c>
      <c r="H45" s="6">
        <f t="shared" si="103"/>
        <v>-2.8866666666666738</v>
      </c>
      <c r="I45" s="7">
        <f t="shared" si="104"/>
        <v>7.3955972816909199</v>
      </c>
      <c r="J45" s="6">
        <v>34.82</v>
      </c>
      <c r="K45" s="6">
        <v>35.42</v>
      </c>
      <c r="L45" s="6">
        <v>34.9</v>
      </c>
      <c r="M45" s="6">
        <f t="shared" si="105"/>
        <v>35.046666666666674</v>
      </c>
      <c r="N45" s="6">
        <f t="shared" si="106"/>
        <v>14.336666666666673</v>
      </c>
      <c r="O45" s="6">
        <f t="shared" si="107"/>
        <v>2.8866666666666738</v>
      </c>
      <c r="P45" s="7">
        <f t="shared" si="108"/>
        <v>0.1352155832600124</v>
      </c>
      <c r="Q45" s="6">
        <v>36.19</v>
      </c>
      <c r="R45" s="6">
        <v>35.520000000000003</v>
      </c>
      <c r="S45" s="6">
        <v>34.159999999999997</v>
      </c>
      <c r="T45" s="6">
        <f t="shared" si="109"/>
        <v>35.29</v>
      </c>
      <c r="U45" s="6">
        <f t="shared" si="110"/>
        <v>12.84</v>
      </c>
      <c r="V45" s="6">
        <f t="shared" si="111"/>
        <v>1.3900000000000006</v>
      </c>
      <c r="W45" s="7">
        <f t="shared" si="112"/>
        <v>0.38156480224013961</v>
      </c>
      <c r="X45" s="6">
        <f t="shared" si="113"/>
        <v>-1.4966666666666733</v>
      </c>
      <c r="Y45" s="7">
        <f t="shared" si="114"/>
        <v>2.8218996142361097</v>
      </c>
      <c r="Z45" s="6">
        <v>35.35</v>
      </c>
      <c r="AA45" s="6">
        <v>36.74</v>
      </c>
      <c r="AB45" s="6">
        <v>36.14</v>
      </c>
      <c r="AC45" s="6">
        <f t="shared" si="115"/>
        <v>36.076666666666668</v>
      </c>
      <c r="AD45" s="6">
        <f t="shared" si="116"/>
        <v>14.036666666666669</v>
      </c>
      <c r="AE45" s="6">
        <f t="shared" si="117"/>
        <v>2.5866666666666696</v>
      </c>
      <c r="AF45" s="7">
        <f t="shared" si="118"/>
        <v>0.16646990992773916</v>
      </c>
      <c r="AG45" s="6">
        <f t="shared" si="119"/>
        <v>-0.30000000000000426</v>
      </c>
      <c r="AH45" s="7">
        <f t="shared" si="120"/>
        <v>1.2311444133449199</v>
      </c>
      <c r="AI45" s="6">
        <v>36.39</v>
      </c>
      <c r="AJ45" s="6">
        <v>36.82</v>
      </c>
      <c r="AK45" s="6">
        <v>38.1</v>
      </c>
      <c r="AL45" s="6">
        <f t="shared" si="121"/>
        <v>37.103333333333332</v>
      </c>
      <c r="AM45" s="6">
        <f t="shared" si="122"/>
        <v>14.993333333333332</v>
      </c>
      <c r="AN45" s="6">
        <f t="shared" si="123"/>
        <v>0.81666666666665932</v>
      </c>
      <c r="AO45" s="7">
        <f t="shared" si="124"/>
        <v>0.56775221453544156</v>
      </c>
      <c r="AP45" s="6">
        <v>34.32</v>
      </c>
      <c r="AQ45" s="6">
        <v>34.21</v>
      </c>
      <c r="AR45" s="6">
        <v>36.43</v>
      </c>
      <c r="AS45" s="6">
        <f t="shared" si="125"/>
        <v>34.986666666666672</v>
      </c>
      <c r="AT45" s="6">
        <f t="shared" si="199"/>
        <v>14.176666666666673</v>
      </c>
      <c r="AU45" s="6">
        <f t="shared" si="126"/>
        <v>-0.81666666666665932</v>
      </c>
      <c r="AV45" s="7">
        <f t="shared" si="127"/>
        <v>1.761331747192288</v>
      </c>
      <c r="AW45" s="6">
        <v>31.65</v>
      </c>
      <c r="AX45" s="6">
        <v>31.9</v>
      </c>
      <c r="AY45" s="6">
        <v>33.369999999999997</v>
      </c>
      <c r="AZ45" s="6">
        <f t="shared" si="128"/>
        <v>32.306666666666665</v>
      </c>
      <c r="BA45" s="6">
        <f t="shared" si="129"/>
        <v>10.246666666666666</v>
      </c>
      <c r="BB45" s="6">
        <f t="shared" si="130"/>
        <v>-4.7466666666666661</v>
      </c>
      <c r="BC45" s="7">
        <f t="shared" si="131"/>
        <v>26.846584792583997</v>
      </c>
      <c r="BD45" s="6">
        <f t="shared" si="132"/>
        <v>-3.9300000000000068</v>
      </c>
      <c r="BE45" s="7">
        <f t="shared" si="133"/>
        <v>15.24220796870307</v>
      </c>
      <c r="BF45" s="6">
        <v>35.71</v>
      </c>
      <c r="BG45" s="6">
        <v>36.72</v>
      </c>
      <c r="BH45" s="6">
        <v>36.19</v>
      </c>
      <c r="BI45" s="6">
        <f t="shared" si="134"/>
        <v>36.206666666666671</v>
      </c>
      <c r="BJ45" s="6">
        <f t="shared" si="135"/>
        <v>13.716666666666672</v>
      </c>
      <c r="BK45" s="6">
        <f t="shared" si="136"/>
        <v>-1.2766666666666602</v>
      </c>
      <c r="BL45" s="7">
        <f t="shared" si="137"/>
        <v>2.4227854738801327</v>
      </c>
      <c r="BM45" s="6">
        <f t="shared" si="138"/>
        <v>-0.46000000000000085</v>
      </c>
      <c r="BN45" s="7">
        <f t="shared" si="139"/>
        <v>1.3755418181397445</v>
      </c>
      <c r="BO45" s="6">
        <v>34.729999999999997</v>
      </c>
      <c r="BP45" s="6">
        <v>34.93</v>
      </c>
      <c r="BQ45" s="6">
        <v>34.32</v>
      </c>
      <c r="BR45" s="6">
        <f t="shared" si="140"/>
        <v>34.659999999999997</v>
      </c>
      <c r="BS45" s="6">
        <f t="shared" si="141"/>
        <v>11.849999999999998</v>
      </c>
      <c r="BT45" s="6">
        <f t="shared" si="142"/>
        <v>-0.44333333333333513</v>
      </c>
      <c r="BU45" s="7">
        <f t="shared" si="143"/>
        <v>1.3597423728128522</v>
      </c>
      <c r="BV45" s="6">
        <v>34.76</v>
      </c>
      <c r="BW45" s="6">
        <v>34.32</v>
      </c>
      <c r="BX45" s="6">
        <v>33.11</v>
      </c>
      <c r="BY45" s="6">
        <f t="shared" si="144"/>
        <v>34.063333333333333</v>
      </c>
      <c r="BZ45" s="6">
        <f t="shared" si="145"/>
        <v>12.293333333333333</v>
      </c>
      <c r="CA45" s="6">
        <f t="shared" si="146"/>
        <v>0.44333333333333513</v>
      </c>
      <c r="CB45" s="7">
        <f t="shared" si="147"/>
        <v>0.73543343209297396</v>
      </c>
      <c r="CC45" s="6">
        <v>27.6</v>
      </c>
      <c r="CD45" s="6">
        <v>27.54</v>
      </c>
      <c r="CE45" s="6">
        <v>26.73</v>
      </c>
      <c r="CF45" s="6">
        <f t="shared" si="148"/>
        <v>27.290000000000003</v>
      </c>
      <c r="CG45" s="6">
        <f t="shared" si="149"/>
        <v>3.5100000000000016</v>
      </c>
      <c r="CH45" s="6">
        <f t="shared" si="150"/>
        <v>-8.3399999999999963</v>
      </c>
      <c r="CI45" s="7">
        <f t="shared" si="151"/>
        <v>324.03368805639082</v>
      </c>
      <c r="CJ45" s="6">
        <f t="shared" si="152"/>
        <v>-8.7833333333333314</v>
      </c>
      <c r="CK45" s="7">
        <f t="shared" si="153"/>
        <v>440.60233586909624</v>
      </c>
      <c r="CL45" s="6">
        <v>35.43</v>
      </c>
      <c r="CM45" s="6">
        <v>34.090000000000003</v>
      </c>
      <c r="CN45" s="6">
        <v>34.520000000000003</v>
      </c>
      <c r="CO45" s="6">
        <f t="shared" si="154"/>
        <v>34.680000000000007</v>
      </c>
      <c r="CP45" s="6">
        <f t="shared" si="155"/>
        <v>10.980000000000008</v>
      </c>
      <c r="CQ45" s="6">
        <f t="shared" si="156"/>
        <v>-0.86999999999999034</v>
      </c>
      <c r="CR45" s="7">
        <f t="shared" si="157"/>
        <v>1.8276629004587888</v>
      </c>
      <c r="CS45" s="6">
        <f t="shared" si="158"/>
        <v>-1.3133333333333255</v>
      </c>
      <c r="CT45" s="7">
        <f t="shared" si="159"/>
        <v>2.4851506889718529</v>
      </c>
      <c r="CU45" s="6">
        <v>30.17</v>
      </c>
      <c r="CV45" s="6">
        <v>30.12</v>
      </c>
      <c r="CW45" s="6">
        <v>32.81</v>
      </c>
      <c r="CX45" s="6">
        <f t="shared" si="160"/>
        <v>31.033333333333335</v>
      </c>
      <c r="CY45" s="6">
        <f t="shared" si="200"/>
        <v>6.7933333333333366</v>
      </c>
      <c r="CZ45" s="6">
        <f t="shared" si="161"/>
        <v>-6.0499999999999972</v>
      </c>
      <c r="DA45" s="7">
        <f t="shared" si="162"/>
        <v>66.256955125848052</v>
      </c>
      <c r="DB45" s="6">
        <v>34.56</v>
      </c>
      <c r="DC45" s="6">
        <v>35.159999999999997</v>
      </c>
      <c r="DD45" s="6">
        <v>34.72</v>
      </c>
      <c r="DE45" s="6">
        <f t="shared" si="163"/>
        <v>34.813333333333333</v>
      </c>
      <c r="DF45" s="6">
        <f t="shared" si="164"/>
        <v>12.843333333333334</v>
      </c>
      <c r="DG45" s="6">
        <f t="shared" si="165"/>
        <v>6.0499999999999972</v>
      </c>
      <c r="DH45" s="7">
        <f t="shared" si="166"/>
        <v>1.5092755139450737E-2</v>
      </c>
      <c r="DI45" s="6">
        <v>32.130000000000003</v>
      </c>
      <c r="DJ45" s="6">
        <v>32.65</v>
      </c>
      <c r="DK45" s="6">
        <v>34.71</v>
      </c>
      <c r="DL45" s="6">
        <f t="shared" si="167"/>
        <v>33.163333333333334</v>
      </c>
      <c r="DM45" s="6">
        <f t="shared" si="168"/>
        <v>9.9033333333333324</v>
      </c>
      <c r="DN45" s="6">
        <f t="shared" si="169"/>
        <v>3.1099999999999959</v>
      </c>
      <c r="DO45" s="7">
        <f t="shared" si="170"/>
        <v>0.11582350773629671</v>
      </c>
      <c r="DP45" s="6">
        <f t="shared" si="171"/>
        <v>-2.9400000000000013</v>
      </c>
      <c r="DQ45" s="7">
        <f t="shared" si="172"/>
        <v>7.6741129546021218</v>
      </c>
      <c r="DR45" s="6">
        <v>34.520000000000003</v>
      </c>
      <c r="DS45" s="6">
        <v>34.17</v>
      </c>
      <c r="DT45" s="6">
        <v>35.869999999999997</v>
      </c>
      <c r="DU45" s="6">
        <f t="shared" si="173"/>
        <v>34.853333333333332</v>
      </c>
      <c r="DV45" s="6">
        <f t="shared" si="174"/>
        <v>8.93333333333333</v>
      </c>
      <c r="DW45" s="6">
        <f t="shared" si="175"/>
        <v>2.1399999999999935</v>
      </c>
      <c r="DX45" s="7">
        <f t="shared" si="176"/>
        <v>0.22687978882929122</v>
      </c>
      <c r="DY45" s="6">
        <f t="shared" si="177"/>
        <v>-3.9100000000000037</v>
      </c>
      <c r="DZ45" s="7">
        <f t="shared" si="178"/>
        <v>15.032363987424224</v>
      </c>
      <c r="EA45" s="6">
        <v>33.020000000000003</v>
      </c>
      <c r="EB45" s="6">
        <v>35.409999999999997</v>
      </c>
      <c r="EC45" s="6">
        <v>36.18</v>
      </c>
      <c r="ED45" s="6">
        <f t="shared" si="179"/>
        <v>34.870000000000005</v>
      </c>
      <c r="EE45" s="6">
        <f t="shared" si="180"/>
        <v>11.780000000000005</v>
      </c>
      <c r="EF45" s="6">
        <f t="shared" si="181"/>
        <v>-2.3966666666666612</v>
      </c>
      <c r="EG45" s="7">
        <f t="shared" si="182"/>
        <v>5.2658508777745165</v>
      </c>
      <c r="EH45" s="6">
        <v>37.659999999999997</v>
      </c>
      <c r="EI45" s="6">
        <v>36.11</v>
      </c>
      <c r="EJ45" s="6">
        <v>36.229999999999997</v>
      </c>
      <c r="EK45" s="6">
        <f t="shared" si="183"/>
        <v>36.666666666666664</v>
      </c>
      <c r="EL45" s="6">
        <f t="shared" si="184"/>
        <v>14.176666666666666</v>
      </c>
      <c r="EM45" s="6">
        <f t="shared" si="185"/>
        <v>2.3966666666666612</v>
      </c>
      <c r="EN45" s="7">
        <f t="shared" si="186"/>
        <v>0.18990283302945063</v>
      </c>
      <c r="EO45" s="6">
        <v>35.64</v>
      </c>
      <c r="EP45" s="6">
        <v>34.72</v>
      </c>
      <c r="EQ45" s="6">
        <v>37.32</v>
      </c>
      <c r="ER45" s="6">
        <f t="shared" si="187"/>
        <v>35.893333333333338</v>
      </c>
      <c r="ES45" s="6">
        <f t="shared" si="188"/>
        <v>11.773333333333337</v>
      </c>
      <c r="ET45" s="6">
        <f t="shared" si="189"/>
        <v>-6.6666666666677088E-3</v>
      </c>
      <c r="EU45" s="7">
        <f t="shared" si="190"/>
        <v>1.0046316744020545</v>
      </c>
      <c r="EV45" s="6">
        <f t="shared" si="191"/>
        <v>-2.4033333333333289</v>
      </c>
      <c r="EW45" s="7">
        <f t="shared" si="192"/>
        <v>5.2902405844901406</v>
      </c>
      <c r="EX45" s="6">
        <v>32.31</v>
      </c>
      <c r="EY45" s="6">
        <v>32.51</v>
      </c>
      <c r="EZ45" s="6">
        <v>33.61</v>
      </c>
      <c r="FA45" s="6">
        <f t="shared" si="193"/>
        <v>32.809999999999995</v>
      </c>
      <c r="FB45" s="6">
        <f t="shared" si="194"/>
        <v>9.9599999999999937</v>
      </c>
      <c r="FC45" s="6">
        <f t="shared" si="195"/>
        <v>-1.8200000000000109</v>
      </c>
      <c r="FD45" s="7">
        <f t="shared" si="196"/>
        <v>3.530811985162646</v>
      </c>
      <c r="FE45" s="6">
        <f t="shared" si="197"/>
        <v>-4.2166666666666721</v>
      </c>
      <c r="FF45" s="7">
        <f t="shared" si="198"/>
        <v>18.592729391325506</v>
      </c>
    </row>
    <row r="46" spans="1:162" ht="15.75" customHeight="1" x14ac:dyDescent="0.2">
      <c r="A46" s="5" t="s">
        <v>66</v>
      </c>
      <c r="B46" s="5" t="s">
        <v>59</v>
      </c>
      <c r="C46" s="6">
        <v>33.9</v>
      </c>
      <c r="D46" s="6">
        <v>34.340000000000003</v>
      </c>
      <c r="E46" s="6">
        <v>35.840000000000003</v>
      </c>
      <c r="F46" s="6">
        <f t="shared" si="101"/>
        <v>34.693333333333335</v>
      </c>
      <c r="G46" s="6">
        <f t="shared" si="102"/>
        <v>11.423333333333336</v>
      </c>
      <c r="H46" s="6">
        <f t="shared" si="103"/>
        <v>-2.1099999999999959</v>
      </c>
      <c r="I46" s="7">
        <f t="shared" si="104"/>
        <v>4.3169129460176965</v>
      </c>
      <c r="J46" s="6">
        <v>33.96</v>
      </c>
      <c r="K46" s="6">
        <v>34.72</v>
      </c>
      <c r="L46" s="6">
        <v>34.049999999999997</v>
      </c>
      <c r="M46" s="6">
        <f t="shared" si="105"/>
        <v>34.243333333333332</v>
      </c>
      <c r="N46" s="6">
        <f t="shared" si="106"/>
        <v>13.533333333333331</v>
      </c>
      <c r="O46" s="6">
        <f t="shared" si="107"/>
        <v>2.1099999999999959</v>
      </c>
      <c r="P46" s="7">
        <f t="shared" si="108"/>
        <v>0.23164701547259337</v>
      </c>
      <c r="Q46" s="6">
        <v>36.14</v>
      </c>
      <c r="R46" s="6">
        <v>36.68</v>
      </c>
      <c r="S46" s="6">
        <v>37.6</v>
      </c>
      <c r="T46" s="6">
        <f t="shared" si="109"/>
        <v>36.806666666666665</v>
      </c>
      <c r="U46" s="6">
        <f t="shared" si="110"/>
        <v>14.356666666666666</v>
      </c>
      <c r="V46" s="6">
        <f t="shared" si="111"/>
        <v>2.93333333333333</v>
      </c>
      <c r="W46" s="7">
        <f t="shared" si="112"/>
        <v>0.13091176535257865</v>
      </c>
      <c r="X46" s="6">
        <f t="shared" si="113"/>
        <v>0.82333333333333414</v>
      </c>
      <c r="Y46" s="7">
        <f t="shared" si="114"/>
        <v>0.56513469463657762</v>
      </c>
      <c r="Z46" s="6">
        <v>34.630000000000003</v>
      </c>
      <c r="AA46" s="6">
        <v>35.76</v>
      </c>
      <c r="AB46" s="6">
        <v>35.549999999999997</v>
      </c>
      <c r="AC46" s="6">
        <f t="shared" si="115"/>
        <v>35.313333333333333</v>
      </c>
      <c r="AD46" s="6">
        <f t="shared" si="116"/>
        <v>13.273333333333333</v>
      </c>
      <c r="AE46" s="6">
        <f t="shared" si="117"/>
        <v>1.8499999999999979</v>
      </c>
      <c r="AF46" s="7">
        <f t="shared" si="118"/>
        <v>0.27739236801696171</v>
      </c>
      <c r="AG46" s="6">
        <f t="shared" si="119"/>
        <v>-0.25999999999999801</v>
      </c>
      <c r="AH46" s="7">
        <f t="shared" si="120"/>
        <v>1.197478704618927</v>
      </c>
      <c r="AI46" s="6">
        <v>35.76</v>
      </c>
      <c r="AJ46" s="6">
        <v>34.869999999999997</v>
      </c>
      <c r="AK46" s="6">
        <v>35.32</v>
      </c>
      <c r="AL46" s="6">
        <f t="shared" si="121"/>
        <v>35.316666666666663</v>
      </c>
      <c r="AM46" s="6">
        <f t="shared" si="122"/>
        <v>13.206666666666663</v>
      </c>
      <c r="AN46" s="6">
        <f t="shared" si="123"/>
        <v>3.9133333333333269</v>
      </c>
      <c r="AO46" s="7">
        <f t="shared" si="124"/>
        <v>6.6369612747647647E-2</v>
      </c>
      <c r="AP46" s="6">
        <v>30.12</v>
      </c>
      <c r="AQ46" s="6">
        <v>30.54</v>
      </c>
      <c r="AR46" s="6">
        <v>29.65</v>
      </c>
      <c r="AS46" s="6">
        <f t="shared" si="125"/>
        <v>30.103333333333335</v>
      </c>
      <c r="AT46" s="6">
        <f t="shared" si="199"/>
        <v>9.2933333333333366</v>
      </c>
      <c r="AU46" s="6">
        <f t="shared" si="126"/>
        <v>-3.9133333333333269</v>
      </c>
      <c r="AV46" s="7">
        <f t="shared" si="127"/>
        <v>15.067136278197484</v>
      </c>
      <c r="AW46" s="6">
        <v>37.43</v>
      </c>
      <c r="AX46" s="6">
        <v>36.43</v>
      </c>
      <c r="AY46" s="6">
        <v>35.43</v>
      </c>
      <c r="AZ46" s="6">
        <f t="shared" si="128"/>
        <v>36.43</v>
      </c>
      <c r="BA46" s="6">
        <f t="shared" si="129"/>
        <v>14.370000000000001</v>
      </c>
      <c r="BB46" s="6">
        <f t="shared" si="130"/>
        <v>1.1633333333333375</v>
      </c>
      <c r="BC46" s="7">
        <f t="shared" si="131"/>
        <v>0.44647975553018981</v>
      </c>
      <c r="BD46" s="6">
        <f t="shared" si="132"/>
        <v>5.0766666666666644</v>
      </c>
      <c r="BE46" s="7">
        <f t="shared" si="133"/>
        <v>2.9632688474203091E-2</v>
      </c>
      <c r="BF46" s="6">
        <v>35.549999999999997</v>
      </c>
      <c r="BG46" s="6">
        <v>33.020000000000003</v>
      </c>
      <c r="BH46" s="6">
        <v>35.89</v>
      </c>
      <c r="BI46" s="6">
        <f t="shared" si="134"/>
        <v>34.82</v>
      </c>
      <c r="BJ46" s="6">
        <f t="shared" si="135"/>
        <v>12.330000000000002</v>
      </c>
      <c r="BK46" s="6">
        <f t="shared" si="136"/>
        <v>-0.8766666666666616</v>
      </c>
      <c r="BL46" s="7">
        <f t="shared" si="137"/>
        <v>1.8361280399304329</v>
      </c>
      <c r="BM46" s="6">
        <f t="shared" si="138"/>
        <v>3.0366666666666653</v>
      </c>
      <c r="BN46" s="7">
        <f t="shared" si="139"/>
        <v>0.12186310696528016</v>
      </c>
      <c r="BO46" s="6">
        <v>35.549999999999997</v>
      </c>
      <c r="BP46" s="6">
        <v>36.78</v>
      </c>
      <c r="BQ46" s="6">
        <v>34.409999999999997</v>
      </c>
      <c r="BR46" s="6">
        <f t="shared" si="140"/>
        <v>35.58</v>
      </c>
      <c r="BS46" s="6">
        <f t="shared" si="141"/>
        <v>12.77</v>
      </c>
      <c r="BT46" s="6">
        <f t="shared" si="142"/>
        <v>0.95999999999999375</v>
      </c>
      <c r="BU46" s="7">
        <f t="shared" si="143"/>
        <v>0.51405691332803549</v>
      </c>
      <c r="BV46" s="6">
        <v>33.92</v>
      </c>
      <c r="BW46" s="6">
        <v>33.19</v>
      </c>
      <c r="BX46" s="6">
        <v>33.630000000000003</v>
      </c>
      <c r="BY46" s="6">
        <f t="shared" si="144"/>
        <v>33.580000000000005</v>
      </c>
      <c r="BZ46" s="6">
        <f t="shared" si="145"/>
        <v>11.810000000000006</v>
      </c>
      <c r="CA46" s="6">
        <f t="shared" si="146"/>
        <v>-0.95999999999999375</v>
      </c>
      <c r="CB46" s="7">
        <f t="shared" si="147"/>
        <v>1.9453098948245626</v>
      </c>
      <c r="CC46" s="6">
        <v>33.619999999999997</v>
      </c>
      <c r="CD46" s="6">
        <v>33.42</v>
      </c>
      <c r="CE46" s="6">
        <v>34.61</v>
      </c>
      <c r="CF46" s="6">
        <f t="shared" si="148"/>
        <v>33.883333333333333</v>
      </c>
      <c r="CG46" s="6">
        <f t="shared" si="149"/>
        <v>10.103333333333332</v>
      </c>
      <c r="CH46" s="6">
        <f t="shared" si="150"/>
        <v>-2.6666666666666679</v>
      </c>
      <c r="CI46" s="7">
        <f t="shared" si="151"/>
        <v>6.3496042078728028</v>
      </c>
      <c r="CJ46" s="6">
        <f t="shared" si="152"/>
        <v>-1.7066666666666741</v>
      </c>
      <c r="CK46" s="7">
        <f t="shared" si="153"/>
        <v>3.2640579399537986</v>
      </c>
      <c r="CL46" s="6">
        <v>32.94</v>
      </c>
      <c r="CM46" s="6">
        <v>31.43</v>
      </c>
      <c r="CN46" s="6">
        <v>32.65</v>
      </c>
      <c r="CO46" s="6">
        <f t="shared" si="154"/>
        <v>32.340000000000003</v>
      </c>
      <c r="CP46" s="6">
        <f t="shared" si="155"/>
        <v>8.6400000000000041</v>
      </c>
      <c r="CQ46" s="6">
        <f t="shared" si="156"/>
        <v>-4.1299999999999955</v>
      </c>
      <c r="CR46" s="7">
        <f t="shared" si="157"/>
        <v>17.508699220171774</v>
      </c>
      <c r="CS46" s="6">
        <f t="shared" si="158"/>
        <v>-3.1700000000000017</v>
      </c>
      <c r="CT46" s="7">
        <f t="shared" si="159"/>
        <v>9.000467877510486</v>
      </c>
      <c r="CU46" s="6">
        <v>31.63</v>
      </c>
      <c r="CV46" s="6">
        <v>32.24</v>
      </c>
      <c r="CW46" s="6">
        <v>30.72</v>
      </c>
      <c r="CX46" s="6">
        <f t="shared" si="160"/>
        <v>31.53</v>
      </c>
      <c r="CY46" s="6">
        <f t="shared" si="200"/>
        <v>7.2900000000000027</v>
      </c>
      <c r="CZ46" s="6">
        <f t="shared" si="161"/>
        <v>-3.389999999999997</v>
      </c>
      <c r="DA46" s="7">
        <f t="shared" si="162"/>
        <v>10.483147230866884</v>
      </c>
      <c r="DB46" s="6">
        <v>32.159999999999997</v>
      </c>
      <c r="DC46" s="6">
        <v>33.78</v>
      </c>
      <c r="DD46" s="6">
        <v>32.01</v>
      </c>
      <c r="DE46" s="6">
        <f t="shared" si="163"/>
        <v>32.65</v>
      </c>
      <c r="DF46" s="6">
        <f t="shared" si="164"/>
        <v>10.68</v>
      </c>
      <c r="DG46" s="6">
        <f t="shared" si="165"/>
        <v>3.389999999999997</v>
      </c>
      <c r="DH46" s="7">
        <f t="shared" si="166"/>
        <v>9.5391200560035153E-2</v>
      </c>
      <c r="DI46" s="6">
        <v>35.630000000000003</v>
      </c>
      <c r="DJ46" s="6">
        <v>34.85</v>
      </c>
      <c r="DK46" s="6">
        <v>35.9</v>
      </c>
      <c r="DL46" s="6">
        <f t="shared" si="167"/>
        <v>35.46</v>
      </c>
      <c r="DM46" s="6">
        <f t="shared" si="168"/>
        <v>12.2</v>
      </c>
      <c r="DN46" s="6">
        <f t="shared" si="169"/>
        <v>4.9099999999999966</v>
      </c>
      <c r="DO46" s="7">
        <f t="shared" si="170"/>
        <v>3.3261568201667577E-2</v>
      </c>
      <c r="DP46" s="6">
        <f t="shared" si="171"/>
        <v>1.5199999999999996</v>
      </c>
      <c r="DQ46" s="7">
        <f t="shared" si="172"/>
        <v>0.34868591658760145</v>
      </c>
      <c r="DR46" s="6">
        <v>33.29</v>
      </c>
      <c r="DS46" s="6">
        <v>32.81</v>
      </c>
      <c r="DT46" s="6">
        <v>32.07</v>
      </c>
      <c r="DU46" s="6">
        <f t="shared" si="173"/>
        <v>32.723333333333329</v>
      </c>
      <c r="DV46" s="6">
        <f t="shared" si="174"/>
        <v>6.8033333333333275</v>
      </c>
      <c r="DW46" s="6">
        <f t="shared" si="175"/>
        <v>-0.48666666666667524</v>
      </c>
      <c r="DX46" s="7">
        <f t="shared" si="176"/>
        <v>1.4012036648872754</v>
      </c>
      <c r="DY46" s="6">
        <f t="shared" si="177"/>
        <v>-3.8766666666666723</v>
      </c>
      <c r="DZ46" s="7">
        <f t="shared" si="178"/>
        <v>14.689024319443568</v>
      </c>
      <c r="EA46" s="6">
        <v>32.46</v>
      </c>
      <c r="EB46" s="6">
        <v>33.76</v>
      </c>
      <c r="EC46" s="6">
        <v>34.299999999999997</v>
      </c>
      <c r="ED46" s="6">
        <f t="shared" si="179"/>
        <v>33.506666666666668</v>
      </c>
      <c r="EE46" s="6">
        <f t="shared" si="180"/>
        <v>10.416666666666668</v>
      </c>
      <c r="EF46" s="6">
        <f t="shared" si="181"/>
        <v>-1.9100000000000037</v>
      </c>
      <c r="EG46" s="7">
        <f t="shared" si="182"/>
        <v>3.7580909968560561</v>
      </c>
      <c r="EH46" s="6">
        <v>35.18</v>
      </c>
      <c r="EI46" s="6">
        <v>34.159999999999997</v>
      </c>
      <c r="EJ46" s="6">
        <v>35.11</v>
      </c>
      <c r="EK46" s="6">
        <f t="shared" si="183"/>
        <v>34.81666666666667</v>
      </c>
      <c r="EL46" s="6">
        <f t="shared" si="184"/>
        <v>12.326666666666672</v>
      </c>
      <c r="EM46" s="6">
        <f t="shared" si="185"/>
        <v>1.9100000000000037</v>
      </c>
      <c r="EN46" s="7">
        <f t="shared" si="186"/>
        <v>0.26609254561333934</v>
      </c>
      <c r="EO46" s="6">
        <v>36.71</v>
      </c>
      <c r="EP46" s="6">
        <v>35.229999999999997</v>
      </c>
      <c r="EQ46" s="6">
        <v>36.46</v>
      </c>
      <c r="ER46" s="6">
        <f t="shared" si="187"/>
        <v>36.133333333333333</v>
      </c>
      <c r="ES46" s="6">
        <f t="shared" si="188"/>
        <v>12.013333333333332</v>
      </c>
      <c r="ET46" s="6">
        <f t="shared" si="189"/>
        <v>1.596666666666664</v>
      </c>
      <c r="EU46" s="7">
        <f t="shared" si="190"/>
        <v>0.33064003653063545</v>
      </c>
      <c r="EV46" s="6">
        <f t="shared" si="191"/>
        <v>-0.31333333333333968</v>
      </c>
      <c r="EW46" s="7">
        <f t="shared" si="192"/>
        <v>1.2425753444859386</v>
      </c>
      <c r="EX46" s="6">
        <v>35.270000000000003</v>
      </c>
      <c r="EY46" s="6">
        <v>32.479999999999997</v>
      </c>
      <c r="EZ46" s="6">
        <v>33.81</v>
      </c>
      <c r="FA46" s="6">
        <f t="shared" si="193"/>
        <v>33.853333333333332</v>
      </c>
      <c r="FB46" s="6">
        <f t="shared" si="194"/>
        <v>11.00333333333333</v>
      </c>
      <c r="FC46" s="6">
        <f t="shared" si="195"/>
        <v>0.58666666666666245</v>
      </c>
      <c r="FD46" s="7">
        <f t="shared" si="196"/>
        <v>0.66587963971095998</v>
      </c>
      <c r="FE46" s="6">
        <f t="shared" si="197"/>
        <v>-1.3233333333333412</v>
      </c>
      <c r="FF46" s="7">
        <f t="shared" si="198"/>
        <v>2.5024362789875134</v>
      </c>
    </row>
    <row r="47" spans="1:162" ht="15.75" customHeight="1" x14ac:dyDescent="0.2">
      <c r="A47" s="5" t="s">
        <v>67</v>
      </c>
      <c r="B47" s="5" t="s">
        <v>59</v>
      </c>
      <c r="C47" s="6">
        <v>28.53</v>
      </c>
      <c r="D47" s="6">
        <v>28.88</v>
      </c>
      <c r="E47" s="6">
        <v>29.15</v>
      </c>
      <c r="F47" s="6">
        <f t="shared" si="101"/>
        <v>28.853333333333335</v>
      </c>
      <c r="G47" s="6">
        <f t="shared" si="102"/>
        <v>5.5833333333333357</v>
      </c>
      <c r="H47" s="6">
        <f t="shared" si="103"/>
        <v>-1.5533333333333275</v>
      </c>
      <c r="I47" s="7">
        <f t="shared" si="104"/>
        <v>2.9349447262223038</v>
      </c>
      <c r="J47" s="6">
        <v>27.94</v>
      </c>
      <c r="K47" s="6">
        <v>28.22</v>
      </c>
      <c r="L47" s="6">
        <v>27.38</v>
      </c>
      <c r="M47" s="6">
        <f t="shared" si="105"/>
        <v>27.846666666666664</v>
      </c>
      <c r="N47" s="6">
        <f t="shared" si="106"/>
        <v>7.1366666666666632</v>
      </c>
      <c r="O47" s="6">
        <f t="shared" si="107"/>
        <v>1.5533333333333275</v>
      </c>
      <c r="P47" s="7">
        <f t="shared" si="108"/>
        <v>0.34072191924620804</v>
      </c>
      <c r="Q47" s="6">
        <v>25.55</v>
      </c>
      <c r="R47" s="6">
        <v>27.43</v>
      </c>
      <c r="S47" s="6">
        <v>26.98</v>
      </c>
      <c r="T47" s="6">
        <f t="shared" si="109"/>
        <v>26.653333333333336</v>
      </c>
      <c r="U47" s="6">
        <f t="shared" si="110"/>
        <v>4.2033333333333367</v>
      </c>
      <c r="V47" s="6">
        <f t="shared" si="111"/>
        <v>-1.379999999999999</v>
      </c>
      <c r="W47" s="7">
        <f t="shared" si="112"/>
        <v>2.6026837108838654</v>
      </c>
      <c r="X47" s="6">
        <f t="shared" si="113"/>
        <v>-2.9333333333333265</v>
      </c>
      <c r="Y47" s="7">
        <f t="shared" si="114"/>
        <v>7.6387328312832947</v>
      </c>
      <c r="Z47" s="6">
        <v>27.54</v>
      </c>
      <c r="AA47" s="6">
        <v>27.43</v>
      </c>
      <c r="AB47" s="6">
        <v>27.53</v>
      </c>
      <c r="AC47" s="6">
        <v>28.86</v>
      </c>
      <c r="AD47" s="6">
        <f t="shared" si="116"/>
        <v>6.82</v>
      </c>
      <c r="AE47" s="6">
        <f t="shared" si="117"/>
        <v>1.2366666666666646</v>
      </c>
      <c r="AF47" s="7">
        <f t="shared" si="118"/>
        <v>0.42435198565456206</v>
      </c>
      <c r="AG47" s="6">
        <f t="shared" si="119"/>
        <v>-0.31666666666666288</v>
      </c>
      <c r="AH47" s="7">
        <f t="shared" si="120"/>
        <v>1.2454496223588196</v>
      </c>
      <c r="AI47" s="6">
        <v>24.24</v>
      </c>
      <c r="AJ47" s="6">
        <v>24.86</v>
      </c>
      <c r="AK47" s="6">
        <v>23.96</v>
      </c>
      <c r="AL47" s="6">
        <f t="shared" si="121"/>
        <v>24.353333333333335</v>
      </c>
      <c r="AM47" s="6">
        <f t="shared" si="122"/>
        <v>2.2433333333333358</v>
      </c>
      <c r="AN47" s="6">
        <f t="shared" si="123"/>
        <v>-4.063333333333329</v>
      </c>
      <c r="AO47" s="7">
        <f t="shared" si="124"/>
        <v>16.718034445773881</v>
      </c>
      <c r="AP47" s="6">
        <v>27.43</v>
      </c>
      <c r="AQ47" s="6">
        <v>26.43</v>
      </c>
      <c r="AR47" s="6">
        <v>27.49</v>
      </c>
      <c r="AS47" s="6">
        <f t="shared" si="125"/>
        <v>27.116666666666664</v>
      </c>
      <c r="AT47" s="6">
        <f t="shared" si="199"/>
        <v>6.3066666666666649</v>
      </c>
      <c r="AU47" s="6">
        <f t="shared" si="126"/>
        <v>4.063333333333329</v>
      </c>
      <c r="AV47" s="7">
        <f t="shared" si="127"/>
        <v>5.9815644192119009E-2</v>
      </c>
      <c r="AW47" s="6">
        <v>26.9</v>
      </c>
      <c r="AX47" s="6">
        <v>25.4</v>
      </c>
      <c r="AY47" s="6">
        <v>27.34</v>
      </c>
      <c r="AZ47" s="6">
        <f t="shared" si="128"/>
        <v>26.546666666666667</v>
      </c>
      <c r="BA47" s="6">
        <f t="shared" si="129"/>
        <v>4.4866666666666681</v>
      </c>
      <c r="BB47" s="6">
        <f t="shared" si="130"/>
        <v>2.2433333333333323</v>
      </c>
      <c r="BC47" s="7">
        <f t="shared" si="131"/>
        <v>0.21119779341375611</v>
      </c>
      <c r="BD47" s="6">
        <f t="shared" si="132"/>
        <v>-1.8199999999999967</v>
      </c>
      <c r="BE47" s="7">
        <f t="shared" si="133"/>
        <v>3.530811985162611</v>
      </c>
      <c r="BF47" s="6">
        <v>26.54</v>
      </c>
      <c r="BG47" s="6">
        <v>25.17</v>
      </c>
      <c r="BH47" s="6">
        <v>27.63</v>
      </c>
      <c r="BI47" s="6">
        <f t="shared" si="134"/>
        <v>26.446666666666669</v>
      </c>
      <c r="BJ47" s="6">
        <f t="shared" si="135"/>
        <v>3.9566666666666706</v>
      </c>
      <c r="BK47" s="6">
        <f t="shared" si="136"/>
        <v>1.7133333333333347</v>
      </c>
      <c r="BL47" s="7">
        <f t="shared" si="137"/>
        <v>0.30495465994005072</v>
      </c>
      <c r="BM47" s="6">
        <f t="shared" si="138"/>
        <v>-2.3499999999999943</v>
      </c>
      <c r="BN47" s="7">
        <f t="shared" si="139"/>
        <v>5.0982425092770285</v>
      </c>
      <c r="BO47" s="6">
        <v>24.24</v>
      </c>
      <c r="BP47" s="6">
        <v>23.74</v>
      </c>
      <c r="BQ47" s="6">
        <v>23.53</v>
      </c>
      <c r="BR47" s="6">
        <f t="shared" si="140"/>
        <v>23.836666666666662</v>
      </c>
      <c r="BS47" s="6">
        <f t="shared" si="141"/>
        <v>1.0266666666666637</v>
      </c>
      <c r="BT47" s="6">
        <f t="shared" si="142"/>
        <v>-2.6033333333333388</v>
      </c>
      <c r="BU47" s="7">
        <f t="shared" si="143"/>
        <v>6.0768906569424201</v>
      </c>
      <c r="BV47" s="6">
        <v>25.55</v>
      </c>
      <c r="BW47" s="6">
        <v>25.48</v>
      </c>
      <c r="BX47" s="6">
        <v>25.17</v>
      </c>
      <c r="BY47" s="6">
        <f t="shared" si="144"/>
        <v>25.400000000000002</v>
      </c>
      <c r="BZ47" s="6">
        <f t="shared" si="145"/>
        <v>3.6300000000000026</v>
      </c>
      <c r="CA47" s="6">
        <f t="shared" si="146"/>
        <v>2.6033333333333388</v>
      </c>
      <c r="CB47" s="7">
        <f t="shared" si="147"/>
        <v>0.16455783993045364</v>
      </c>
      <c r="CC47" s="6">
        <v>24.56</v>
      </c>
      <c r="CD47" s="6">
        <v>25.42</v>
      </c>
      <c r="CE47" s="6">
        <v>25.86</v>
      </c>
      <c r="CF47" s="6">
        <f t="shared" si="148"/>
        <v>25.28</v>
      </c>
      <c r="CG47" s="6">
        <f t="shared" si="149"/>
        <v>1.5</v>
      </c>
      <c r="CH47" s="6">
        <f t="shared" si="150"/>
        <v>0.47333333333333627</v>
      </c>
      <c r="CI47" s="7">
        <f t="shared" si="151"/>
        <v>0.72029843091587498</v>
      </c>
      <c r="CJ47" s="6">
        <f t="shared" si="152"/>
        <v>-2.1300000000000026</v>
      </c>
      <c r="CK47" s="7">
        <f t="shared" si="153"/>
        <v>4.3771748050429657</v>
      </c>
      <c r="CL47" s="6">
        <v>32.06</v>
      </c>
      <c r="CM47" s="6">
        <v>30.38</v>
      </c>
      <c r="CN47" s="6">
        <v>31.08</v>
      </c>
      <c r="CO47" s="6">
        <f t="shared" si="154"/>
        <v>31.173333333333332</v>
      </c>
      <c r="CP47" s="6">
        <f t="shared" si="155"/>
        <v>7.4733333333333327</v>
      </c>
      <c r="CQ47" s="6">
        <f t="shared" si="156"/>
        <v>6.446666666666669</v>
      </c>
      <c r="CR47" s="7">
        <f t="shared" si="157"/>
        <v>1.1464627836805907E-2</v>
      </c>
      <c r="CS47" s="6">
        <f t="shared" si="158"/>
        <v>3.8433333333333302</v>
      </c>
      <c r="CT47" s="7">
        <f t="shared" si="159"/>
        <v>6.9669289786807781E-2</v>
      </c>
      <c r="CU47" s="6">
        <v>29.3</v>
      </c>
      <c r="CV47" s="6">
        <v>28.11</v>
      </c>
      <c r="CW47" s="6">
        <v>27.92</v>
      </c>
      <c r="CX47" s="6">
        <f t="shared" si="160"/>
        <v>28.443333333333332</v>
      </c>
      <c r="CY47" s="6">
        <f t="shared" si="200"/>
        <v>4.2033333333333331</v>
      </c>
      <c r="CZ47" s="6">
        <f t="shared" si="161"/>
        <v>0.28999999999999559</v>
      </c>
      <c r="DA47" s="7">
        <f t="shared" si="162"/>
        <v>0.81790205855778353</v>
      </c>
      <c r="DB47" s="6">
        <v>25.33</v>
      </c>
      <c r="DC47" s="6">
        <v>24.36</v>
      </c>
      <c r="DD47" s="6">
        <v>27.96</v>
      </c>
      <c r="DE47" s="6">
        <f t="shared" si="163"/>
        <v>25.883333333333336</v>
      </c>
      <c r="DF47" s="6">
        <f t="shared" si="164"/>
        <v>3.9133333333333375</v>
      </c>
      <c r="DG47" s="6">
        <f t="shared" si="165"/>
        <v>-0.28999999999999559</v>
      </c>
      <c r="DH47" s="7">
        <f t="shared" si="166"/>
        <v>1.2226402776920648</v>
      </c>
      <c r="DI47" s="6">
        <v>28.34</v>
      </c>
      <c r="DJ47" s="6">
        <v>27.32</v>
      </c>
      <c r="DK47" s="6">
        <v>28.65</v>
      </c>
      <c r="DL47" s="6">
        <f t="shared" si="167"/>
        <v>28.103333333333335</v>
      </c>
      <c r="DM47" s="6">
        <f t="shared" si="168"/>
        <v>4.8433333333333337</v>
      </c>
      <c r="DN47" s="6">
        <f t="shared" si="169"/>
        <v>0.64000000000000057</v>
      </c>
      <c r="DO47" s="7">
        <f t="shared" si="170"/>
        <v>0.64171294878145191</v>
      </c>
      <c r="DP47" s="6">
        <f t="shared" si="171"/>
        <v>0.92999999999999616</v>
      </c>
      <c r="DQ47" s="7">
        <f t="shared" si="172"/>
        <v>0.52485834181153501</v>
      </c>
      <c r="DR47" s="6">
        <v>23.45</v>
      </c>
      <c r="DS47" s="6">
        <v>24.87</v>
      </c>
      <c r="DT47" s="6">
        <v>26.02</v>
      </c>
      <c r="DU47" s="6">
        <f t="shared" si="173"/>
        <v>24.78</v>
      </c>
      <c r="DV47" s="6">
        <f t="shared" si="174"/>
        <v>-1.1400000000000006</v>
      </c>
      <c r="DW47" s="6">
        <f t="shared" si="175"/>
        <v>-5.3433333333333337</v>
      </c>
      <c r="DX47" s="7">
        <f t="shared" si="176"/>
        <v>40.597903802397781</v>
      </c>
      <c r="DY47" s="6">
        <f t="shared" si="177"/>
        <v>-5.0533333333333381</v>
      </c>
      <c r="DZ47" s="7">
        <f t="shared" si="178"/>
        <v>33.205109093112029</v>
      </c>
      <c r="EA47" s="6">
        <v>25.11</v>
      </c>
      <c r="EB47" s="6">
        <v>26.19</v>
      </c>
      <c r="EC47" s="6">
        <v>26.34</v>
      </c>
      <c r="ED47" s="6">
        <f t="shared" si="179"/>
        <v>25.88</v>
      </c>
      <c r="EE47" s="6">
        <f t="shared" si="180"/>
        <v>2.7899999999999991</v>
      </c>
      <c r="EF47" s="6">
        <f t="shared" si="181"/>
        <v>-5.2966666666666669</v>
      </c>
      <c r="EG47" s="7">
        <f t="shared" si="182"/>
        <v>39.305700779813598</v>
      </c>
      <c r="EH47" s="6">
        <v>31.72</v>
      </c>
      <c r="EI47" s="6">
        <v>30.19</v>
      </c>
      <c r="EJ47" s="6">
        <v>29.82</v>
      </c>
      <c r="EK47" s="6">
        <f t="shared" si="183"/>
        <v>30.576666666666664</v>
      </c>
      <c r="EL47" s="6">
        <f t="shared" si="184"/>
        <v>8.086666666666666</v>
      </c>
      <c r="EM47" s="6">
        <f t="shared" si="185"/>
        <v>5.2966666666666669</v>
      </c>
      <c r="EN47" s="7">
        <f t="shared" si="186"/>
        <v>2.5441602112678128E-2</v>
      </c>
      <c r="EO47" s="6">
        <v>25.21</v>
      </c>
      <c r="EP47" s="6">
        <v>27.71</v>
      </c>
      <c r="EQ47" s="6">
        <v>24.01</v>
      </c>
      <c r="ER47" s="6">
        <f t="shared" si="187"/>
        <v>25.643333333333334</v>
      </c>
      <c r="ES47" s="6">
        <f t="shared" si="188"/>
        <v>1.5233333333333334</v>
      </c>
      <c r="ET47" s="6">
        <f t="shared" si="189"/>
        <v>-1.2666666666666657</v>
      </c>
      <c r="EU47" s="7">
        <f t="shared" si="190"/>
        <v>2.4060500721642315</v>
      </c>
      <c r="EV47" s="6">
        <f t="shared" si="191"/>
        <v>-6.5633333333333326</v>
      </c>
      <c r="EW47" s="7">
        <f t="shared" si="192"/>
        <v>94.571484197736197</v>
      </c>
      <c r="EX47" s="6">
        <v>27.41</v>
      </c>
      <c r="EY47" s="6">
        <v>28.3</v>
      </c>
      <c r="EZ47" s="6">
        <v>27.95</v>
      </c>
      <c r="FA47" s="6">
        <f t="shared" si="193"/>
        <v>27.886666666666667</v>
      </c>
      <c r="FB47" s="6">
        <f t="shared" si="194"/>
        <v>5.0366666666666653</v>
      </c>
      <c r="FC47" s="6">
        <f t="shared" si="195"/>
        <v>2.2466666666666661</v>
      </c>
      <c r="FD47" s="7">
        <f t="shared" si="196"/>
        <v>0.21071038618867494</v>
      </c>
      <c r="FE47" s="6">
        <f t="shared" si="197"/>
        <v>-3.0500000000000007</v>
      </c>
      <c r="FF47" s="7">
        <f t="shared" si="198"/>
        <v>8.2821193907310224</v>
      </c>
    </row>
    <row r="48" spans="1:162" ht="15.75" customHeight="1" x14ac:dyDescent="0.2">
      <c r="A48" s="5" t="s">
        <v>68</v>
      </c>
      <c r="B48" s="5" t="s">
        <v>59</v>
      </c>
      <c r="C48" s="6">
        <v>35.049999999999997</v>
      </c>
      <c r="D48" s="6">
        <v>33.93</v>
      </c>
      <c r="E48" s="6">
        <v>33.159999999999997</v>
      </c>
      <c r="F48" s="6">
        <f t="shared" si="101"/>
        <v>34.04666666666666</v>
      </c>
      <c r="G48" s="6">
        <f t="shared" si="102"/>
        <v>10.77666666666666</v>
      </c>
      <c r="H48" s="6">
        <f t="shared" si="103"/>
        <v>-2.2500000000000107</v>
      </c>
      <c r="I48" s="7">
        <f t="shared" si="104"/>
        <v>4.7568284600109187</v>
      </c>
      <c r="J48" s="6">
        <v>33.54</v>
      </c>
      <c r="K48" s="6">
        <v>33.04</v>
      </c>
      <c r="L48" s="6">
        <v>34.630000000000003</v>
      </c>
      <c r="M48" s="6">
        <f t="shared" si="105"/>
        <v>33.736666666666672</v>
      </c>
      <c r="N48" s="6">
        <f t="shared" si="106"/>
        <v>13.026666666666671</v>
      </c>
      <c r="O48" s="6">
        <f t="shared" si="107"/>
        <v>2.2500000000000107</v>
      </c>
      <c r="P48" s="7">
        <f t="shared" si="108"/>
        <v>0.2102241038134271</v>
      </c>
      <c r="Q48" s="6">
        <v>32.54</v>
      </c>
      <c r="R48" s="6">
        <v>32.86</v>
      </c>
      <c r="S48" s="6">
        <v>33.200000000000003</v>
      </c>
      <c r="T48" s="6">
        <f t="shared" si="109"/>
        <v>32.866666666666667</v>
      </c>
      <c r="U48" s="6">
        <f t="shared" si="110"/>
        <v>10.416666666666668</v>
      </c>
      <c r="V48" s="6">
        <f t="shared" si="111"/>
        <v>-0.35999999999999233</v>
      </c>
      <c r="W48" s="7">
        <f t="shared" si="112"/>
        <v>1.2834258975628974</v>
      </c>
      <c r="X48" s="6">
        <f t="shared" si="113"/>
        <v>-2.610000000000003</v>
      </c>
      <c r="Y48" s="7">
        <f t="shared" si="114"/>
        <v>6.1050368358422489</v>
      </c>
      <c r="Z48" s="6">
        <v>33.28</v>
      </c>
      <c r="AA48" s="6">
        <v>33.119999999999997</v>
      </c>
      <c r="AB48" s="6">
        <v>35.82</v>
      </c>
      <c r="AC48" s="6">
        <f t="shared" ref="AC48:AC69" si="201">AVERAGE(Z48:AB48)</f>
        <v>34.073333333333331</v>
      </c>
      <c r="AD48" s="6">
        <f t="shared" si="116"/>
        <v>12.033333333333331</v>
      </c>
      <c r="AE48" s="6">
        <f t="shared" si="117"/>
        <v>1.2566666666666713</v>
      </c>
      <c r="AF48" s="7">
        <f t="shared" si="118"/>
        <v>0.41850980646922392</v>
      </c>
      <c r="AG48" s="6">
        <f t="shared" si="119"/>
        <v>-0.9933333333333394</v>
      </c>
      <c r="AH48" s="7">
        <f t="shared" si="120"/>
        <v>1.9907793582064663</v>
      </c>
      <c r="AI48" s="6">
        <v>33.76</v>
      </c>
      <c r="AJ48" s="6">
        <v>33.89</v>
      </c>
      <c r="AK48" s="6">
        <v>34.28</v>
      </c>
      <c r="AL48" s="6">
        <f t="shared" si="121"/>
        <v>33.976666666666667</v>
      </c>
      <c r="AM48" s="6">
        <f t="shared" si="122"/>
        <v>11.866666666666667</v>
      </c>
      <c r="AN48" s="6">
        <f t="shared" si="123"/>
        <v>-0.30666666666666131</v>
      </c>
      <c r="AO48" s="7">
        <f t="shared" si="124"/>
        <v>1.2368466734094328</v>
      </c>
      <c r="AP48" s="6">
        <v>33.76</v>
      </c>
      <c r="AQ48" s="6">
        <v>32.65</v>
      </c>
      <c r="AR48" s="6">
        <v>32.54</v>
      </c>
      <c r="AS48" s="6">
        <f t="shared" si="125"/>
        <v>32.983333333333327</v>
      </c>
      <c r="AT48" s="6">
        <f t="shared" si="199"/>
        <v>12.173333333333328</v>
      </c>
      <c r="AU48" s="6">
        <f t="shared" si="126"/>
        <v>0.30666666666666131</v>
      </c>
      <c r="AV48" s="7">
        <f t="shared" si="127"/>
        <v>0.8085076521598652</v>
      </c>
      <c r="AW48" s="6">
        <v>30.76</v>
      </c>
      <c r="AX48" s="6">
        <v>31.65</v>
      </c>
      <c r="AY48" s="6">
        <v>30.76</v>
      </c>
      <c r="AZ48" s="6">
        <f t="shared" si="128"/>
        <v>31.056666666666668</v>
      </c>
      <c r="BA48" s="6">
        <f t="shared" si="129"/>
        <v>8.9966666666666697</v>
      </c>
      <c r="BB48" s="6">
        <f t="shared" si="130"/>
        <v>-2.8699999999999974</v>
      </c>
      <c r="BC48" s="7">
        <f t="shared" si="131"/>
        <v>7.3106516018351906</v>
      </c>
      <c r="BD48" s="6">
        <f t="shared" si="132"/>
        <v>-3.1766666666666588</v>
      </c>
      <c r="BE48" s="7">
        <f t="shared" si="133"/>
        <v>9.0421551141851992</v>
      </c>
      <c r="BF48" s="6">
        <v>35.29</v>
      </c>
      <c r="BG48" s="6">
        <v>36.82</v>
      </c>
      <c r="BH48" s="6">
        <v>34.31</v>
      </c>
      <c r="BI48" s="6">
        <f t="shared" si="134"/>
        <v>35.473333333333336</v>
      </c>
      <c r="BJ48" s="6">
        <f t="shared" si="135"/>
        <v>12.983333333333338</v>
      </c>
      <c r="BK48" s="6">
        <f t="shared" si="136"/>
        <v>1.1166666666666707</v>
      </c>
      <c r="BL48" s="7">
        <f t="shared" si="137"/>
        <v>0.46115809679296837</v>
      </c>
      <c r="BM48" s="6">
        <f t="shared" si="138"/>
        <v>0.81000000000000938</v>
      </c>
      <c r="BN48" s="7">
        <f t="shared" si="139"/>
        <v>0.57038185793420815</v>
      </c>
      <c r="BO48" s="6">
        <v>31.9</v>
      </c>
      <c r="BP48" s="6">
        <v>32.869999999999997</v>
      </c>
      <c r="BQ48" s="6">
        <v>29.82</v>
      </c>
      <c r="BR48" s="6">
        <f t="shared" si="140"/>
        <v>31.53</v>
      </c>
      <c r="BS48" s="6">
        <f t="shared" si="141"/>
        <v>8.7200000000000024</v>
      </c>
      <c r="BT48" s="6">
        <f t="shared" si="142"/>
        <v>-3.2999999999999972</v>
      </c>
      <c r="BU48" s="7">
        <f t="shared" si="143"/>
        <v>9.8491553067593109</v>
      </c>
      <c r="BV48" s="6">
        <v>33.82</v>
      </c>
      <c r="BW48" s="6">
        <v>34.270000000000003</v>
      </c>
      <c r="BX48" s="6">
        <v>33.28</v>
      </c>
      <c r="BY48" s="6">
        <f t="shared" si="144"/>
        <v>33.79</v>
      </c>
      <c r="BZ48" s="6">
        <f t="shared" si="145"/>
        <v>12.02</v>
      </c>
      <c r="CA48" s="6">
        <f t="shared" si="146"/>
        <v>3.2999999999999972</v>
      </c>
      <c r="CB48" s="7">
        <f t="shared" si="147"/>
        <v>0.10153154954452964</v>
      </c>
      <c r="CC48" s="6">
        <v>31.33</v>
      </c>
      <c r="CD48" s="6">
        <v>32.74</v>
      </c>
      <c r="CE48" s="6">
        <v>32.85</v>
      </c>
      <c r="CF48" s="6">
        <f t="shared" si="148"/>
        <v>32.306666666666665</v>
      </c>
      <c r="CG48" s="6">
        <f t="shared" si="149"/>
        <v>8.5266666666666637</v>
      </c>
      <c r="CH48" s="6">
        <f t="shared" si="150"/>
        <v>-0.19333333333333869</v>
      </c>
      <c r="CI48" s="7">
        <f t="shared" si="151"/>
        <v>1.1434024869669099</v>
      </c>
      <c r="CJ48" s="6">
        <f t="shared" si="152"/>
        <v>-3.4933333333333358</v>
      </c>
      <c r="CK48" s="7">
        <f t="shared" si="153"/>
        <v>11.261548672271934</v>
      </c>
      <c r="CL48" s="6">
        <v>32.54</v>
      </c>
      <c r="CM48" s="6">
        <v>34.83</v>
      </c>
      <c r="CN48" s="6">
        <v>34.64</v>
      </c>
      <c r="CO48" s="6">
        <f t="shared" si="154"/>
        <v>34.003333333333337</v>
      </c>
      <c r="CP48" s="6">
        <f t="shared" si="155"/>
        <v>10.303333333333338</v>
      </c>
      <c r="CQ48" s="6">
        <f t="shared" si="156"/>
        <v>1.5833333333333357</v>
      </c>
      <c r="CR48" s="7">
        <f t="shared" si="157"/>
        <v>0.33370996354250804</v>
      </c>
      <c r="CS48" s="6">
        <f t="shared" si="158"/>
        <v>-1.7166666666666615</v>
      </c>
      <c r="CT48" s="7">
        <f t="shared" si="159"/>
        <v>3.2867612583431494</v>
      </c>
      <c r="CU48" s="6">
        <v>30.54</v>
      </c>
      <c r="CV48" s="6">
        <v>31.76</v>
      </c>
      <c r="CW48" s="6">
        <v>30.88</v>
      </c>
      <c r="CX48" s="6">
        <f t="shared" si="160"/>
        <v>31.06</v>
      </c>
      <c r="CY48" s="6">
        <f t="shared" si="200"/>
        <v>6.82</v>
      </c>
      <c r="CZ48" s="6">
        <f t="shared" si="161"/>
        <v>-2.7233333333333327</v>
      </c>
      <c r="DA48" s="7">
        <f t="shared" si="162"/>
        <v>6.6039689326581792</v>
      </c>
      <c r="DB48" s="6">
        <v>30.81</v>
      </c>
      <c r="DC48" s="6">
        <v>31.24</v>
      </c>
      <c r="DD48" s="6">
        <v>32.49</v>
      </c>
      <c r="DE48" s="6">
        <f t="shared" si="163"/>
        <v>31.513333333333332</v>
      </c>
      <c r="DF48" s="6">
        <f t="shared" si="164"/>
        <v>9.543333333333333</v>
      </c>
      <c r="DG48" s="6">
        <f t="shared" si="165"/>
        <v>2.7233333333333327</v>
      </c>
      <c r="DH48" s="7">
        <f t="shared" si="166"/>
        <v>0.15142409211750904</v>
      </c>
      <c r="DI48" s="6">
        <v>31.9</v>
      </c>
      <c r="DJ48" s="6">
        <v>32.85</v>
      </c>
      <c r="DK48" s="6">
        <v>30.74</v>
      </c>
      <c r="DL48" s="6">
        <f t="shared" si="167"/>
        <v>31.83</v>
      </c>
      <c r="DM48" s="6">
        <f t="shared" si="168"/>
        <v>8.5699999999999967</v>
      </c>
      <c r="DN48" s="6">
        <f t="shared" si="169"/>
        <v>1.7499999999999964</v>
      </c>
      <c r="DO48" s="7">
        <f t="shared" si="170"/>
        <v>0.29730177875068103</v>
      </c>
      <c r="DP48" s="6">
        <f t="shared" si="171"/>
        <v>-0.97333333333333627</v>
      </c>
      <c r="DQ48" s="7">
        <f t="shared" si="172"/>
        <v>1.9633717104935129</v>
      </c>
      <c r="DR48" s="6">
        <v>32.71</v>
      </c>
      <c r="DS48" s="6">
        <v>35.29</v>
      </c>
      <c r="DT48" s="6">
        <v>33.42</v>
      </c>
      <c r="DU48" s="6">
        <f t="shared" si="173"/>
        <v>33.806666666666665</v>
      </c>
      <c r="DV48" s="6">
        <f t="shared" si="174"/>
        <v>7.8866666666666632</v>
      </c>
      <c r="DW48" s="6">
        <f t="shared" si="175"/>
        <v>1.0666666666666629</v>
      </c>
      <c r="DX48" s="7">
        <f t="shared" si="176"/>
        <v>0.47742080195520947</v>
      </c>
      <c r="DY48" s="6">
        <f t="shared" si="177"/>
        <v>-1.6566666666666698</v>
      </c>
      <c r="DZ48" s="7">
        <f t="shared" si="178"/>
        <v>3.1528721439169569</v>
      </c>
      <c r="EA48" s="6">
        <v>28.42</v>
      </c>
      <c r="EB48" s="6">
        <v>30.19</v>
      </c>
      <c r="EC48" s="6">
        <v>29.74</v>
      </c>
      <c r="ED48" s="6">
        <f t="shared" si="179"/>
        <v>29.45</v>
      </c>
      <c r="EE48" s="6">
        <f t="shared" si="180"/>
        <v>6.3599999999999994</v>
      </c>
      <c r="EF48" s="6">
        <f t="shared" si="181"/>
        <v>-5.7033333333333367</v>
      </c>
      <c r="EG48" s="7">
        <f t="shared" si="182"/>
        <v>52.10440112676492</v>
      </c>
      <c r="EH48" s="6">
        <v>34.15</v>
      </c>
      <c r="EI48" s="6">
        <v>35.32</v>
      </c>
      <c r="EJ48" s="6">
        <v>34.19</v>
      </c>
      <c r="EK48" s="6">
        <f t="shared" si="183"/>
        <v>34.553333333333335</v>
      </c>
      <c r="EL48" s="6">
        <f t="shared" si="184"/>
        <v>12.063333333333336</v>
      </c>
      <c r="EM48" s="6">
        <f t="shared" si="185"/>
        <v>5.7033333333333367</v>
      </c>
      <c r="EN48" s="7">
        <f t="shared" si="186"/>
        <v>1.9192236708893317E-2</v>
      </c>
      <c r="EO48" s="6">
        <v>33.76</v>
      </c>
      <c r="EP48" s="6">
        <v>32.78</v>
      </c>
      <c r="EQ48" s="6">
        <v>33.33</v>
      </c>
      <c r="ER48" s="6">
        <f t="shared" si="187"/>
        <v>33.29</v>
      </c>
      <c r="ES48" s="6">
        <f t="shared" si="188"/>
        <v>9.1699999999999982</v>
      </c>
      <c r="ET48" s="6">
        <f t="shared" si="189"/>
        <v>2.8099999999999987</v>
      </c>
      <c r="EU48" s="7">
        <f t="shared" si="190"/>
        <v>0.14259546448355309</v>
      </c>
      <c r="EV48" s="6">
        <f t="shared" si="191"/>
        <v>-2.893333333333338</v>
      </c>
      <c r="EW48" s="7">
        <f t="shared" si="192"/>
        <v>7.4298512803084131</v>
      </c>
      <c r="EX48" s="6">
        <v>32.17</v>
      </c>
      <c r="EY48" s="6">
        <v>31.76</v>
      </c>
      <c r="EZ48" s="6">
        <v>32.76</v>
      </c>
      <c r="FA48" s="6">
        <f t="shared" si="193"/>
        <v>32.229999999999997</v>
      </c>
      <c r="FB48" s="6">
        <f t="shared" si="194"/>
        <v>9.3799999999999955</v>
      </c>
      <c r="FC48" s="6">
        <f t="shared" si="195"/>
        <v>3.019999999999996</v>
      </c>
      <c r="FD48" s="7">
        <f t="shared" si="196"/>
        <v>0.12327908806167022</v>
      </c>
      <c r="FE48" s="6">
        <f t="shared" si="197"/>
        <v>-2.6833333333333407</v>
      </c>
      <c r="FF48" s="7">
        <f t="shared" si="198"/>
        <v>6.4233830549070445</v>
      </c>
    </row>
    <row r="49" spans="1:162" ht="15.75" customHeight="1" x14ac:dyDescent="0.2">
      <c r="A49" s="5" t="s">
        <v>69</v>
      </c>
      <c r="B49" s="5" t="s">
        <v>59</v>
      </c>
      <c r="C49" s="6">
        <v>37.82</v>
      </c>
      <c r="D49" s="6">
        <v>37.78</v>
      </c>
      <c r="E49" s="6">
        <v>38.39</v>
      </c>
      <c r="F49" s="6">
        <f t="shared" si="101"/>
        <v>37.996666666666663</v>
      </c>
      <c r="G49" s="6">
        <f t="shared" si="102"/>
        <v>14.726666666666663</v>
      </c>
      <c r="H49" s="6">
        <f t="shared" si="103"/>
        <v>-2.3233333333333341</v>
      </c>
      <c r="I49" s="7">
        <f t="shared" si="104"/>
        <v>5.004872557975002</v>
      </c>
      <c r="J49" s="6">
        <v>37.770000000000003</v>
      </c>
      <c r="K49" s="6">
        <v>38.14</v>
      </c>
      <c r="L49" s="6">
        <v>37.369999999999997</v>
      </c>
      <c r="M49" s="6">
        <f t="shared" si="105"/>
        <v>37.76</v>
      </c>
      <c r="N49" s="6">
        <f t="shared" si="106"/>
        <v>17.049999999999997</v>
      </c>
      <c r="O49" s="6">
        <f t="shared" si="107"/>
        <v>2.3233333333333341</v>
      </c>
      <c r="P49" s="7">
        <f t="shared" si="108"/>
        <v>0.19980528743065643</v>
      </c>
      <c r="Q49" s="6">
        <v>34.72</v>
      </c>
      <c r="R49" s="6">
        <v>33.840000000000003</v>
      </c>
      <c r="S49" s="6">
        <v>33.19</v>
      </c>
      <c r="T49" s="6">
        <f t="shared" si="109"/>
        <v>33.916666666666664</v>
      </c>
      <c r="U49" s="6">
        <f t="shared" si="110"/>
        <v>11.466666666666665</v>
      </c>
      <c r="V49" s="6">
        <f t="shared" si="111"/>
        <v>-3.259999999999998</v>
      </c>
      <c r="W49" s="7">
        <f t="shared" si="112"/>
        <v>9.5798296369514127</v>
      </c>
      <c r="X49" s="6">
        <f t="shared" si="113"/>
        <v>-5.5833333333333321</v>
      </c>
      <c r="Y49" s="7">
        <f t="shared" si="114"/>
        <v>47.945826460053752</v>
      </c>
      <c r="Z49" s="6">
        <v>32.82</v>
      </c>
      <c r="AA49" s="6">
        <v>32.64</v>
      </c>
      <c r="AB49" s="6">
        <v>33.450000000000003</v>
      </c>
      <c r="AC49" s="6">
        <f t="shared" si="201"/>
        <v>32.970000000000006</v>
      </c>
      <c r="AD49" s="6">
        <f t="shared" si="116"/>
        <v>10.930000000000007</v>
      </c>
      <c r="AE49" s="6">
        <f t="shared" si="117"/>
        <v>-3.7966666666666562</v>
      </c>
      <c r="AF49" s="7">
        <f t="shared" si="118"/>
        <v>13.896663780347676</v>
      </c>
      <c r="AG49" s="6">
        <f t="shared" si="119"/>
        <v>-6.1199999999999903</v>
      </c>
      <c r="AH49" s="7">
        <f t="shared" si="120"/>
        <v>69.551031201667243</v>
      </c>
      <c r="AI49" s="6">
        <v>34.340000000000003</v>
      </c>
      <c r="AJ49" s="6">
        <v>36.880000000000003</v>
      </c>
      <c r="AK49" s="6">
        <v>34.21</v>
      </c>
      <c r="AL49" s="6">
        <f t="shared" si="121"/>
        <v>35.143333333333338</v>
      </c>
      <c r="AM49" s="6">
        <f t="shared" si="122"/>
        <v>13.033333333333339</v>
      </c>
      <c r="AN49" s="6">
        <f t="shared" si="123"/>
        <v>-2.8833333333333293</v>
      </c>
      <c r="AO49" s="7">
        <f t="shared" si="124"/>
        <v>7.3785295486874922</v>
      </c>
      <c r="AP49" s="6">
        <v>37.32</v>
      </c>
      <c r="AQ49" s="6">
        <v>37.43</v>
      </c>
      <c r="AR49" s="6">
        <v>35.43</v>
      </c>
      <c r="AS49" s="6">
        <f t="shared" si="125"/>
        <v>36.726666666666667</v>
      </c>
      <c r="AT49" s="6">
        <f t="shared" si="199"/>
        <v>15.916666666666668</v>
      </c>
      <c r="AU49" s="6">
        <f t="shared" si="126"/>
        <v>2.8833333333333293</v>
      </c>
      <c r="AV49" s="7">
        <f t="shared" si="127"/>
        <v>0.13552835878767769</v>
      </c>
      <c r="AW49" s="6">
        <v>32.74</v>
      </c>
      <c r="AX49" s="6">
        <v>33.58</v>
      </c>
      <c r="AY49" s="6">
        <v>33.86</v>
      </c>
      <c r="AZ49" s="6">
        <f t="shared" si="128"/>
        <v>33.393333333333331</v>
      </c>
      <c r="BA49" s="6">
        <f t="shared" si="129"/>
        <v>11.333333333333332</v>
      </c>
      <c r="BB49" s="6">
        <f t="shared" si="130"/>
        <v>-1.7000000000000064</v>
      </c>
      <c r="BC49" s="7">
        <f t="shared" si="131"/>
        <v>3.2490095854249561</v>
      </c>
      <c r="BD49" s="6">
        <f t="shared" si="132"/>
        <v>-4.5833333333333357</v>
      </c>
      <c r="BE49" s="7">
        <f t="shared" si="133"/>
        <v>23.97291323002694</v>
      </c>
      <c r="BF49" s="6">
        <v>29.76</v>
      </c>
      <c r="BG49" s="6">
        <v>28.41</v>
      </c>
      <c r="BH49" s="6">
        <v>29.63</v>
      </c>
      <c r="BI49" s="6">
        <f t="shared" si="134"/>
        <v>29.266666666666666</v>
      </c>
      <c r="BJ49" s="6">
        <f t="shared" si="135"/>
        <v>6.7766666666666673</v>
      </c>
      <c r="BK49" s="6">
        <f t="shared" si="136"/>
        <v>-6.2566666666666713</v>
      </c>
      <c r="BL49" s="7">
        <f t="shared" si="137"/>
        <v>76.461768649985487</v>
      </c>
      <c r="BM49" s="6">
        <f t="shared" si="138"/>
        <v>-9.14</v>
      </c>
      <c r="BN49" s="7">
        <f t="shared" si="139"/>
        <v>564.17541932882477</v>
      </c>
      <c r="BO49" s="6">
        <v>33.92</v>
      </c>
      <c r="BP49" s="6">
        <v>32.21</v>
      </c>
      <c r="BQ49" s="6">
        <v>33.17</v>
      </c>
      <c r="BR49" s="6">
        <f t="shared" si="140"/>
        <v>33.1</v>
      </c>
      <c r="BS49" s="6">
        <f t="shared" si="141"/>
        <v>10.290000000000003</v>
      </c>
      <c r="BT49" s="6">
        <f t="shared" si="142"/>
        <v>-3.4199999999999946</v>
      </c>
      <c r="BU49" s="7">
        <f t="shared" si="143"/>
        <v>10.703420438288857</v>
      </c>
      <c r="BV49" s="6">
        <v>35.090000000000003</v>
      </c>
      <c r="BW49" s="6">
        <v>36.32</v>
      </c>
      <c r="BX49" s="6">
        <v>35.03</v>
      </c>
      <c r="BY49" s="6">
        <f t="shared" si="144"/>
        <v>35.479999999999997</v>
      </c>
      <c r="BZ49" s="6">
        <f t="shared" si="145"/>
        <v>13.709999999999997</v>
      </c>
      <c r="CA49" s="6">
        <f t="shared" si="146"/>
        <v>3.4199999999999946</v>
      </c>
      <c r="CB49" s="7">
        <f t="shared" si="147"/>
        <v>9.342807803968399E-2</v>
      </c>
      <c r="CC49" s="6">
        <v>33.19</v>
      </c>
      <c r="CD49" s="6">
        <v>31.98</v>
      </c>
      <c r="CE49" s="6">
        <v>32.32</v>
      </c>
      <c r="CF49" s="6">
        <f t="shared" si="148"/>
        <v>32.49666666666667</v>
      </c>
      <c r="CG49" s="6">
        <f t="shared" si="149"/>
        <v>8.7166666666666686</v>
      </c>
      <c r="CH49" s="6">
        <f t="shared" si="150"/>
        <v>-1.5733333333333341</v>
      </c>
      <c r="CI49" s="7">
        <f t="shared" si="151"/>
        <v>2.9759150278128703</v>
      </c>
      <c r="CJ49" s="6">
        <f t="shared" si="152"/>
        <v>-4.9933333333333287</v>
      </c>
      <c r="CK49" s="7">
        <f t="shared" si="153"/>
        <v>31.852469731303231</v>
      </c>
      <c r="CL49" s="6">
        <v>33.71</v>
      </c>
      <c r="CM49" s="6">
        <v>34.65</v>
      </c>
      <c r="CN49" s="6">
        <v>31.78</v>
      </c>
      <c r="CO49" s="6">
        <f t="shared" si="154"/>
        <v>33.380000000000003</v>
      </c>
      <c r="CP49" s="6">
        <f t="shared" si="155"/>
        <v>9.6800000000000033</v>
      </c>
      <c r="CQ49" s="6">
        <f t="shared" si="156"/>
        <v>-0.60999999999999943</v>
      </c>
      <c r="CR49" s="7">
        <f t="shared" si="157"/>
        <v>1.5262592089605584</v>
      </c>
      <c r="CS49" s="6">
        <f t="shared" si="158"/>
        <v>-4.029999999999994</v>
      </c>
      <c r="CT49" s="7">
        <f t="shared" si="159"/>
        <v>16.336194011315023</v>
      </c>
      <c r="CU49" s="6">
        <v>33.090000000000003</v>
      </c>
      <c r="CV49" s="6">
        <v>34.92</v>
      </c>
      <c r="CW49" s="6">
        <v>32.36</v>
      </c>
      <c r="CX49" s="6">
        <f t="shared" si="160"/>
        <v>33.456666666666671</v>
      </c>
      <c r="CY49" s="6">
        <f t="shared" si="200"/>
        <v>9.2166666666666721</v>
      </c>
      <c r="CZ49" s="6">
        <f t="shared" si="161"/>
        <v>-5.4266666666666659</v>
      </c>
      <c r="DA49" s="7">
        <f t="shared" si="162"/>
        <v>43.011980786989319</v>
      </c>
      <c r="DB49" s="6">
        <v>37.93</v>
      </c>
      <c r="DC49" s="6">
        <v>35.64</v>
      </c>
      <c r="DD49" s="6">
        <v>36.270000000000003</v>
      </c>
      <c r="DE49" s="6">
        <f t="shared" si="163"/>
        <v>36.613333333333337</v>
      </c>
      <c r="DF49" s="6">
        <f t="shared" si="164"/>
        <v>14.643333333333338</v>
      </c>
      <c r="DG49" s="6">
        <f t="shared" si="165"/>
        <v>5.4266666666666659</v>
      </c>
      <c r="DH49" s="7">
        <f t="shared" si="166"/>
        <v>2.3249336154788056E-2</v>
      </c>
      <c r="DI49" s="6">
        <v>35.43</v>
      </c>
      <c r="DJ49" s="6">
        <v>36.32</v>
      </c>
      <c r="DK49" s="6">
        <v>33.270000000000003</v>
      </c>
      <c r="DL49" s="6">
        <f t="shared" si="167"/>
        <v>35.006666666666668</v>
      </c>
      <c r="DM49" s="6">
        <f t="shared" si="168"/>
        <v>11.746666666666666</v>
      </c>
      <c r="DN49" s="6">
        <f t="shared" si="169"/>
        <v>2.529999999999994</v>
      </c>
      <c r="DO49" s="7">
        <f t="shared" si="170"/>
        <v>0.1731386835138663</v>
      </c>
      <c r="DP49" s="6">
        <f t="shared" si="171"/>
        <v>-2.8966666666666718</v>
      </c>
      <c r="DQ49" s="7">
        <f t="shared" si="172"/>
        <v>7.4470377287830436</v>
      </c>
      <c r="DR49" s="6">
        <v>33.9</v>
      </c>
      <c r="DS49" s="6">
        <v>32.770000000000003</v>
      </c>
      <c r="DT49" s="6">
        <v>33.32</v>
      </c>
      <c r="DU49" s="6">
        <f t="shared" si="173"/>
        <v>33.330000000000005</v>
      </c>
      <c r="DV49" s="6">
        <f t="shared" si="174"/>
        <v>7.4100000000000037</v>
      </c>
      <c r="DW49" s="6">
        <f t="shared" si="175"/>
        <v>-1.8066666666666684</v>
      </c>
      <c r="DX49" s="7">
        <f t="shared" si="176"/>
        <v>3.4983306802233489</v>
      </c>
      <c r="DY49" s="6">
        <f t="shared" si="177"/>
        <v>-7.2333333333333343</v>
      </c>
      <c r="DZ49" s="7">
        <f t="shared" si="178"/>
        <v>150.47013200430197</v>
      </c>
      <c r="EA49" s="6">
        <v>34.61</v>
      </c>
      <c r="EB49" s="6">
        <v>34.869999999999997</v>
      </c>
      <c r="EC49" s="6">
        <v>36.92</v>
      </c>
      <c r="ED49" s="6">
        <f t="shared" si="179"/>
        <v>35.466666666666661</v>
      </c>
      <c r="EE49" s="6">
        <f t="shared" si="180"/>
        <v>12.376666666666662</v>
      </c>
      <c r="EF49" s="6">
        <f t="shared" si="181"/>
        <v>-3.0233333333333334</v>
      </c>
      <c r="EG49" s="7">
        <f t="shared" si="182"/>
        <v>8.1304394573455117</v>
      </c>
      <c r="EH49" s="6">
        <v>37.619999999999997</v>
      </c>
      <c r="EI49" s="6">
        <v>38.42</v>
      </c>
      <c r="EJ49" s="6">
        <v>37.630000000000003</v>
      </c>
      <c r="EK49" s="6">
        <f t="shared" si="183"/>
        <v>37.889999999999993</v>
      </c>
      <c r="EL49" s="6">
        <f t="shared" si="184"/>
        <v>15.399999999999995</v>
      </c>
      <c r="EM49" s="6">
        <f t="shared" si="185"/>
        <v>3.0233333333333334</v>
      </c>
      <c r="EN49" s="7">
        <f t="shared" si="186"/>
        <v>0.122994581688514</v>
      </c>
      <c r="EO49" s="6">
        <v>35.08</v>
      </c>
      <c r="EP49" s="6">
        <v>34.18</v>
      </c>
      <c r="EQ49" s="6">
        <v>35.869999999999997</v>
      </c>
      <c r="ER49" s="6">
        <f t="shared" si="187"/>
        <v>35.043333333333329</v>
      </c>
      <c r="ES49" s="6">
        <f t="shared" si="188"/>
        <v>10.923333333333328</v>
      </c>
      <c r="ET49" s="6">
        <f t="shared" si="189"/>
        <v>-1.4533333333333331</v>
      </c>
      <c r="EU49" s="7">
        <f t="shared" si="190"/>
        <v>2.7384002579023834</v>
      </c>
      <c r="EV49" s="6">
        <f t="shared" si="191"/>
        <v>-4.4766666666666666</v>
      </c>
      <c r="EW49" s="7">
        <f t="shared" si="192"/>
        <v>22.264397506854653</v>
      </c>
      <c r="EX49" s="6">
        <v>33.619999999999997</v>
      </c>
      <c r="EY49" s="6">
        <v>32.29</v>
      </c>
      <c r="EZ49" s="6">
        <v>32.51</v>
      </c>
      <c r="FA49" s="6">
        <f t="shared" si="193"/>
        <v>32.806666666666665</v>
      </c>
      <c r="FB49" s="6">
        <f t="shared" si="194"/>
        <v>9.9566666666666634</v>
      </c>
      <c r="FC49" s="6">
        <f t="shared" si="195"/>
        <v>-2.4199999999999982</v>
      </c>
      <c r="FD49" s="7">
        <f t="shared" si="196"/>
        <v>5.3517102191444419</v>
      </c>
      <c r="FE49" s="6">
        <f t="shared" si="197"/>
        <v>-5.4433333333333316</v>
      </c>
      <c r="FF49" s="7">
        <f t="shared" si="198"/>
        <v>43.511755930011155</v>
      </c>
    </row>
    <row r="50" spans="1:162" ht="15.75" customHeight="1" x14ac:dyDescent="0.2">
      <c r="A50" s="5" t="s">
        <v>70</v>
      </c>
      <c r="B50" s="5" t="s">
        <v>59</v>
      </c>
      <c r="C50" s="6">
        <v>25.92</v>
      </c>
      <c r="D50" s="6">
        <v>27.73</v>
      </c>
      <c r="E50" s="6">
        <v>27.42</v>
      </c>
      <c r="F50" s="6">
        <f t="shared" si="101"/>
        <v>27.023333333333337</v>
      </c>
      <c r="G50" s="6">
        <f t="shared" si="102"/>
        <v>3.7533333333333374</v>
      </c>
      <c r="H50" s="6">
        <f t="shared" si="103"/>
        <v>-0.73333333333333073</v>
      </c>
      <c r="I50" s="7">
        <f t="shared" si="104"/>
        <v>1.6624757922855726</v>
      </c>
      <c r="J50" s="6">
        <v>25.83</v>
      </c>
      <c r="K50" s="6">
        <v>24.03</v>
      </c>
      <c r="L50" s="6">
        <v>25.73</v>
      </c>
      <c r="M50" s="6">
        <f t="shared" si="105"/>
        <v>25.196666666666669</v>
      </c>
      <c r="N50" s="6">
        <f t="shared" si="106"/>
        <v>4.4866666666666681</v>
      </c>
      <c r="O50" s="6">
        <f t="shared" si="107"/>
        <v>0.73333333333333073</v>
      </c>
      <c r="P50" s="7">
        <f t="shared" si="108"/>
        <v>0.60151251804105943</v>
      </c>
      <c r="Q50" s="6">
        <v>27.15</v>
      </c>
      <c r="R50" s="6">
        <v>29.48</v>
      </c>
      <c r="S50" s="6">
        <v>29.38</v>
      </c>
      <c r="T50" s="6">
        <f t="shared" si="109"/>
        <v>28.669999999999998</v>
      </c>
      <c r="U50" s="6">
        <f t="shared" si="110"/>
        <v>6.2199999999999989</v>
      </c>
      <c r="V50" s="6">
        <f t="shared" si="111"/>
        <v>2.4666666666666615</v>
      </c>
      <c r="W50" s="7">
        <f t="shared" si="112"/>
        <v>0.18090865468004794</v>
      </c>
      <c r="X50" s="6">
        <f t="shared" si="113"/>
        <v>1.7333333333333307</v>
      </c>
      <c r="Y50" s="7">
        <f t="shared" si="114"/>
        <v>0.30075625902052971</v>
      </c>
      <c r="Z50" s="6">
        <v>23.28</v>
      </c>
      <c r="AA50" s="6">
        <v>25.55</v>
      </c>
      <c r="AB50" s="6">
        <v>23.43</v>
      </c>
      <c r="AC50" s="6">
        <f t="shared" si="201"/>
        <v>24.086666666666662</v>
      </c>
      <c r="AD50" s="6">
        <f t="shared" si="116"/>
        <v>2.0466666666666633</v>
      </c>
      <c r="AE50" s="6">
        <f t="shared" si="117"/>
        <v>-1.7066666666666741</v>
      </c>
      <c r="AF50" s="7">
        <f t="shared" si="118"/>
        <v>3.2640579399537986</v>
      </c>
      <c r="AG50" s="6">
        <f t="shared" si="119"/>
        <v>-2.4400000000000048</v>
      </c>
      <c r="AH50" s="7">
        <f t="shared" si="120"/>
        <v>5.4264173097907049</v>
      </c>
      <c r="AI50" s="6">
        <v>26.72</v>
      </c>
      <c r="AJ50" s="6">
        <v>25.43</v>
      </c>
      <c r="AK50" s="6">
        <v>25.88</v>
      </c>
      <c r="AL50" s="6">
        <f t="shared" si="121"/>
        <v>26.01</v>
      </c>
      <c r="AM50" s="6">
        <f t="shared" si="122"/>
        <v>3.9000000000000021</v>
      </c>
      <c r="AN50" s="6">
        <f t="shared" si="123"/>
        <v>-2.4899999999999984</v>
      </c>
      <c r="AO50" s="7">
        <f t="shared" si="124"/>
        <v>5.6177795029519819</v>
      </c>
      <c r="AP50" s="6">
        <v>27.43</v>
      </c>
      <c r="AQ50" s="6">
        <v>27.85</v>
      </c>
      <c r="AR50" s="6">
        <v>26.32</v>
      </c>
      <c r="AS50" s="6">
        <f t="shared" si="125"/>
        <v>27.2</v>
      </c>
      <c r="AT50" s="6">
        <f t="shared" si="199"/>
        <v>6.3900000000000006</v>
      </c>
      <c r="AU50" s="6">
        <f t="shared" si="126"/>
        <v>2.4899999999999984</v>
      </c>
      <c r="AV50" s="7">
        <f t="shared" si="127"/>
        <v>0.17800627444963418</v>
      </c>
      <c r="AW50" s="6">
        <v>26.8</v>
      </c>
      <c r="AX50" s="6">
        <v>25.32</v>
      </c>
      <c r="AY50" s="6">
        <v>25.43</v>
      </c>
      <c r="AZ50" s="6">
        <f t="shared" si="128"/>
        <v>25.850000000000005</v>
      </c>
      <c r="BA50" s="6">
        <f t="shared" si="129"/>
        <v>3.7900000000000063</v>
      </c>
      <c r="BB50" s="6">
        <f t="shared" si="130"/>
        <v>-0.10999999999999588</v>
      </c>
      <c r="BC50" s="7">
        <f t="shared" si="131"/>
        <v>1.0792282365044241</v>
      </c>
      <c r="BD50" s="6">
        <f t="shared" si="132"/>
        <v>-2.5999999999999943</v>
      </c>
      <c r="BE50" s="7">
        <f t="shared" si="133"/>
        <v>6.062866266041568</v>
      </c>
      <c r="BF50" s="6">
        <v>25.09</v>
      </c>
      <c r="BG50" s="6">
        <v>27.77</v>
      </c>
      <c r="BH50" s="6">
        <v>26.51</v>
      </c>
      <c r="BI50" s="6">
        <f t="shared" si="134"/>
        <v>26.456666666666667</v>
      </c>
      <c r="BJ50" s="6">
        <f t="shared" si="135"/>
        <v>3.9666666666666686</v>
      </c>
      <c r="BK50" s="6">
        <f t="shared" si="136"/>
        <v>6.666666666666643E-2</v>
      </c>
      <c r="BL50" s="7">
        <f t="shared" si="137"/>
        <v>0.95484160391041673</v>
      </c>
      <c r="BM50" s="6">
        <f t="shared" si="138"/>
        <v>-2.423333333333332</v>
      </c>
      <c r="BN50" s="7">
        <f t="shared" si="139"/>
        <v>5.3640895910137338</v>
      </c>
      <c r="BO50" s="6">
        <v>24.76</v>
      </c>
      <c r="BP50" s="6">
        <v>26.83</v>
      </c>
      <c r="BQ50" s="6">
        <v>25.17</v>
      </c>
      <c r="BR50" s="6">
        <f t="shared" si="140"/>
        <v>25.58666666666667</v>
      </c>
      <c r="BS50" s="6">
        <f t="shared" si="141"/>
        <v>2.7766666666666708</v>
      </c>
      <c r="BT50" s="6">
        <f t="shared" si="142"/>
        <v>-2.666666666666373E-2</v>
      </c>
      <c r="BU50" s="7">
        <f t="shared" si="143"/>
        <v>1.0186558099572902</v>
      </c>
      <c r="BV50" s="6">
        <v>24.19</v>
      </c>
      <c r="BW50" s="6">
        <v>24.28</v>
      </c>
      <c r="BX50" s="6">
        <v>25.25</v>
      </c>
      <c r="BY50" s="6">
        <f t="shared" si="144"/>
        <v>24.573333333333334</v>
      </c>
      <c r="BZ50" s="6">
        <f t="shared" si="145"/>
        <v>2.8033333333333346</v>
      </c>
      <c r="CA50" s="6">
        <f t="shared" si="146"/>
        <v>2.666666666666373E-2</v>
      </c>
      <c r="CB50" s="7">
        <f t="shared" si="147"/>
        <v>0.98168585524675656</v>
      </c>
      <c r="CC50" s="6">
        <v>33.020000000000003</v>
      </c>
      <c r="CD50" s="6">
        <v>34.619999999999997</v>
      </c>
      <c r="CE50" s="6">
        <v>33.18</v>
      </c>
      <c r="CF50" s="6">
        <f t="shared" si="148"/>
        <v>33.606666666666662</v>
      </c>
      <c r="CG50" s="6">
        <f t="shared" si="149"/>
        <v>9.8266666666666609</v>
      </c>
      <c r="CH50" s="6">
        <f t="shared" si="150"/>
        <v>7.0499999999999901</v>
      </c>
      <c r="CI50" s="7">
        <f t="shared" si="151"/>
        <v>7.5463775697254083E-3</v>
      </c>
      <c r="CJ50" s="6">
        <f t="shared" si="152"/>
        <v>7.0233333333333263</v>
      </c>
      <c r="CK50" s="7">
        <f t="shared" si="153"/>
        <v>7.6871613555321676E-3</v>
      </c>
      <c r="CL50" s="6">
        <v>26.66</v>
      </c>
      <c r="CM50" s="6">
        <v>25.28</v>
      </c>
      <c r="CN50" s="6">
        <v>25.56</v>
      </c>
      <c r="CO50" s="6">
        <f t="shared" si="154"/>
        <v>25.833333333333332</v>
      </c>
      <c r="CP50" s="6">
        <f t="shared" si="155"/>
        <v>2.1333333333333329</v>
      </c>
      <c r="CQ50" s="6">
        <f t="shared" si="156"/>
        <v>-0.64333333333333798</v>
      </c>
      <c r="CR50" s="7">
        <f t="shared" si="157"/>
        <v>1.5619338268698912</v>
      </c>
      <c r="CS50" s="6">
        <f t="shared" si="158"/>
        <v>-0.67000000000000171</v>
      </c>
      <c r="CT50" s="7">
        <f t="shared" si="159"/>
        <v>1.5910729675098392</v>
      </c>
      <c r="CU50" s="6">
        <v>22.16</v>
      </c>
      <c r="CV50" s="6">
        <v>23.1</v>
      </c>
      <c r="CW50" s="6">
        <v>21.39</v>
      </c>
      <c r="CX50" s="6">
        <f t="shared" si="160"/>
        <v>22.216666666666669</v>
      </c>
      <c r="CY50" s="6">
        <f t="shared" si="200"/>
        <v>-2.0233333333333299</v>
      </c>
      <c r="CZ50" s="6">
        <f t="shared" si="161"/>
        <v>-6.6133333333333333</v>
      </c>
      <c r="DA50" s="7">
        <f t="shared" si="162"/>
        <v>97.906540385535436</v>
      </c>
      <c r="DB50" s="6">
        <v>27.43</v>
      </c>
      <c r="DC50" s="6">
        <v>26.43</v>
      </c>
      <c r="DD50" s="6">
        <v>25.82</v>
      </c>
      <c r="DE50" s="6">
        <f t="shared" si="163"/>
        <v>26.560000000000002</v>
      </c>
      <c r="DF50" s="6">
        <f t="shared" si="164"/>
        <v>4.5900000000000034</v>
      </c>
      <c r="DG50" s="6">
        <f t="shared" si="165"/>
        <v>6.6133333333333333</v>
      </c>
      <c r="DH50" s="7">
        <f t="shared" si="166"/>
        <v>1.0213822243766449E-2</v>
      </c>
      <c r="DI50" s="6">
        <v>25.43</v>
      </c>
      <c r="DJ50" s="6">
        <v>24.73</v>
      </c>
      <c r="DK50" s="6">
        <v>25.42</v>
      </c>
      <c r="DL50" s="6">
        <f t="shared" si="167"/>
        <v>25.193333333333332</v>
      </c>
      <c r="DM50" s="6">
        <f t="shared" si="168"/>
        <v>1.93333333333333</v>
      </c>
      <c r="DN50" s="6">
        <f t="shared" si="169"/>
        <v>3.9566666666666599</v>
      </c>
      <c r="DO50" s="7">
        <f t="shared" si="170"/>
        <v>6.4405751270581416E-2</v>
      </c>
      <c r="DP50" s="6">
        <f t="shared" si="171"/>
        <v>-2.6566666666666734</v>
      </c>
      <c r="DQ50" s="7">
        <f t="shared" si="172"/>
        <v>6.3057442878339298</v>
      </c>
      <c r="DR50" s="6">
        <v>21.94</v>
      </c>
      <c r="DS50" s="6">
        <v>23.84</v>
      </c>
      <c r="DT50" s="6">
        <v>24.83</v>
      </c>
      <c r="DU50" s="6">
        <f t="shared" si="173"/>
        <v>23.536666666666665</v>
      </c>
      <c r="DV50" s="6">
        <f t="shared" si="174"/>
        <v>-2.3833333333333364</v>
      </c>
      <c r="DW50" s="6">
        <f t="shared" si="175"/>
        <v>-0.36000000000000654</v>
      </c>
      <c r="DX50" s="7">
        <f t="shared" si="176"/>
        <v>1.28342589756291</v>
      </c>
      <c r="DY50" s="6">
        <f t="shared" si="177"/>
        <v>-6.9733333333333398</v>
      </c>
      <c r="DZ50" s="7">
        <f t="shared" si="178"/>
        <v>125.65578947158508</v>
      </c>
      <c r="EA50" s="6">
        <v>27.2</v>
      </c>
      <c r="EB50" s="6">
        <v>28.17</v>
      </c>
      <c r="EC50" s="6">
        <v>26.98</v>
      </c>
      <c r="ED50" s="6">
        <f t="shared" si="179"/>
        <v>27.450000000000003</v>
      </c>
      <c r="EE50" s="6">
        <f t="shared" si="180"/>
        <v>4.360000000000003</v>
      </c>
      <c r="EF50" s="6">
        <f t="shared" si="181"/>
        <v>-1.2733333333333334</v>
      </c>
      <c r="EG50" s="7">
        <f t="shared" si="182"/>
        <v>2.4171941126935361</v>
      </c>
      <c r="EH50" s="6">
        <v>27.53</v>
      </c>
      <c r="EI50" s="6">
        <v>28.72</v>
      </c>
      <c r="EJ50" s="6">
        <v>28.12</v>
      </c>
      <c r="EK50" s="6">
        <f t="shared" si="183"/>
        <v>28.123333333333335</v>
      </c>
      <c r="EL50" s="6">
        <f t="shared" si="184"/>
        <v>5.6333333333333364</v>
      </c>
      <c r="EM50" s="6">
        <f t="shared" si="185"/>
        <v>1.2733333333333334</v>
      </c>
      <c r="EN50" s="7">
        <f t="shared" si="186"/>
        <v>0.41370281135000636</v>
      </c>
      <c r="EO50" s="6">
        <v>28.17</v>
      </c>
      <c r="EP50" s="6">
        <v>28.54</v>
      </c>
      <c r="EQ50" s="6">
        <v>27.61</v>
      </c>
      <c r="ER50" s="6">
        <f t="shared" si="187"/>
        <v>28.106666666666666</v>
      </c>
      <c r="ES50" s="6">
        <f t="shared" si="188"/>
        <v>3.9866666666666646</v>
      </c>
      <c r="ET50" s="6">
        <f t="shared" si="189"/>
        <v>-0.3733333333333384</v>
      </c>
      <c r="EU50" s="7">
        <f t="shared" si="190"/>
        <v>1.2953422518919515</v>
      </c>
      <c r="EV50" s="6">
        <f t="shared" si="191"/>
        <v>-1.6466666666666718</v>
      </c>
      <c r="EW50" s="7">
        <f t="shared" si="192"/>
        <v>3.1310936651964125</v>
      </c>
      <c r="EX50" s="6">
        <v>23.14</v>
      </c>
      <c r="EY50" s="6">
        <v>25.82</v>
      </c>
      <c r="EZ50" s="6">
        <v>22.24</v>
      </c>
      <c r="FA50" s="6">
        <f t="shared" si="193"/>
        <v>23.733333333333334</v>
      </c>
      <c r="FB50" s="6">
        <f t="shared" si="194"/>
        <v>0.88333333333333286</v>
      </c>
      <c r="FC50" s="6">
        <f t="shared" si="195"/>
        <v>-3.4766666666666701</v>
      </c>
      <c r="FD50" s="7">
        <f t="shared" si="196"/>
        <v>11.132198753427355</v>
      </c>
      <c r="FE50" s="6">
        <f t="shared" si="197"/>
        <v>-4.7500000000000036</v>
      </c>
      <c r="FF50" s="7">
        <f t="shared" si="198"/>
        <v>26.908685288118924</v>
      </c>
    </row>
    <row r="51" spans="1:162" ht="15.75" customHeight="1" x14ac:dyDescent="0.2">
      <c r="A51" s="5" t="s">
        <v>71</v>
      </c>
      <c r="B51" s="5" t="s">
        <v>59</v>
      </c>
      <c r="C51" s="6">
        <v>33.54</v>
      </c>
      <c r="D51" s="6">
        <v>33.39</v>
      </c>
      <c r="E51" s="6">
        <v>34.19</v>
      </c>
      <c r="F51" s="6">
        <f t="shared" si="101"/>
        <v>33.706666666666671</v>
      </c>
      <c r="G51" s="6">
        <f t="shared" si="102"/>
        <v>10.436666666666671</v>
      </c>
      <c r="H51" s="6">
        <f t="shared" si="103"/>
        <v>4.1266666666666723</v>
      </c>
      <c r="I51" s="7">
        <f t="shared" si="104"/>
        <v>5.7246580641890331E-2</v>
      </c>
      <c r="J51" s="6">
        <v>27.68</v>
      </c>
      <c r="K51" s="6">
        <v>26.74</v>
      </c>
      <c r="L51" s="6">
        <v>26.64</v>
      </c>
      <c r="M51" s="6">
        <f t="shared" si="105"/>
        <v>27.02</v>
      </c>
      <c r="N51" s="6">
        <f t="shared" si="106"/>
        <v>6.3099999999999987</v>
      </c>
      <c r="O51" s="6">
        <f t="shared" si="107"/>
        <v>-4.1266666666666723</v>
      </c>
      <c r="P51" s="7">
        <f t="shared" si="108"/>
        <v>17.468292233130295</v>
      </c>
      <c r="Q51" s="6">
        <v>27.83</v>
      </c>
      <c r="R51" s="6">
        <v>27.9</v>
      </c>
      <c r="S51" s="6">
        <v>26.54</v>
      </c>
      <c r="T51" s="6">
        <f t="shared" si="109"/>
        <v>27.423333333333332</v>
      </c>
      <c r="U51" s="6">
        <f t="shared" si="110"/>
        <v>4.9733333333333327</v>
      </c>
      <c r="V51" s="6">
        <f t="shared" si="111"/>
        <v>-5.4633333333333383</v>
      </c>
      <c r="W51" s="7">
        <f t="shared" si="112"/>
        <v>44.119157407545025</v>
      </c>
      <c r="X51" s="6">
        <f t="shared" si="113"/>
        <v>-1.336666666666666</v>
      </c>
      <c r="Y51" s="7">
        <f t="shared" si="114"/>
        <v>2.5256709023832795</v>
      </c>
      <c r="Z51" s="6">
        <v>29.65</v>
      </c>
      <c r="AA51" s="6">
        <v>27.38</v>
      </c>
      <c r="AB51" s="6">
        <v>28.88</v>
      </c>
      <c r="AC51" s="6">
        <f t="shared" si="201"/>
        <v>28.636666666666667</v>
      </c>
      <c r="AD51" s="6">
        <f t="shared" si="116"/>
        <v>6.5966666666666676</v>
      </c>
      <c r="AE51" s="6">
        <f t="shared" si="117"/>
        <v>-3.8400000000000034</v>
      </c>
      <c r="AF51" s="7">
        <f t="shared" si="118"/>
        <v>14.320401134847591</v>
      </c>
      <c r="AG51" s="6">
        <f t="shared" si="119"/>
        <v>0.28666666666666885</v>
      </c>
      <c r="AH51" s="7">
        <f t="shared" si="120"/>
        <v>0.81979399839027045</v>
      </c>
      <c r="AI51" s="6">
        <v>35.43</v>
      </c>
      <c r="AJ51" s="6">
        <v>36.770000000000003</v>
      </c>
      <c r="AK51" s="6">
        <v>35.28</v>
      </c>
      <c r="AL51" s="6">
        <f t="shared" si="121"/>
        <v>35.826666666666668</v>
      </c>
      <c r="AM51" s="6">
        <f t="shared" si="122"/>
        <v>13.716666666666669</v>
      </c>
      <c r="AN51" s="6">
        <f t="shared" si="123"/>
        <v>8.870000000000001</v>
      </c>
      <c r="AO51" s="7">
        <f t="shared" si="124"/>
        <v>2.13729238527488E-3</v>
      </c>
      <c r="AP51" s="6">
        <v>25.79</v>
      </c>
      <c r="AQ51" s="6">
        <v>25.32</v>
      </c>
      <c r="AR51" s="6">
        <v>25.86</v>
      </c>
      <c r="AS51" s="6">
        <f t="shared" si="125"/>
        <v>25.656666666666666</v>
      </c>
      <c r="AT51" s="6">
        <f t="shared" si="199"/>
        <v>4.8466666666666676</v>
      </c>
      <c r="AU51" s="6">
        <f t="shared" si="126"/>
        <v>-8.870000000000001</v>
      </c>
      <c r="AV51" s="7">
        <f t="shared" si="127"/>
        <v>467.8817025174535</v>
      </c>
      <c r="AW51" s="6">
        <v>28.65</v>
      </c>
      <c r="AX51" s="6">
        <v>29.64</v>
      </c>
      <c r="AY51" s="6">
        <v>30.64</v>
      </c>
      <c r="AZ51" s="6">
        <f t="shared" si="128"/>
        <v>29.643333333333334</v>
      </c>
      <c r="BA51" s="6">
        <f t="shared" si="129"/>
        <v>7.5833333333333357</v>
      </c>
      <c r="BB51" s="6">
        <f t="shared" si="130"/>
        <v>-6.1333333333333329</v>
      </c>
      <c r="BC51" s="7">
        <f t="shared" si="131"/>
        <v>70.196798700456014</v>
      </c>
      <c r="BD51" s="6">
        <f t="shared" si="132"/>
        <v>2.7366666666666681</v>
      </c>
      <c r="BE51" s="7">
        <f t="shared" si="133"/>
        <v>0.15003108333315834</v>
      </c>
      <c r="BF51" s="6">
        <v>26.71</v>
      </c>
      <c r="BG51" s="6">
        <v>25.48</v>
      </c>
      <c r="BH51" s="6">
        <v>26.92</v>
      </c>
      <c r="BI51" s="6">
        <f t="shared" si="134"/>
        <v>26.37</v>
      </c>
      <c r="BJ51" s="6">
        <f t="shared" si="135"/>
        <v>3.8800000000000026</v>
      </c>
      <c r="BK51" s="6">
        <f t="shared" si="136"/>
        <v>-9.836666666666666</v>
      </c>
      <c r="BL51" s="7">
        <f t="shared" si="137"/>
        <v>914.3905393258309</v>
      </c>
      <c r="BM51" s="6">
        <f t="shared" si="138"/>
        <v>-0.96666666666666501</v>
      </c>
      <c r="BN51" s="7">
        <f t="shared" si="139"/>
        <v>1.9543199368684896</v>
      </c>
      <c r="BO51" s="6">
        <v>30.86</v>
      </c>
      <c r="BP51" s="6">
        <v>30.63</v>
      </c>
      <c r="BQ51" s="6">
        <v>28.9</v>
      </c>
      <c r="BR51" s="6">
        <f t="shared" si="140"/>
        <v>30.129999999999995</v>
      </c>
      <c r="BS51" s="6">
        <f t="shared" si="141"/>
        <v>7.3199999999999967</v>
      </c>
      <c r="BT51" s="6">
        <f t="shared" si="142"/>
        <v>2.8233333333333306</v>
      </c>
      <c r="BU51" s="7">
        <f t="shared" si="143"/>
        <v>0.14128367365914477</v>
      </c>
      <c r="BV51" s="6">
        <v>26.83</v>
      </c>
      <c r="BW51" s="6">
        <v>26.97</v>
      </c>
      <c r="BX51" s="6">
        <v>25</v>
      </c>
      <c r="BY51" s="6">
        <f t="shared" si="144"/>
        <v>26.266666666666666</v>
      </c>
      <c r="BZ51" s="6">
        <f t="shared" si="145"/>
        <v>4.4966666666666661</v>
      </c>
      <c r="CA51" s="6">
        <f t="shared" si="146"/>
        <v>-2.8233333333333306</v>
      </c>
      <c r="CB51" s="7">
        <f t="shared" si="147"/>
        <v>7.0779586494371554</v>
      </c>
      <c r="CC51" s="6">
        <v>27.77</v>
      </c>
      <c r="CD51" s="6">
        <v>26.18</v>
      </c>
      <c r="CE51" s="6">
        <v>26.41</v>
      </c>
      <c r="CF51" s="6">
        <f t="shared" si="148"/>
        <v>26.786666666666665</v>
      </c>
      <c r="CG51" s="6">
        <f t="shared" si="149"/>
        <v>3.0066666666666642</v>
      </c>
      <c r="CH51" s="6">
        <f t="shared" si="150"/>
        <v>-4.3133333333333326</v>
      </c>
      <c r="CI51" s="7">
        <f t="shared" si="151"/>
        <v>19.881205511774922</v>
      </c>
      <c r="CJ51" s="6">
        <f t="shared" si="152"/>
        <v>-1.490000000000002</v>
      </c>
      <c r="CK51" s="7">
        <f t="shared" si="153"/>
        <v>2.8088897514759985</v>
      </c>
      <c r="CL51" s="6">
        <v>24.9</v>
      </c>
      <c r="CM51" s="6">
        <v>24.17</v>
      </c>
      <c r="CN51" s="6">
        <v>26.04</v>
      </c>
      <c r="CO51" s="6">
        <f t="shared" si="154"/>
        <v>25.036666666666665</v>
      </c>
      <c r="CP51" s="6">
        <f t="shared" si="155"/>
        <v>1.336666666666666</v>
      </c>
      <c r="CQ51" s="6">
        <f t="shared" si="156"/>
        <v>-5.9833333333333307</v>
      </c>
      <c r="CR51" s="7">
        <f t="shared" si="157"/>
        <v>63.264897302585226</v>
      </c>
      <c r="CS51" s="6">
        <f t="shared" si="158"/>
        <v>-3.16</v>
      </c>
      <c r="CT51" s="7">
        <f t="shared" si="159"/>
        <v>8.9382971045777602</v>
      </c>
      <c r="CU51" s="6">
        <v>25.41</v>
      </c>
      <c r="CV51" s="6">
        <v>24.66</v>
      </c>
      <c r="CW51" s="6">
        <v>24.27</v>
      </c>
      <c r="CX51" s="6">
        <f t="shared" si="160"/>
        <v>24.78</v>
      </c>
      <c r="CY51" s="6">
        <f t="shared" si="200"/>
        <v>0.5400000000000027</v>
      </c>
      <c r="CZ51" s="6">
        <f t="shared" si="161"/>
        <v>-5.2866666666666653</v>
      </c>
      <c r="DA51" s="7">
        <f t="shared" si="162"/>
        <v>39.034196472326492</v>
      </c>
      <c r="DB51" s="6">
        <v>26.32</v>
      </c>
      <c r="DC51" s="6">
        <v>28.42</v>
      </c>
      <c r="DD51" s="6">
        <v>28.65</v>
      </c>
      <c r="DE51" s="6">
        <f t="shared" si="163"/>
        <v>27.796666666666667</v>
      </c>
      <c r="DF51" s="6">
        <f t="shared" si="164"/>
        <v>5.826666666666668</v>
      </c>
      <c r="DG51" s="6">
        <f t="shared" si="165"/>
        <v>5.2866666666666653</v>
      </c>
      <c r="DH51" s="7">
        <f t="shared" si="166"/>
        <v>2.5618562449696011E-2</v>
      </c>
      <c r="DI51" s="6">
        <v>24.31</v>
      </c>
      <c r="DJ51" s="6">
        <v>23.21</v>
      </c>
      <c r="DK51" s="6">
        <v>23.85</v>
      </c>
      <c r="DL51" s="6">
        <f t="shared" si="167"/>
        <v>23.790000000000003</v>
      </c>
      <c r="DM51" s="6">
        <f t="shared" si="168"/>
        <v>0.53000000000000114</v>
      </c>
      <c r="DN51" s="6">
        <f t="shared" si="169"/>
        <v>-1.0000000000001563E-2</v>
      </c>
      <c r="DO51" s="7">
        <f t="shared" si="170"/>
        <v>1.00695555005672</v>
      </c>
      <c r="DP51" s="6">
        <f t="shared" si="171"/>
        <v>-5.2966666666666669</v>
      </c>
      <c r="DQ51" s="7">
        <f t="shared" si="172"/>
        <v>39.305700779813598</v>
      </c>
      <c r="DR51" s="6">
        <v>25.44</v>
      </c>
      <c r="DS51" s="6">
        <v>27.91</v>
      </c>
      <c r="DT51" s="6">
        <v>26.43</v>
      </c>
      <c r="DU51" s="6">
        <f t="shared" si="173"/>
        <v>26.593333333333334</v>
      </c>
      <c r="DV51" s="6">
        <f t="shared" si="174"/>
        <v>0.67333333333333201</v>
      </c>
      <c r="DW51" s="6">
        <f t="shared" si="175"/>
        <v>0.13333333333332931</v>
      </c>
      <c r="DX51" s="7">
        <f t="shared" si="176"/>
        <v>0.91172248855821925</v>
      </c>
      <c r="DY51" s="6">
        <f t="shared" si="177"/>
        <v>-5.153333333333336</v>
      </c>
      <c r="DZ51" s="7">
        <f t="shared" si="178"/>
        <v>35.58835474661997</v>
      </c>
      <c r="EA51" s="6">
        <v>32.22</v>
      </c>
      <c r="EB51" s="6">
        <v>31.72</v>
      </c>
      <c r="EC51" s="6">
        <v>32.83</v>
      </c>
      <c r="ED51" s="6">
        <f t="shared" si="179"/>
        <v>32.256666666666668</v>
      </c>
      <c r="EE51" s="6">
        <f t="shared" si="180"/>
        <v>9.1666666666666679</v>
      </c>
      <c r="EF51" s="6">
        <f t="shared" si="181"/>
        <v>1.0766666666666644</v>
      </c>
      <c r="EG51" s="7">
        <f t="shared" si="182"/>
        <v>0.47412301558724945</v>
      </c>
      <c r="EH51" s="6">
        <v>30.32</v>
      </c>
      <c r="EI51" s="6">
        <v>30.14</v>
      </c>
      <c r="EJ51" s="6">
        <v>31.28</v>
      </c>
      <c r="EK51" s="6">
        <f t="shared" si="183"/>
        <v>30.580000000000002</v>
      </c>
      <c r="EL51" s="6">
        <f t="shared" si="184"/>
        <v>8.0900000000000034</v>
      </c>
      <c r="EM51" s="6">
        <f t="shared" si="185"/>
        <v>-1.0766666666666644</v>
      </c>
      <c r="EN51" s="7">
        <f t="shared" si="186"/>
        <v>2.1091572590320227</v>
      </c>
      <c r="EO51" s="6">
        <v>27.54</v>
      </c>
      <c r="EP51" s="6">
        <v>28.87</v>
      </c>
      <c r="EQ51" s="6">
        <v>27.72</v>
      </c>
      <c r="ER51" s="6">
        <f t="shared" si="187"/>
        <v>28.043333333333333</v>
      </c>
      <c r="ES51" s="6">
        <f t="shared" si="188"/>
        <v>3.923333333333332</v>
      </c>
      <c r="ET51" s="6">
        <f t="shared" si="189"/>
        <v>-5.2433333333333358</v>
      </c>
      <c r="EU51" s="7">
        <f t="shared" si="190"/>
        <v>37.879183634874799</v>
      </c>
      <c r="EV51" s="6">
        <f t="shared" si="191"/>
        <v>-4.1666666666666714</v>
      </c>
      <c r="EW51" s="7">
        <f t="shared" si="192"/>
        <v>17.959392772950029</v>
      </c>
      <c r="EX51" s="6">
        <v>26.76</v>
      </c>
      <c r="EY51" s="6">
        <v>25.59</v>
      </c>
      <c r="EZ51" s="6">
        <v>25.43</v>
      </c>
      <c r="FA51" s="6">
        <f t="shared" si="193"/>
        <v>25.926666666666666</v>
      </c>
      <c r="FB51" s="6">
        <f t="shared" si="194"/>
        <v>3.0766666666666644</v>
      </c>
      <c r="FC51" s="6">
        <f t="shared" si="195"/>
        <v>-6.0900000000000034</v>
      </c>
      <c r="FD51" s="7">
        <f t="shared" si="196"/>
        <v>68.119691677015169</v>
      </c>
      <c r="FE51" s="6">
        <f t="shared" si="197"/>
        <v>-5.013333333333339</v>
      </c>
      <c r="FF51" s="7">
        <f t="shared" si="198"/>
        <v>32.29711363878009</v>
      </c>
    </row>
    <row r="52" spans="1:162" ht="15.75" customHeight="1" x14ac:dyDescent="0.2">
      <c r="A52" s="5" t="s">
        <v>72</v>
      </c>
      <c r="B52" s="5" t="s">
        <v>59</v>
      </c>
      <c r="C52" s="6">
        <v>34.72</v>
      </c>
      <c r="D52" s="6">
        <v>33.96</v>
      </c>
      <c r="E52" s="6">
        <v>33.86</v>
      </c>
      <c r="F52" s="6">
        <f t="shared" si="101"/>
        <v>34.18</v>
      </c>
      <c r="G52" s="6">
        <f t="shared" si="102"/>
        <v>10.91</v>
      </c>
      <c r="H52" s="6">
        <f t="shared" si="103"/>
        <v>-2.7399999999999913</v>
      </c>
      <c r="I52" s="7">
        <f t="shared" si="104"/>
        <v>6.6807033554269148</v>
      </c>
      <c r="J52" s="6">
        <v>34.82</v>
      </c>
      <c r="K52" s="6">
        <v>34.28</v>
      </c>
      <c r="L52" s="6">
        <v>33.979999999999997</v>
      </c>
      <c r="M52" s="6">
        <f t="shared" si="105"/>
        <v>34.359999999999992</v>
      </c>
      <c r="N52" s="6">
        <f t="shared" si="106"/>
        <v>13.649999999999991</v>
      </c>
      <c r="O52" s="6">
        <f t="shared" si="107"/>
        <v>2.7399999999999913</v>
      </c>
      <c r="P52" s="7">
        <f t="shared" si="108"/>
        <v>0.14968483807736699</v>
      </c>
      <c r="Q52" s="6">
        <v>33.97</v>
      </c>
      <c r="R52" s="6">
        <v>32.54</v>
      </c>
      <c r="S52" s="6">
        <v>33.39</v>
      </c>
      <c r="T52" s="6">
        <f t="shared" si="109"/>
        <v>33.299999999999997</v>
      </c>
      <c r="U52" s="6">
        <f t="shared" si="110"/>
        <v>10.849999999999998</v>
      </c>
      <c r="V52" s="6">
        <f t="shared" si="111"/>
        <v>-6.0000000000002274E-2</v>
      </c>
      <c r="W52" s="7">
        <f t="shared" si="112"/>
        <v>1.042465760841123</v>
      </c>
      <c r="X52" s="6">
        <f t="shared" si="113"/>
        <v>-2.7999999999999936</v>
      </c>
      <c r="Y52" s="7">
        <f t="shared" si="114"/>
        <v>6.9644045063689619</v>
      </c>
      <c r="Z52" s="6">
        <v>33.86</v>
      </c>
      <c r="AA52" s="6">
        <v>31.32</v>
      </c>
      <c r="AB52" s="6">
        <v>33.07</v>
      </c>
      <c r="AC52" s="6">
        <f t="shared" si="201"/>
        <v>32.75</v>
      </c>
      <c r="AD52" s="6">
        <f t="shared" si="116"/>
        <v>10.71</v>
      </c>
      <c r="AE52" s="6">
        <f t="shared" si="117"/>
        <v>-0.19999999999999929</v>
      </c>
      <c r="AF52" s="7">
        <f t="shared" si="118"/>
        <v>1.1486983549970344</v>
      </c>
      <c r="AG52" s="6">
        <f t="shared" si="119"/>
        <v>-2.9399999999999906</v>
      </c>
      <c r="AH52" s="7">
        <f t="shared" si="120"/>
        <v>7.6741129546020641</v>
      </c>
      <c r="AI52" s="6">
        <v>30.43</v>
      </c>
      <c r="AJ52" s="6">
        <v>32.22</v>
      </c>
      <c r="AK52" s="6">
        <v>32.409999999999997</v>
      </c>
      <c r="AL52" s="6">
        <f t="shared" si="121"/>
        <v>31.686666666666667</v>
      </c>
      <c r="AM52" s="6">
        <f t="shared" si="122"/>
        <v>9.576666666666668</v>
      </c>
      <c r="AN52" s="6">
        <f t="shared" si="123"/>
        <v>-2.7566666666666713</v>
      </c>
      <c r="AO52" s="7">
        <f t="shared" si="124"/>
        <v>6.7583293892402132</v>
      </c>
      <c r="AP52" s="6">
        <v>33.76</v>
      </c>
      <c r="AQ52" s="6">
        <v>32.54</v>
      </c>
      <c r="AR52" s="6">
        <v>33.130000000000003</v>
      </c>
      <c r="AS52" s="6">
        <f t="shared" si="125"/>
        <v>33.143333333333338</v>
      </c>
      <c r="AT52" s="6">
        <f t="shared" si="199"/>
        <v>12.333333333333339</v>
      </c>
      <c r="AU52" s="6">
        <f t="shared" si="126"/>
        <v>2.7566666666666713</v>
      </c>
      <c r="AV52" s="7">
        <f t="shared" si="127"/>
        <v>0.14796556107372894</v>
      </c>
      <c r="AW52" s="6">
        <v>33.270000000000003</v>
      </c>
      <c r="AX52" s="6">
        <v>33.21</v>
      </c>
      <c r="AY52" s="6">
        <v>35.76</v>
      </c>
      <c r="AZ52" s="6">
        <f t="shared" si="128"/>
        <v>34.080000000000005</v>
      </c>
      <c r="BA52" s="6">
        <f t="shared" si="129"/>
        <v>12.020000000000007</v>
      </c>
      <c r="BB52" s="6">
        <f t="shared" si="130"/>
        <v>2.4433333333333387</v>
      </c>
      <c r="BC52" s="7">
        <f t="shared" si="131"/>
        <v>0.18385835802324305</v>
      </c>
      <c r="BD52" s="6">
        <f t="shared" si="132"/>
        <v>-0.31333333333333258</v>
      </c>
      <c r="BE52" s="7">
        <f t="shared" si="133"/>
        <v>1.2425753444859327</v>
      </c>
      <c r="BF52" s="6">
        <v>31.18</v>
      </c>
      <c r="BG52" s="6">
        <v>34.82</v>
      </c>
      <c r="BH52" s="6">
        <v>32.22</v>
      </c>
      <c r="BI52" s="6">
        <f t="shared" si="134"/>
        <v>32.74</v>
      </c>
      <c r="BJ52" s="6">
        <f t="shared" si="135"/>
        <v>10.250000000000004</v>
      </c>
      <c r="BK52" s="6">
        <f t="shared" si="136"/>
        <v>0.67333333333333556</v>
      </c>
      <c r="BL52" s="7">
        <f t="shared" si="137"/>
        <v>0.62705620477512969</v>
      </c>
      <c r="BM52" s="6">
        <f t="shared" si="138"/>
        <v>-2.0833333333333357</v>
      </c>
      <c r="BN52" s="7">
        <f t="shared" si="139"/>
        <v>4.2378523774371883</v>
      </c>
      <c r="BO52" s="6">
        <v>27.77</v>
      </c>
      <c r="BP52" s="6">
        <v>28.76</v>
      </c>
      <c r="BQ52" s="6">
        <v>28.33</v>
      </c>
      <c r="BR52" s="6">
        <f t="shared" si="140"/>
        <v>28.286666666666665</v>
      </c>
      <c r="BS52" s="6">
        <f t="shared" si="141"/>
        <v>5.4766666666666666</v>
      </c>
      <c r="BT52" s="6">
        <f t="shared" si="142"/>
        <v>-5.6099999999999959</v>
      </c>
      <c r="BU52" s="7">
        <f t="shared" si="143"/>
        <v>48.840294686737757</v>
      </c>
      <c r="BV52" s="6">
        <v>32.74</v>
      </c>
      <c r="BW52" s="6">
        <v>33.82</v>
      </c>
      <c r="BX52" s="6">
        <v>32.01</v>
      </c>
      <c r="BY52" s="6">
        <f t="shared" si="144"/>
        <v>32.856666666666662</v>
      </c>
      <c r="BZ52" s="6">
        <f t="shared" si="145"/>
        <v>11.086666666666662</v>
      </c>
      <c r="CA52" s="6">
        <f t="shared" si="146"/>
        <v>5.6099999999999959</v>
      </c>
      <c r="CB52" s="7">
        <f t="shared" si="147"/>
        <v>2.0474896935286983E-2</v>
      </c>
      <c r="CC52" s="6">
        <v>32.22</v>
      </c>
      <c r="CD52" s="6">
        <v>33.17</v>
      </c>
      <c r="CE52" s="6">
        <v>32.92</v>
      </c>
      <c r="CF52" s="6">
        <f t="shared" si="148"/>
        <v>32.770000000000003</v>
      </c>
      <c r="CG52" s="6">
        <f t="shared" si="149"/>
        <v>8.990000000000002</v>
      </c>
      <c r="CH52" s="6">
        <f t="shared" si="150"/>
        <v>3.5133333333333354</v>
      </c>
      <c r="CI52" s="7">
        <f t="shared" si="151"/>
        <v>8.757522905545409E-2</v>
      </c>
      <c r="CJ52" s="6">
        <f t="shared" si="152"/>
        <v>-2.0966666666666605</v>
      </c>
      <c r="CK52" s="7">
        <f t="shared" si="153"/>
        <v>4.277199994326935</v>
      </c>
      <c r="CL52" s="6">
        <v>34.729999999999997</v>
      </c>
      <c r="CM52" s="6">
        <v>35.090000000000003</v>
      </c>
      <c r="CN52" s="6">
        <v>34.86</v>
      </c>
      <c r="CO52" s="6">
        <f t="shared" si="154"/>
        <v>34.893333333333331</v>
      </c>
      <c r="CP52" s="6">
        <f t="shared" si="155"/>
        <v>11.193333333333332</v>
      </c>
      <c r="CQ52" s="6">
        <f t="shared" si="156"/>
        <v>5.716666666666665</v>
      </c>
      <c r="CR52" s="7">
        <f t="shared" si="157"/>
        <v>1.9015679901103012E-2</v>
      </c>
      <c r="CS52" s="6">
        <f t="shared" si="158"/>
        <v>0.10666666666666913</v>
      </c>
      <c r="CT52" s="7">
        <f t="shared" si="159"/>
        <v>0.92873141003854698</v>
      </c>
      <c r="CU52" s="6">
        <v>31.11</v>
      </c>
      <c r="CV52" s="6">
        <v>31.06</v>
      </c>
      <c r="CW52" s="6">
        <v>30.93</v>
      </c>
      <c r="CX52" s="6">
        <f t="shared" si="160"/>
        <v>31.033333333333331</v>
      </c>
      <c r="CY52" s="6">
        <f t="shared" si="200"/>
        <v>6.793333333333333</v>
      </c>
      <c r="CZ52" s="6">
        <f t="shared" si="161"/>
        <v>-3.2400000000000055</v>
      </c>
      <c r="DA52" s="7">
        <f t="shared" si="162"/>
        <v>9.4479412914362761</v>
      </c>
      <c r="DB52" s="6">
        <v>30.32</v>
      </c>
      <c r="DC52" s="6">
        <v>33.85</v>
      </c>
      <c r="DD52" s="6">
        <v>31.84</v>
      </c>
      <c r="DE52" s="6">
        <f t="shared" si="163"/>
        <v>32.003333333333337</v>
      </c>
      <c r="DF52" s="6">
        <f t="shared" si="164"/>
        <v>10.033333333333339</v>
      </c>
      <c r="DG52" s="6">
        <f t="shared" si="165"/>
        <v>3.2400000000000055</v>
      </c>
      <c r="DH52" s="7">
        <f t="shared" si="166"/>
        <v>0.10584316404531553</v>
      </c>
      <c r="DI52" s="6">
        <v>33.21</v>
      </c>
      <c r="DJ52" s="6">
        <v>32.130000000000003</v>
      </c>
      <c r="DK52" s="6">
        <v>32.840000000000003</v>
      </c>
      <c r="DL52" s="6">
        <f t="shared" si="167"/>
        <v>32.726666666666667</v>
      </c>
      <c r="DM52" s="6">
        <f t="shared" si="168"/>
        <v>9.466666666666665</v>
      </c>
      <c r="DN52" s="6">
        <f t="shared" si="169"/>
        <v>2.673333333333332</v>
      </c>
      <c r="DO52" s="7">
        <f t="shared" si="170"/>
        <v>0.15676405119378281</v>
      </c>
      <c r="DP52" s="6">
        <f t="shared" si="171"/>
        <v>-0.56666666666667354</v>
      </c>
      <c r="DQ52" s="7">
        <f t="shared" si="172"/>
        <v>1.4810975522865713</v>
      </c>
      <c r="DR52" s="6">
        <v>32.54</v>
      </c>
      <c r="DS52" s="6">
        <v>31.64</v>
      </c>
      <c r="DT52" s="6">
        <v>30.95</v>
      </c>
      <c r="DU52" s="6">
        <f t="shared" si="173"/>
        <v>31.710000000000004</v>
      </c>
      <c r="DV52" s="6">
        <f t="shared" si="174"/>
        <v>5.7900000000000027</v>
      </c>
      <c r="DW52" s="6">
        <f t="shared" si="175"/>
        <v>-1.0033333333333303</v>
      </c>
      <c r="DX52" s="7">
        <f t="shared" si="176"/>
        <v>2.0046263236843416</v>
      </c>
      <c r="DY52" s="6">
        <f t="shared" si="177"/>
        <v>-4.2433333333333358</v>
      </c>
      <c r="DZ52" s="7">
        <f t="shared" si="178"/>
        <v>18.939591817437396</v>
      </c>
      <c r="EA52" s="6">
        <v>32.229999999999997</v>
      </c>
      <c r="EB52" s="6">
        <v>32.630000000000003</v>
      </c>
      <c r="EC52" s="6">
        <v>33.159999999999997</v>
      </c>
      <c r="ED52" s="6">
        <f t="shared" si="179"/>
        <v>32.673333333333332</v>
      </c>
      <c r="EE52" s="6">
        <f t="shared" si="180"/>
        <v>9.5833333333333321</v>
      </c>
      <c r="EF52" s="6">
        <f t="shared" si="181"/>
        <v>-1.7466666666666697</v>
      </c>
      <c r="EG52" s="7">
        <f t="shared" si="182"/>
        <v>3.3558230990730076</v>
      </c>
      <c r="EH52" s="6">
        <v>33.18</v>
      </c>
      <c r="EI52" s="6">
        <v>33.72</v>
      </c>
      <c r="EJ52" s="6">
        <v>34.56</v>
      </c>
      <c r="EK52" s="6">
        <f t="shared" si="183"/>
        <v>33.82</v>
      </c>
      <c r="EL52" s="6">
        <f t="shared" si="184"/>
        <v>11.330000000000002</v>
      </c>
      <c r="EM52" s="6">
        <f t="shared" si="185"/>
        <v>1.7466666666666697</v>
      </c>
      <c r="EN52" s="7">
        <f t="shared" si="186"/>
        <v>0.2979894858808958</v>
      </c>
      <c r="EO52" s="6">
        <v>35.43</v>
      </c>
      <c r="EP52" s="6">
        <v>35.979999999999997</v>
      </c>
      <c r="EQ52" s="6">
        <v>33.82</v>
      </c>
      <c r="ER52" s="6">
        <f t="shared" si="187"/>
        <v>35.076666666666661</v>
      </c>
      <c r="ES52" s="6">
        <f t="shared" si="188"/>
        <v>10.95666666666666</v>
      </c>
      <c r="ET52" s="6">
        <f t="shared" si="189"/>
        <v>1.3733333333333277</v>
      </c>
      <c r="EU52" s="7">
        <f t="shared" si="190"/>
        <v>0.38599837168108542</v>
      </c>
      <c r="EV52" s="6">
        <f t="shared" si="191"/>
        <v>-0.37333333333334195</v>
      </c>
      <c r="EW52" s="7">
        <f t="shared" si="192"/>
        <v>1.2953422518919546</v>
      </c>
      <c r="EX52" s="6">
        <v>33.31</v>
      </c>
      <c r="EY52" s="6">
        <v>33.42</v>
      </c>
      <c r="EZ52" s="6">
        <v>34.76</v>
      </c>
      <c r="FA52" s="6">
        <f t="shared" si="193"/>
        <v>33.830000000000005</v>
      </c>
      <c r="FB52" s="6">
        <f t="shared" si="194"/>
        <v>10.980000000000004</v>
      </c>
      <c r="FC52" s="6">
        <f t="shared" si="195"/>
        <v>1.3966666666666718</v>
      </c>
      <c r="FD52" s="7">
        <f t="shared" si="196"/>
        <v>0.37980566605889843</v>
      </c>
      <c r="FE52" s="6">
        <f t="shared" si="197"/>
        <v>-0.34999999999999787</v>
      </c>
      <c r="FF52" s="7">
        <f t="shared" si="198"/>
        <v>1.2745606273192602</v>
      </c>
    </row>
    <row r="53" spans="1:162" ht="15.75" customHeight="1" x14ac:dyDescent="0.2">
      <c r="A53" s="5" t="s">
        <v>73</v>
      </c>
      <c r="B53" s="5" t="s">
        <v>59</v>
      </c>
      <c r="C53" s="6">
        <v>31.64</v>
      </c>
      <c r="D53" s="6">
        <v>31.62</v>
      </c>
      <c r="E53" s="6">
        <v>31.09</v>
      </c>
      <c r="F53" s="6">
        <f t="shared" si="101"/>
        <v>31.450000000000003</v>
      </c>
      <c r="G53" s="6">
        <f t="shared" si="102"/>
        <v>8.1800000000000033</v>
      </c>
      <c r="H53" s="6">
        <f t="shared" si="103"/>
        <v>0.25000000000000355</v>
      </c>
      <c r="I53" s="7">
        <f t="shared" si="104"/>
        <v>0.8408964152537125</v>
      </c>
      <c r="J53" s="6">
        <v>28.61</v>
      </c>
      <c r="K53" s="6">
        <v>28.56</v>
      </c>
      <c r="L53" s="6">
        <v>28.75</v>
      </c>
      <c r="M53" s="6">
        <f t="shared" si="105"/>
        <v>28.64</v>
      </c>
      <c r="N53" s="6">
        <f t="shared" si="106"/>
        <v>7.93</v>
      </c>
      <c r="O53" s="6">
        <f t="shared" si="107"/>
        <v>-0.25000000000000355</v>
      </c>
      <c r="P53" s="7">
        <f t="shared" si="108"/>
        <v>1.1892071150027239</v>
      </c>
      <c r="Q53" s="6">
        <v>37.450000000000003</v>
      </c>
      <c r="R53" s="6">
        <v>37.130000000000003</v>
      </c>
      <c r="S53" s="6">
        <v>36.94</v>
      </c>
      <c r="T53" s="6">
        <f t="shared" si="109"/>
        <v>37.173333333333339</v>
      </c>
      <c r="U53" s="6">
        <f t="shared" si="110"/>
        <v>14.72333333333334</v>
      </c>
      <c r="V53" s="6">
        <f t="shared" si="111"/>
        <v>6.5433333333333366</v>
      </c>
      <c r="W53" s="7">
        <f t="shared" si="112"/>
        <v>1.0721619612842005E-2</v>
      </c>
      <c r="X53" s="6">
        <f t="shared" si="113"/>
        <v>6.7933333333333401</v>
      </c>
      <c r="Y53" s="7">
        <f t="shared" si="114"/>
        <v>9.0157714981527401E-3</v>
      </c>
      <c r="Z53" s="6">
        <v>34.76</v>
      </c>
      <c r="AA53" s="6">
        <v>35.24</v>
      </c>
      <c r="AB53" s="6">
        <v>36.479999999999997</v>
      </c>
      <c r="AC53" s="6">
        <f t="shared" si="201"/>
        <v>35.493333333333332</v>
      </c>
      <c r="AD53" s="6">
        <f t="shared" si="116"/>
        <v>13.453333333333333</v>
      </c>
      <c r="AE53" s="6">
        <f t="shared" si="117"/>
        <v>5.2733333333333299</v>
      </c>
      <c r="AF53" s="7">
        <f t="shared" si="118"/>
        <v>2.585642570937546E-2</v>
      </c>
      <c r="AG53" s="6">
        <f t="shared" si="119"/>
        <v>5.5233333333333334</v>
      </c>
      <c r="AH53" s="7">
        <f t="shared" si="120"/>
        <v>2.1742575690287758E-2</v>
      </c>
      <c r="AI53" s="6">
        <v>34.380000000000003</v>
      </c>
      <c r="AJ53" s="6">
        <v>34.32</v>
      </c>
      <c r="AK53" s="6">
        <v>34.83</v>
      </c>
      <c r="AL53" s="6">
        <f t="shared" si="121"/>
        <v>34.51</v>
      </c>
      <c r="AM53" s="6">
        <f t="shared" si="122"/>
        <v>12.399999999999999</v>
      </c>
      <c r="AN53" s="6">
        <f t="shared" si="123"/>
        <v>4.856666666666662</v>
      </c>
      <c r="AO53" s="7">
        <f t="shared" si="124"/>
        <v>3.451418752326111E-2</v>
      </c>
      <c r="AP53" s="6">
        <v>28.88</v>
      </c>
      <c r="AQ53" s="6">
        <v>28.54</v>
      </c>
      <c r="AR53" s="6">
        <v>27.64</v>
      </c>
      <c r="AS53" s="6">
        <f t="shared" si="125"/>
        <v>28.353333333333335</v>
      </c>
      <c r="AT53" s="6">
        <f t="shared" si="199"/>
        <v>7.5433333333333366</v>
      </c>
      <c r="AU53" s="6">
        <f t="shared" si="126"/>
        <v>-4.856666666666662</v>
      </c>
      <c r="AV53" s="7">
        <f t="shared" si="127"/>
        <v>28.973592361866903</v>
      </c>
      <c r="AW53" s="6">
        <v>30.76</v>
      </c>
      <c r="AX53" s="6">
        <v>31.75</v>
      </c>
      <c r="AY53" s="6">
        <v>30.9</v>
      </c>
      <c r="AZ53" s="6">
        <f t="shared" si="128"/>
        <v>31.136666666666667</v>
      </c>
      <c r="BA53" s="6">
        <f t="shared" si="129"/>
        <v>9.076666666666668</v>
      </c>
      <c r="BB53" s="6">
        <f t="shared" si="130"/>
        <v>-3.3233333333333306</v>
      </c>
      <c r="BC53" s="7">
        <f t="shared" si="131"/>
        <v>10.009745115949977</v>
      </c>
      <c r="BD53" s="6">
        <f t="shared" si="132"/>
        <v>1.5333333333333314</v>
      </c>
      <c r="BE53" s="7">
        <f t="shared" si="133"/>
        <v>0.3454782199919445</v>
      </c>
      <c r="BF53" s="6">
        <v>37.86</v>
      </c>
      <c r="BG53" s="6">
        <v>36.29</v>
      </c>
      <c r="BH53" s="6">
        <v>38.32</v>
      </c>
      <c r="BI53" s="6">
        <f t="shared" si="134"/>
        <v>37.49</v>
      </c>
      <c r="BJ53" s="6">
        <f t="shared" si="135"/>
        <v>15.000000000000004</v>
      </c>
      <c r="BK53" s="6">
        <f t="shared" si="136"/>
        <v>2.600000000000005</v>
      </c>
      <c r="BL53" s="7">
        <f t="shared" si="137"/>
        <v>0.16493848884661125</v>
      </c>
      <c r="BM53" s="6">
        <f t="shared" si="138"/>
        <v>7.456666666666667</v>
      </c>
      <c r="BN53" s="7">
        <f t="shared" si="139"/>
        <v>5.6927179338552509E-3</v>
      </c>
      <c r="BO53" s="6">
        <v>33.090000000000003</v>
      </c>
      <c r="BP53" s="6">
        <v>32.840000000000003</v>
      </c>
      <c r="BQ53" s="6">
        <v>32.814999999999998</v>
      </c>
      <c r="BR53" s="6">
        <f t="shared" si="140"/>
        <v>32.914999999999999</v>
      </c>
      <c r="BS53" s="6">
        <f t="shared" si="141"/>
        <v>10.105</v>
      </c>
      <c r="BT53" s="6">
        <f t="shared" si="142"/>
        <v>0.32166666666666899</v>
      </c>
      <c r="BU53" s="7">
        <f t="shared" si="143"/>
        <v>0.80014497972263698</v>
      </c>
      <c r="BV53" s="6">
        <v>31.03</v>
      </c>
      <c r="BW53" s="6">
        <v>32.22</v>
      </c>
      <c r="BX53" s="6">
        <v>31.41</v>
      </c>
      <c r="BY53" s="6">
        <f t="shared" si="144"/>
        <v>31.553333333333331</v>
      </c>
      <c r="BZ53" s="6">
        <f t="shared" si="145"/>
        <v>9.7833333333333314</v>
      </c>
      <c r="CA53" s="6">
        <f t="shared" si="146"/>
        <v>-0.32166666666666899</v>
      </c>
      <c r="CB53" s="7">
        <f t="shared" si="147"/>
        <v>1.24977351022891</v>
      </c>
      <c r="CC53" s="6">
        <v>33.21</v>
      </c>
      <c r="CD53" s="6">
        <v>33.76</v>
      </c>
      <c r="CE53" s="6">
        <v>34.869999999999997</v>
      </c>
      <c r="CF53" s="6">
        <f t="shared" si="148"/>
        <v>33.946666666666665</v>
      </c>
      <c r="CG53" s="6">
        <f t="shared" si="149"/>
        <v>10.166666666666664</v>
      </c>
      <c r="CH53" s="6">
        <f t="shared" si="150"/>
        <v>6.1666666666663872E-2</v>
      </c>
      <c r="CI53" s="7">
        <f t="shared" si="151"/>
        <v>0.95815657382560571</v>
      </c>
      <c r="CJ53" s="6">
        <f t="shared" si="152"/>
        <v>0.38333333333333286</v>
      </c>
      <c r="CK53" s="7">
        <f t="shared" si="153"/>
        <v>0.76666417233480044</v>
      </c>
      <c r="CL53" s="6">
        <v>33.54</v>
      </c>
      <c r="CM53" s="6">
        <v>33.630000000000003</v>
      </c>
      <c r="CN53" s="6">
        <v>31.81</v>
      </c>
      <c r="CO53" s="6">
        <f t="shared" si="154"/>
        <v>32.993333333333332</v>
      </c>
      <c r="CP53" s="6">
        <f t="shared" si="155"/>
        <v>9.293333333333333</v>
      </c>
      <c r="CQ53" s="6">
        <f t="shared" si="156"/>
        <v>-0.81166666666666742</v>
      </c>
      <c r="CR53" s="7">
        <f t="shared" si="157"/>
        <v>1.7552380022740801</v>
      </c>
      <c r="CS53" s="6">
        <f t="shared" si="158"/>
        <v>-0.48999999999999844</v>
      </c>
      <c r="CT53" s="7">
        <f t="shared" si="159"/>
        <v>1.4044448757379957</v>
      </c>
      <c r="CU53" s="6">
        <v>32.950000000000003</v>
      </c>
      <c r="CV53" s="6">
        <v>32.380000000000003</v>
      </c>
      <c r="CW53" s="6">
        <v>32.520000000000003</v>
      </c>
      <c r="CX53" s="6">
        <f t="shared" si="160"/>
        <v>32.616666666666674</v>
      </c>
      <c r="CY53" s="6">
        <f t="shared" si="200"/>
        <v>8.3766666666666758</v>
      </c>
      <c r="CZ53" s="6">
        <f t="shared" si="161"/>
        <v>3.0866666666666731</v>
      </c>
      <c r="DA53" s="7">
        <f t="shared" si="162"/>
        <v>0.11771200217341786</v>
      </c>
      <c r="DB53" s="6">
        <v>27.65</v>
      </c>
      <c r="DC53" s="6">
        <v>27.31</v>
      </c>
      <c r="DD53" s="6">
        <v>26.82</v>
      </c>
      <c r="DE53" s="6">
        <f t="shared" si="163"/>
        <v>27.26</v>
      </c>
      <c r="DF53" s="6">
        <f t="shared" si="164"/>
        <v>5.2900000000000027</v>
      </c>
      <c r="DG53" s="6">
        <f t="shared" si="165"/>
        <v>-3.0866666666666731</v>
      </c>
      <c r="DH53" s="7">
        <f t="shared" si="166"/>
        <v>8.495310431698897</v>
      </c>
      <c r="DI53" s="6">
        <v>32.520000000000003</v>
      </c>
      <c r="DJ53" s="6">
        <v>32.75</v>
      </c>
      <c r="DK53" s="6">
        <v>33.99</v>
      </c>
      <c r="DL53" s="6">
        <f t="shared" si="167"/>
        <v>33.086666666666673</v>
      </c>
      <c r="DM53" s="6">
        <f t="shared" si="168"/>
        <v>9.8266666666666715</v>
      </c>
      <c r="DN53" s="6">
        <f t="shared" si="169"/>
        <v>1.4499999999999957</v>
      </c>
      <c r="DO53" s="7">
        <f t="shared" si="170"/>
        <v>0.36602142398640747</v>
      </c>
      <c r="DP53" s="6">
        <f t="shared" si="171"/>
        <v>4.5366666666666688</v>
      </c>
      <c r="DQ53" s="7">
        <f t="shared" si="172"/>
        <v>4.3085114655805501E-2</v>
      </c>
      <c r="DR53" s="6">
        <v>33.85</v>
      </c>
      <c r="DS53" s="6">
        <v>34.020000000000003</v>
      </c>
      <c r="DT53" s="6">
        <v>35.869999999999997</v>
      </c>
      <c r="DU53" s="6">
        <f t="shared" si="173"/>
        <v>34.580000000000005</v>
      </c>
      <c r="DV53" s="6">
        <f t="shared" si="174"/>
        <v>8.6600000000000037</v>
      </c>
      <c r="DW53" s="6">
        <f t="shared" si="175"/>
        <v>0.28333333333332789</v>
      </c>
      <c r="DX53" s="7">
        <f t="shared" si="176"/>
        <v>0.82169031458579334</v>
      </c>
      <c r="DY53" s="6">
        <f t="shared" si="177"/>
        <v>3.370000000000001</v>
      </c>
      <c r="DZ53" s="7">
        <f t="shared" si="178"/>
        <v>9.6722812096399283E-2</v>
      </c>
      <c r="EA53" s="6">
        <v>32.53</v>
      </c>
      <c r="EB53" s="6">
        <v>32.19</v>
      </c>
      <c r="EC53" s="6">
        <v>33.17</v>
      </c>
      <c r="ED53" s="6">
        <f t="shared" si="179"/>
        <v>32.630000000000003</v>
      </c>
      <c r="EE53" s="6">
        <f t="shared" si="180"/>
        <v>9.5400000000000027</v>
      </c>
      <c r="EF53" s="6">
        <f t="shared" si="181"/>
        <v>2.1333333333333364</v>
      </c>
      <c r="EG53" s="7">
        <f t="shared" si="182"/>
        <v>0.2279306221395537</v>
      </c>
      <c r="EH53" s="6">
        <v>30.66</v>
      </c>
      <c r="EI53" s="6">
        <v>29.17</v>
      </c>
      <c r="EJ53" s="6">
        <v>29.86</v>
      </c>
      <c r="EK53" s="6">
        <f t="shared" si="183"/>
        <v>29.896666666666665</v>
      </c>
      <c r="EL53" s="6">
        <f t="shared" si="184"/>
        <v>7.4066666666666663</v>
      </c>
      <c r="EM53" s="6">
        <f t="shared" si="185"/>
        <v>-2.1333333333333364</v>
      </c>
      <c r="EN53" s="7">
        <f t="shared" si="186"/>
        <v>4.3872999187785133</v>
      </c>
      <c r="EO53" s="6">
        <v>33.619999999999997</v>
      </c>
      <c r="EP53" s="6">
        <v>33.65</v>
      </c>
      <c r="EQ53" s="6">
        <v>35.29</v>
      </c>
      <c r="ER53" s="6">
        <f t="shared" si="187"/>
        <v>34.186666666666667</v>
      </c>
      <c r="ES53" s="6">
        <f t="shared" si="188"/>
        <v>10.066666666666666</v>
      </c>
      <c r="ET53" s="6">
        <f t="shared" si="189"/>
        <v>0.52666666666666373</v>
      </c>
      <c r="EU53" s="7">
        <f t="shared" si="190"/>
        <v>0.69415672523989702</v>
      </c>
      <c r="EV53" s="6">
        <f t="shared" si="191"/>
        <v>2.66</v>
      </c>
      <c r="EW53" s="7">
        <f t="shared" si="192"/>
        <v>0.15821957424628499</v>
      </c>
      <c r="EX53" s="6">
        <v>35.56</v>
      </c>
      <c r="EY53" s="6">
        <v>34.65</v>
      </c>
      <c r="EZ53" s="6">
        <v>35.35</v>
      </c>
      <c r="FA53" s="6">
        <f t="shared" si="193"/>
        <v>35.186666666666667</v>
      </c>
      <c r="FB53" s="6">
        <f t="shared" si="194"/>
        <v>12.336666666666666</v>
      </c>
      <c r="FC53" s="6">
        <f t="shared" si="195"/>
        <v>2.7966666666666633</v>
      </c>
      <c r="FD53" s="7">
        <f t="shared" si="196"/>
        <v>0.14391943502499796</v>
      </c>
      <c r="FE53" s="6">
        <f t="shared" si="197"/>
        <v>4.93</v>
      </c>
      <c r="FF53" s="7">
        <f t="shared" si="198"/>
        <v>3.2803646363220855E-2</v>
      </c>
    </row>
    <row r="54" spans="1:162" ht="15.75" customHeight="1" x14ac:dyDescent="0.2">
      <c r="A54" s="5" t="s">
        <v>74</v>
      </c>
      <c r="B54" s="5" t="s">
        <v>59</v>
      </c>
      <c r="C54" s="6">
        <v>28.27</v>
      </c>
      <c r="D54" s="6">
        <v>29.68</v>
      </c>
      <c r="E54" s="6">
        <v>29.11</v>
      </c>
      <c r="F54" s="6">
        <f t="shared" si="101"/>
        <v>29.02</v>
      </c>
      <c r="G54" s="6">
        <f t="shared" si="102"/>
        <v>5.75</v>
      </c>
      <c r="H54" s="6">
        <f t="shared" si="103"/>
        <v>0.63333333333333286</v>
      </c>
      <c r="I54" s="7">
        <f t="shared" si="104"/>
        <v>0.64468515421978978</v>
      </c>
      <c r="J54" s="6">
        <v>25.66</v>
      </c>
      <c r="K54" s="6">
        <v>24.94</v>
      </c>
      <c r="L54" s="6">
        <v>26.88</v>
      </c>
      <c r="M54" s="6">
        <f t="shared" si="105"/>
        <v>25.826666666666668</v>
      </c>
      <c r="N54" s="6">
        <f t="shared" si="106"/>
        <v>5.1166666666666671</v>
      </c>
      <c r="O54" s="6">
        <f t="shared" si="107"/>
        <v>-0.63333333333333286</v>
      </c>
      <c r="P54" s="7">
        <f t="shared" si="108"/>
        <v>1.5511447618337342</v>
      </c>
      <c r="Q54" s="6">
        <v>24.65</v>
      </c>
      <c r="R54" s="6">
        <v>24.03</v>
      </c>
      <c r="S54" s="6">
        <v>25.97</v>
      </c>
      <c r="T54" s="6">
        <f t="shared" si="109"/>
        <v>24.883333333333336</v>
      </c>
      <c r="U54" s="6">
        <f t="shared" si="110"/>
        <v>2.4333333333333371</v>
      </c>
      <c r="V54" s="6">
        <f t="shared" si="111"/>
        <v>-3.3166666666666629</v>
      </c>
      <c r="W54" s="7">
        <f t="shared" si="112"/>
        <v>9.9635969788705587</v>
      </c>
      <c r="X54" s="6">
        <f t="shared" si="113"/>
        <v>-2.68333333333333</v>
      </c>
      <c r="Y54" s="7">
        <f t="shared" si="114"/>
        <v>6.4233830549069975</v>
      </c>
      <c r="Z54" s="6">
        <v>31.04</v>
      </c>
      <c r="AA54" s="6">
        <v>33.29</v>
      </c>
      <c r="AB54" s="6">
        <v>32.61</v>
      </c>
      <c r="AC54" s="6">
        <f t="shared" si="201"/>
        <v>32.313333333333333</v>
      </c>
      <c r="AD54" s="6">
        <f t="shared" si="116"/>
        <v>10.273333333333333</v>
      </c>
      <c r="AE54" s="6">
        <f t="shared" si="117"/>
        <v>4.5233333333333334</v>
      </c>
      <c r="AF54" s="7">
        <f t="shared" si="118"/>
        <v>4.3485151380575522E-2</v>
      </c>
      <c r="AG54" s="6">
        <f t="shared" si="119"/>
        <v>5.1566666666666663</v>
      </c>
      <c r="AH54" s="7">
        <f t="shared" si="120"/>
        <v>2.8034231524057228E-2</v>
      </c>
      <c r="AI54" s="6">
        <v>31.43</v>
      </c>
      <c r="AJ54" s="6">
        <v>31.95</v>
      </c>
      <c r="AK54" s="6">
        <v>32.36</v>
      </c>
      <c r="AL54" s="6">
        <f t="shared" si="121"/>
        <v>31.91333333333333</v>
      </c>
      <c r="AM54" s="6">
        <f t="shared" si="122"/>
        <v>9.803333333333331</v>
      </c>
      <c r="AN54" s="6">
        <f t="shared" si="123"/>
        <v>6.7766666666666673</v>
      </c>
      <c r="AO54" s="7">
        <f t="shared" si="124"/>
        <v>9.1205297168513409E-3</v>
      </c>
      <c r="AP54" s="6">
        <v>24.83</v>
      </c>
      <c r="AQ54" s="6">
        <v>23.53</v>
      </c>
      <c r="AR54" s="6">
        <v>23.15</v>
      </c>
      <c r="AS54" s="6">
        <f t="shared" si="125"/>
        <v>23.836666666666662</v>
      </c>
      <c r="AT54" s="6">
        <f t="shared" si="199"/>
        <v>3.0266666666666637</v>
      </c>
      <c r="AU54" s="6">
        <f t="shared" si="126"/>
        <v>-6.7766666666666673</v>
      </c>
      <c r="AV54" s="7">
        <f t="shared" si="127"/>
        <v>109.64275442821842</v>
      </c>
      <c r="AW54" s="6">
        <v>27.32</v>
      </c>
      <c r="AX54" s="6">
        <v>26.25</v>
      </c>
      <c r="AY54" s="6">
        <v>27.63</v>
      </c>
      <c r="AZ54" s="6">
        <f t="shared" si="128"/>
        <v>27.066666666666666</v>
      </c>
      <c r="BA54" s="6">
        <f t="shared" si="129"/>
        <v>5.0066666666666677</v>
      </c>
      <c r="BB54" s="6">
        <f t="shared" si="130"/>
        <v>-4.7966666666666633</v>
      </c>
      <c r="BC54" s="7">
        <f t="shared" si="131"/>
        <v>27.793327560695491</v>
      </c>
      <c r="BD54" s="6">
        <f t="shared" si="132"/>
        <v>1.980000000000004</v>
      </c>
      <c r="BE54" s="7">
        <f t="shared" si="133"/>
        <v>0.25348986994750661</v>
      </c>
      <c r="BF54" s="6">
        <v>30.19</v>
      </c>
      <c r="BG54" s="6">
        <v>28.43</v>
      </c>
      <c r="BH54" s="6">
        <v>30.71</v>
      </c>
      <c r="BI54" s="6">
        <f t="shared" si="134"/>
        <v>29.776666666666671</v>
      </c>
      <c r="BJ54" s="6">
        <f t="shared" si="135"/>
        <v>7.2866666666666724</v>
      </c>
      <c r="BK54" s="6">
        <f t="shared" si="136"/>
        <v>-2.5166666666666586</v>
      </c>
      <c r="BL54" s="7">
        <f t="shared" si="137"/>
        <v>5.7225837297410012</v>
      </c>
      <c r="BM54" s="6">
        <f t="shared" si="138"/>
        <v>4.2600000000000087</v>
      </c>
      <c r="BN54" s="7">
        <f t="shared" si="139"/>
        <v>5.2192994964272765E-2</v>
      </c>
      <c r="BO54" s="6">
        <v>27.77</v>
      </c>
      <c r="BP54" s="6">
        <v>26.51</v>
      </c>
      <c r="BQ54" s="6" t="s">
        <v>143</v>
      </c>
      <c r="BR54" s="6">
        <f t="shared" si="140"/>
        <v>27.14</v>
      </c>
      <c r="BS54" s="6">
        <f t="shared" si="141"/>
        <v>4.3300000000000018</v>
      </c>
      <c r="BT54" s="6">
        <f t="shared" si="142"/>
        <v>2.360000000000003</v>
      </c>
      <c r="BU54" s="7">
        <f t="shared" si="143"/>
        <v>0.19479114491512459</v>
      </c>
      <c r="BV54" s="6">
        <v>23.74</v>
      </c>
      <c r="BW54" s="6">
        <v>23.95</v>
      </c>
      <c r="BX54" s="6">
        <v>23.53</v>
      </c>
      <c r="BY54" s="6">
        <f t="shared" si="144"/>
        <v>23.74</v>
      </c>
      <c r="BZ54" s="6">
        <f t="shared" si="145"/>
        <v>1.9699999999999989</v>
      </c>
      <c r="CA54" s="6">
        <f t="shared" si="146"/>
        <v>-2.360000000000003</v>
      </c>
      <c r="CB54" s="7">
        <f t="shared" si="147"/>
        <v>5.1337035902516268</v>
      </c>
      <c r="CC54" s="6">
        <v>26.18</v>
      </c>
      <c r="CD54" s="6">
        <v>28.21</v>
      </c>
      <c r="CE54" s="6">
        <v>27.51</v>
      </c>
      <c r="CF54" s="6">
        <f t="shared" si="148"/>
        <v>27.3</v>
      </c>
      <c r="CG54" s="6">
        <f t="shared" si="149"/>
        <v>3.5199999999999996</v>
      </c>
      <c r="CH54" s="6">
        <f t="shared" si="150"/>
        <v>-0.81000000000000227</v>
      </c>
      <c r="CI54" s="7">
        <f t="shared" si="151"/>
        <v>1.7532114426320728</v>
      </c>
      <c r="CJ54" s="6">
        <f t="shared" si="152"/>
        <v>1.5500000000000007</v>
      </c>
      <c r="CK54" s="7">
        <f t="shared" si="153"/>
        <v>0.34151006418859875</v>
      </c>
      <c r="CL54" s="6">
        <v>32.54</v>
      </c>
      <c r="CM54" s="6">
        <v>33.76</v>
      </c>
      <c r="CN54" s="6">
        <v>34.21</v>
      </c>
      <c r="CO54" s="6">
        <f t="shared" si="154"/>
        <v>33.50333333333333</v>
      </c>
      <c r="CP54" s="6">
        <f t="shared" si="155"/>
        <v>9.803333333333331</v>
      </c>
      <c r="CQ54" s="6">
        <f t="shared" si="156"/>
        <v>5.4733333333333292</v>
      </c>
      <c r="CR54" s="7">
        <f t="shared" si="157"/>
        <v>2.2509325966121214E-2</v>
      </c>
      <c r="CS54" s="6">
        <f t="shared" si="158"/>
        <v>7.8333333333333321</v>
      </c>
      <c r="CT54" s="7">
        <f t="shared" si="159"/>
        <v>4.3846173762084944E-3</v>
      </c>
      <c r="CU54" s="6">
        <v>27.18</v>
      </c>
      <c r="CV54" s="6">
        <v>28.95</v>
      </c>
      <c r="CW54" s="6">
        <v>28.28</v>
      </c>
      <c r="CX54" s="6">
        <f t="shared" si="160"/>
        <v>28.136666666666667</v>
      </c>
      <c r="CY54" s="6">
        <f t="shared" si="200"/>
        <v>3.8966666666666683</v>
      </c>
      <c r="CZ54" s="6">
        <f t="shared" si="161"/>
        <v>-1.5233333333333334</v>
      </c>
      <c r="DA54" s="7">
        <f t="shared" si="162"/>
        <v>2.8745444371578421</v>
      </c>
      <c r="DB54" s="6">
        <v>26.53</v>
      </c>
      <c r="DC54" s="6">
        <v>27.42</v>
      </c>
      <c r="DD54" s="6">
        <v>28.22</v>
      </c>
      <c r="DE54" s="6">
        <f t="shared" si="163"/>
        <v>27.39</v>
      </c>
      <c r="DF54" s="6">
        <f t="shared" si="164"/>
        <v>5.4200000000000017</v>
      </c>
      <c r="DG54" s="6">
        <f t="shared" si="165"/>
        <v>1.5233333333333334</v>
      </c>
      <c r="DH54" s="7">
        <f t="shared" si="166"/>
        <v>0.34788121104460412</v>
      </c>
      <c r="DI54" s="6">
        <v>28.54</v>
      </c>
      <c r="DJ54" s="6">
        <v>27.65</v>
      </c>
      <c r="DK54" s="6">
        <v>24.58</v>
      </c>
      <c r="DL54" s="6">
        <f t="shared" si="167"/>
        <v>26.923333333333332</v>
      </c>
      <c r="DM54" s="6">
        <f t="shared" si="168"/>
        <v>3.6633333333333304</v>
      </c>
      <c r="DN54" s="6">
        <f t="shared" si="169"/>
        <v>-0.23333333333333783</v>
      </c>
      <c r="DO54" s="7">
        <f t="shared" si="170"/>
        <v>1.1755479062836123</v>
      </c>
      <c r="DP54" s="6">
        <f t="shared" si="171"/>
        <v>-1.7566666666666713</v>
      </c>
      <c r="DQ54" s="7">
        <f t="shared" si="172"/>
        <v>3.3791646946201062</v>
      </c>
      <c r="DR54" s="6">
        <v>30.77</v>
      </c>
      <c r="DS54" s="6">
        <v>31.54</v>
      </c>
      <c r="DT54" s="6">
        <v>33.19</v>
      </c>
      <c r="DU54" s="6">
        <f t="shared" si="173"/>
        <v>31.833333333333332</v>
      </c>
      <c r="DV54" s="6">
        <f t="shared" si="174"/>
        <v>5.9133333333333304</v>
      </c>
      <c r="DW54" s="6">
        <f t="shared" si="175"/>
        <v>2.0166666666666622</v>
      </c>
      <c r="DX54" s="7">
        <f t="shared" si="176"/>
        <v>0.24712850508822479</v>
      </c>
      <c r="DY54" s="6">
        <f t="shared" si="177"/>
        <v>0.49333333333332874</v>
      </c>
      <c r="DZ54" s="7">
        <f t="shared" si="178"/>
        <v>0.71038186956449012</v>
      </c>
      <c r="EA54" s="6">
        <v>32.270000000000003</v>
      </c>
      <c r="EB54" s="6">
        <v>33.71</v>
      </c>
      <c r="EC54" s="6">
        <v>33.68</v>
      </c>
      <c r="ED54" s="6">
        <f t="shared" si="179"/>
        <v>33.22</v>
      </c>
      <c r="EE54" s="6">
        <f t="shared" si="180"/>
        <v>10.129999999999999</v>
      </c>
      <c r="EF54" s="6">
        <f t="shared" si="181"/>
        <v>3.6166666666666671</v>
      </c>
      <c r="EG54" s="7">
        <f t="shared" si="182"/>
        <v>8.1522004360347747E-2</v>
      </c>
      <c r="EH54" s="6">
        <v>28.82</v>
      </c>
      <c r="EI54" s="6">
        <v>28.54</v>
      </c>
      <c r="EJ54" s="6">
        <v>29.65</v>
      </c>
      <c r="EK54" s="6">
        <f t="shared" si="183"/>
        <v>29.00333333333333</v>
      </c>
      <c r="EL54" s="6">
        <f t="shared" si="184"/>
        <v>6.5133333333333319</v>
      </c>
      <c r="EM54" s="6">
        <f t="shared" si="185"/>
        <v>-3.6166666666666671</v>
      </c>
      <c r="EN54" s="7">
        <f t="shared" si="186"/>
        <v>12.266626757356807</v>
      </c>
      <c r="EO54" s="6">
        <v>27.71</v>
      </c>
      <c r="EP54" s="6">
        <v>28.72</v>
      </c>
      <c r="EQ54" s="6">
        <v>27.61</v>
      </c>
      <c r="ER54" s="6">
        <f t="shared" si="187"/>
        <v>28.013333333333332</v>
      </c>
      <c r="ES54" s="6">
        <f t="shared" si="188"/>
        <v>3.8933333333333309</v>
      </c>
      <c r="ET54" s="6">
        <f t="shared" si="189"/>
        <v>-6.2366666666666681</v>
      </c>
      <c r="EU54" s="7">
        <f t="shared" si="190"/>
        <v>75.409096886020563</v>
      </c>
      <c r="EV54" s="6">
        <f t="shared" si="191"/>
        <v>-2.620000000000001</v>
      </c>
      <c r="EW54" s="7">
        <f t="shared" si="192"/>
        <v>6.147500725152053</v>
      </c>
      <c r="EX54" s="6">
        <v>30.47</v>
      </c>
      <c r="EY54" s="6">
        <v>30.32</v>
      </c>
      <c r="EZ54" s="6">
        <v>28.5</v>
      </c>
      <c r="FA54" s="6">
        <f t="shared" si="193"/>
        <v>29.763333333333332</v>
      </c>
      <c r="FB54" s="6">
        <f t="shared" si="194"/>
        <v>6.9133333333333304</v>
      </c>
      <c r="FC54" s="6">
        <f t="shared" si="195"/>
        <v>-3.2166666666666686</v>
      </c>
      <c r="FD54" s="7">
        <f t="shared" si="196"/>
        <v>9.2963646956627262</v>
      </c>
      <c r="FE54" s="6">
        <f t="shared" si="197"/>
        <v>0.39999999999999858</v>
      </c>
      <c r="FF54" s="7">
        <f t="shared" si="198"/>
        <v>0.75785828325519988</v>
      </c>
    </row>
    <row r="55" spans="1:162" ht="15.75" customHeight="1" x14ac:dyDescent="0.2">
      <c r="A55" s="5" t="s">
        <v>75</v>
      </c>
      <c r="B55" s="5" t="s">
        <v>59</v>
      </c>
      <c r="C55" s="6">
        <v>32.43</v>
      </c>
      <c r="D55" s="6">
        <v>32.9</v>
      </c>
      <c r="E55" s="6">
        <v>34.49</v>
      </c>
      <c r="F55" s="6">
        <f t="shared" si="101"/>
        <v>33.273333333333333</v>
      </c>
      <c r="G55" s="6">
        <f t="shared" si="102"/>
        <v>10.003333333333334</v>
      </c>
      <c r="H55" s="6">
        <f t="shared" si="103"/>
        <v>-6.9399999999999942</v>
      </c>
      <c r="I55" s="7">
        <f t="shared" si="104"/>
        <v>122.78580727363328</v>
      </c>
      <c r="J55" s="6">
        <v>36.85</v>
      </c>
      <c r="K55" s="6">
        <v>38.53</v>
      </c>
      <c r="L55" s="6">
        <v>37.58</v>
      </c>
      <c r="M55" s="6">
        <f t="shared" si="105"/>
        <v>37.653333333333329</v>
      </c>
      <c r="N55" s="6">
        <f t="shared" si="106"/>
        <v>16.943333333333328</v>
      </c>
      <c r="O55" s="6">
        <f t="shared" si="107"/>
        <v>6.9399999999999942</v>
      </c>
      <c r="P55" s="7">
        <f t="shared" si="108"/>
        <v>8.1442637565712975E-3</v>
      </c>
      <c r="Q55" s="6">
        <v>32.54</v>
      </c>
      <c r="R55" s="6">
        <v>32.65</v>
      </c>
      <c r="S55" s="6">
        <v>33.43</v>
      </c>
      <c r="T55" s="6">
        <f t="shared" si="109"/>
        <v>32.873333333333335</v>
      </c>
      <c r="U55" s="6">
        <f t="shared" si="110"/>
        <v>10.423333333333336</v>
      </c>
      <c r="V55" s="6">
        <f t="shared" si="111"/>
        <v>0.42000000000000171</v>
      </c>
      <c r="W55" s="7">
        <f t="shared" si="112"/>
        <v>0.74742462431746837</v>
      </c>
      <c r="X55" s="6">
        <f t="shared" si="113"/>
        <v>-6.5199999999999925</v>
      </c>
      <c r="Y55" s="7">
        <f t="shared" si="114"/>
        <v>91.773135873012478</v>
      </c>
      <c r="Z55" s="6">
        <v>34.75</v>
      </c>
      <c r="AA55" s="6">
        <v>34.44</v>
      </c>
      <c r="AB55" s="6">
        <v>36.28</v>
      </c>
      <c r="AC55" s="6">
        <f t="shared" si="201"/>
        <v>35.156666666666666</v>
      </c>
      <c r="AD55" s="6">
        <f t="shared" si="116"/>
        <v>13.116666666666667</v>
      </c>
      <c r="AE55" s="6">
        <f t="shared" si="117"/>
        <v>3.1133333333333333</v>
      </c>
      <c r="AF55" s="7">
        <f t="shared" si="118"/>
        <v>0.11555620752642005</v>
      </c>
      <c r="AG55" s="6">
        <f t="shared" si="119"/>
        <v>-3.8266666666666609</v>
      </c>
      <c r="AH55" s="7">
        <f t="shared" si="120"/>
        <v>14.18866222661099</v>
      </c>
      <c r="AI55" s="6">
        <v>34.72</v>
      </c>
      <c r="AJ55" s="6">
        <v>34.67</v>
      </c>
      <c r="AK55" s="6">
        <v>34.64</v>
      </c>
      <c r="AL55" s="6">
        <f t="shared" si="121"/>
        <v>34.676666666666669</v>
      </c>
      <c r="AM55" s="6">
        <f t="shared" si="122"/>
        <v>12.56666666666667</v>
      </c>
      <c r="AN55" s="6">
        <f t="shared" si="123"/>
        <v>-3.0199999999999996</v>
      </c>
      <c r="AO55" s="7">
        <f t="shared" si="124"/>
        <v>8.1116758383202292</v>
      </c>
      <c r="AP55" s="6">
        <v>35.76</v>
      </c>
      <c r="AQ55" s="6">
        <v>36.89</v>
      </c>
      <c r="AR55" s="6">
        <v>36.54</v>
      </c>
      <c r="AS55" s="6">
        <f t="shared" si="125"/>
        <v>36.396666666666668</v>
      </c>
      <c r="AT55" s="6">
        <f t="shared" si="199"/>
        <v>15.58666666666667</v>
      </c>
      <c r="AU55" s="6">
        <f t="shared" si="126"/>
        <v>3.0199999999999996</v>
      </c>
      <c r="AV55" s="7">
        <f t="shared" si="127"/>
        <v>0.12327908806166996</v>
      </c>
      <c r="AW55" s="6">
        <v>31.77</v>
      </c>
      <c r="AX55" s="6">
        <v>32.869999999999997</v>
      </c>
      <c r="AY55" s="6">
        <v>32.85</v>
      </c>
      <c r="AZ55" s="6">
        <f t="shared" si="128"/>
        <v>32.49666666666667</v>
      </c>
      <c r="BA55" s="6">
        <f t="shared" si="129"/>
        <v>10.436666666666671</v>
      </c>
      <c r="BB55" s="6">
        <f t="shared" si="130"/>
        <v>-2.129999999999999</v>
      </c>
      <c r="BC55" s="7">
        <f t="shared" si="131"/>
        <v>4.3771748050429551</v>
      </c>
      <c r="BD55" s="6">
        <f t="shared" si="132"/>
        <v>-5.1499999999999986</v>
      </c>
      <c r="BE55" s="7">
        <f t="shared" si="133"/>
        <v>35.506223106170992</v>
      </c>
      <c r="BF55" s="6">
        <v>31.28</v>
      </c>
      <c r="BG55" s="6">
        <v>32.9</v>
      </c>
      <c r="BH55" s="6">
        <v>31.63</v>
      </c>
      <c r="BI55" s="6">
        <f t="shared" si="134"/>
        <v>31.936666666666667</v>
      </c>
      <c r="BJ55" s="6">
        <f t="shared" si="135"/>
        <v>9.446666666666669</v>
      </c>
      <c r="BK55" s="6">
        <f t="shared" si="136"/>
        <v>-3.120000000000001</v>
      </c>
      <c r="BL55" s="7">
        <f t="shared" si="137"/>
        <v>8.6938789002084711</v>
      </c>
      <c r="BM55" s="6">
        <f t="shared" si="138"/>
        <v>-6.1400000000000006</v>
      </c>
      <c r="BN55" s="7">
        <f t="shared" si="139"/>
        <v>70.521927416103068</v>
      </c>
      <c r="BO55" s="6">
        <v>30.47</v>
      </c>
      <c r="BP55" s="6">
        <v>32.54</v>
      </c>
      <c r="BQ55" s="6">
        <v>30.65</v>
      </c>
      <c r="BR55" s="6">
        <f t="shared" si="140"/>
        <v>31.22</v>
      </c>
      <c r="BS55" s="6">
        <f t="shared" si="141"/>
        <v>8.41</v>
      </c>
      <c r="BT55" s="6">
        <f t="shared" si="142"/>
        <v>-4.6933333333333351</v>
      </c>
      <c r="BU55" s="7">
        <f t="shared" si="143"/>
        <v>25.872244869115619</v>
      </c>
      <c r="BV55" s="6">
        <v>35.840000000000003</v>
      </c>
      <c r="BW55" s="6">
        <v>35.06</v>
      </c>
      <c r="BX55" s="6">
        <v>33.72</v>
      </c>
      <c r="BY55" s="6">
        <f t="shared" si="144"/>
        <v>34.873333333333335</v>
      </c>
      <c r="BZ55" s="6">
        <f t="shared" si="145"/>
        <v>13.103333333333335</v>
      </c>
      <c r="CA55" s="6">
        <f t="shared" si="146"/>
        <v>4.6933333333333351</v>
      </c>
      <c r="CB55" s="7">
        <f t="shared" si="147"/>
        <v>3.8651458544044871E-2</v>
      </c>
      <c r="CC55" s="6">
        <v>33.42</v>
      </c>
      <c r="CD55" s="6">
        <v>32.61</v>
      </c>
      <c r="CE55" s="6">
        <v>31.18</v>
      </c>
      <c r="CF55" s="6">
        <f t="shared" si="148"/>
        <v>32.403333333333336</v>
      </c>
      <c r="CG55" s="6">
        <f t="shared" si="149"/>
        <v>8.6233333333333348</v>
      </c>
      <c r="CH55" s="6">
        <f t="shared" si="150"/>
        <v>0.21333333333333471</v>
      </c>
      <c r="CI55" s="7">
        <f t="shared" si="151"/>
        <v>0.86254203199218982</v>
      </c>
      <c r="CJ55" s="6">
        <f t="shared" si="152"/>
        <v>-4.4800000000000004</v>
      </c>
      <c r="CK55" s="7">
        <f t="shared" si="153"/>
        <v>22.315898661606493</v>
      </c>
      <c r="CL55" s="6">
        <v>33.21</v>
      </c>
      <c r="CM55" s="6">
        <v>32.71</v>
      </c>
      <c r="CN55" s="6">
        <v>31.54</v>
      </c>
      <c r="CO55" s="6">
        <f t="shared" si="154"/>
        <v>32.486666666666672</v>
      </c>
      <c r="CP55" s="6">
        <f t="shared" si="155"/>
        <v>8.7866666666666724</v>
      </c>
      <c r="CQ55" s="6">
        <f t="shared" si="156"/>
        <v>0.37666666666667226</v>
      </c>
      <c r="CR55" s="7">
        <f t="shared" si="157"/>
        <v>0.7702151111567721</v>
      </c>
      <c r="CS55" s="6">
        <f t="shared" si="158"/>
        <v>-4.3166666666666629</v>
      </c>
      <c r="CT55" s="7">
        <f t="shared" si="159"/>
        <v>19.92719395774111</v>
      </c>
      <c r="CU55" s="6">
        <v>33.479999999999997</v>
      </c>
      <c r="CV55" s="6">
        <v>32.01</v>
      </c>
      <c r="CW55" s="6">
        <v>33.61</v>
      </c>
      <c r="CX55" s="6">
        <f t="shared" si="160"/>
        <v>33.033333333333331</v>
      </c>
      <c r="CY55" s="6">
        <f t="shared" si="200"/>
        <v>8.793333333333333</v>
      </c>
      <c r="CZ55" s="6">
        <f t="shared" si="161"/>
        <v>-5.9966666666666661</v>
      </c>
      <c r="DA55" s="7">
        <f t="shared" si="162"/>
        <v>63.852299297729481</v>
      </c>
      <c r="DB55" s="6">
        <v>37.54</v>
      </c>
      <c r="DC55" s="6">
        <v>35.81</v>
      </c>
      <c r="DD55" s="6">
        <v>36.93</v>
      </c>
      <c r="DE55" s="6">
        <f t="shared" si="163"/>
        <v>36.76</v>
      </c>
      <c r="DF55" s="6">
        <f t="shared" si="164"/>
        <v>14.79</v>
      </c>
      <c r="DG55" s="6">
        <f t="shared" si="165"/>
        <v>5.9966666666666661</v>
      </c>
      <c r="DH55" s="7">
        <f t="shared" si="166"/>
        <v>1.5661143153783953E-2</v>
      </c>
      <c r="DI55" s="6">
        <v>32.36</v>
      </c>
      <c r="DJ55" s="6">
        <v>30.88</v>
      </c>
      <c r="DK55" s="6">
        <v>31.76</v>
      </c>
      <c r="DL55" s="6">
        <f t="shared" si="167"/>
        <v>31.666666666666668</v>
      </c>
      <c r="DM55" s="6">
        <f t="shared" si="168"/>
        <v>8.4066666666666663</v>
      </c>
      <c r="DN55" s="6">
        <f t="shared" si="169"/>
        <v>-0.38666666666666671</v>
      </c>
      <c r="DO55" s="7">
        <f t="shared" si="170"/>
        <v>1.3073692472021052</v>
      </c>
      <c r="DP55" s="6">
        <f t="shared" si="171"/>
        <v>-6.3833333333333329</v>
      </c>
      <c r="DQ55" s="7">
        <f t="shared" si="172"/>
        <v>83.478532464996093</v>
      </c>
      <c r="DR55" s="6">
        <v>35.42</v>
      </c>
      <c r="DS55" s="6">
        <v>35.83</v>
      </c>
      <c r="DT55" s="6">
        <v>33.68</v>
      </c>
      <c r="DU55" s="6">
        <f t="shared" si="173"/>
        <v>34.976666666666667</v>
      </c>
      <c r="DV55" s="6">
        <f t="shared" si="174"/>
        <v>9.0566666666666649</v>
      </c>
      <c r="DW55" s="6">
        <f t="shared" si="175"/>
        <v>0.26333333333333186</v>
      </c>
      <c r="DX55" s="7">
        <f t="shared" si="176"/>
        <v>0.83316068392591414</v>
      </c>
      <c r="DY55" s="6">
        <f t="shared" si="177"/>
        <v>-5.7333333333333343</v>
      </c>
      <c r="DZ55" s="7">
        <f t="shared" si="178"/>
        <v>53.199225353138452</v>
      </c>
      <c r="EA55" s="6">
        <v>33.14</v>
      </c>
      <c r="EB55" s="6">
        <v>32.24</v>
      </c>
      <c r="EC55" s="6">
        <v>32.369999999999997</v>
      </c>
      <c r="ED55" s="6">
        <f t="shared" si="179"/>
        <v>32.583333333333336</v>
      </c>
      <c r="EE55" s="6">
        <f t="shared" si="180"/>
        <v>9.4933333333333358</v>
      </c>
      <c r="EF55" s="6">
        <f t="shared" si="181"/>
        <v>-4.0433333333333366</v>
      </c>
      <c r="EG55" s="7">
        <f t="shared" si="182"/>
        <v>16.487872325268796</v>
      </c>
      <c r="EH55" s="6">
        <v>36.520000000000003</v>
      </c>
      <c r="EI55" s="6">
        <v>36.28</v>
      </c>
      <c r="EJ55" s="6">
        <v>35.28</v>
      </c>
      <c r="EK55" s="6">
        <f t="shared" si="183"/>
        <v>36.026666666666671</v>
      </c>
      <c r="EL55" s="6">
        <f t="shared" si="184"/>
        <v>13.536666666666672</v>
      </c>
      <c r="EM55" s="6">
        <f t="shared" si="185"/>
        <v>4.0433333333333366</v>
      </c>
      <c r="EN55" s="7">
        <f t="shared" si="186"/>
        <v>6.065063946834616E-2</v>
      </c>
      <c r="EO55" s="6">
        <v>33.92</v>
      </c>
      <c r="EP55" s="6">
        <v>34.72</v>
      </c>
      <c r="EQ55" s="6">
        <v>33.76</v>
      </c>
      <c r="ER55" s="6">
        <f t="shared" si="187"/>
        <v>34.133333333333333</v>
      </c>
      <c r="ES55" s="6">
        <f t="shared" si="188"/>
        <v>10.013333333333332</v>
      </c>
      <c r="ET55" s="6">
        <f t="shared" si="189"/>
        <v>0.51999999999999602</v>
      </c>
      <c r="EU55" s="7">
        <f t="shared" si="190"/>
        <v>0.69737183317520457</v>
      </c>
      <c r="EV55" s="6">
        <f t="shared" si="191"/>
        <v>-3.5233333333333405</v>
      </c>
      <c r="EW55" s="7">
        <f t="shared" si="192"/>
        <v>11.498177748631427</v>
      </c>
      <c r="EX55" s="6">
        <v>34.700000000000003</v>
      </c>
      <c r="EY55" s="6">
        <v>32.15</v>
      </c>
      <c r="EZ55" s="6">
        <v>31.84</v>
      </c>
      <c r="FA55" s="6">
        <f t="shared" si="193"/>
        <v>32.896666666666668</v>
      </c>
      <c r="FB55" s="6">
        <f t="shared" si="194"/>
        <v>10.046666666666667</v>
      </c>
      <c r="FC55" s="6">
        <f t="shared" si="195"/>
        <v>0.55333333333333101</v>
      </c>
      <c r="FD55" s="7">
        <f t="shared" si="196"/>
        <v>0.68144383849241441</v>
      </c>
      <c r="FE55" s="6">
        <f t="shared" si="197"/>
        <v>-3.4900000000000055</v>
      </c>
      <c r="FF55" s="7">
        <f t="shared" si="198"/>
        <v>11.235559005904017</v>
      </c>
    </row>
    <row r="56" spans="1:162" ht="15.75" customHeight="1" x14ac:dyDescent="0.2">
      <c r="A56" s="5" t="s">
        <v>76</v>
      </c>
      <c r="B56" s="5" t="s">
        <v>59</v>
      </c>
      <c r="C56" s="6">
        <v>37.72</v>
      </c>
      <c r="D56" s="6">
        <v>37.92</v>
      </c>
      <c r="E56" s="6">
        <v>36.93</v>
      </c>
      <c r="F56" s="6">
        <f t="shared" si="101"/>
        <v>37.523333333333333</v>
      </c>
      <c r="G56" s="6">
        <f t="shared" si="102"/>
        <v>14.253333333333334</v>
      </c>
      <c r="H56" s="6">
        <f t="shared" si="103"/>
        <v>-1.6800000000000033</v>
      </c>
      <c r="I56" s="7">
        <f t="shared" si="104"/>
        <v>3.2042795103584956</v>
      </c>
      <c r="J56" s="6">
        <v>36.869999999999997</v>
      </c>
      <c r="K56" s="6">
        <v>36.93</v>
      </c>
      <c r="L56" s="6">
        <v>36.130000000000003</v>
      </c>
      <c r="M56" s="6">
        <f t="shared" si="105"/>
        <v>36.643333333333338</v>
      </c>
      <c r="N56" s="6">
        <f t="shared" si="106"/>
        <v>15.933333333333337</v>
      </c>
      <c r="O56" s="6">
        <f t="shared" si="107"/>
        <v>1.6800000000000033</v>
      </c>
      <c r="P56" s="7">
        <f t="shared" si="108"/>
        <v>0.31208263722540225</v>
      </c>
      <c r="Q56" s="6">
        <v>31.81</v>
      </c>
      <c r="R56" s="6">
        <v>33.24</v>
      </c>
      <c r="S56" s="6">
        <v>31.34</v>
      </c>
      <c r="T56" s="6">
        <f t="shared" si="109"/>
        <v>32.130000000000003</v>
      </c>
      <c r="U56" s="6">
        <f t="shared" si="110"/>
        <v>9.6800000000000033</v>
      </c>
      <c r="V56" s="6">
        <f t="shared" si="111"/>
        <v>-4.5733333333333306</v>
      </c>
      <c r="W56" s="7">
        <f t="shared" si="112"/>
        <v>23.807320222502906</v>
      </c>
      <c r="X56" s="6">
        <f t="shared" si="113"/>
        <v>-6.2533333333333339</v>
      </c>
      <c r="Y56" s="7">
        <f t="shared" si="114"/>
        <v>76.285308385509481</v>
      </c>
      <c r="Z56" s="6">
        <v>34.909999999999997</v>
      </c>
      <c r="AA56" s="6">
        <v>34.15</v>
      </c>
      <c r="AB56" s="6">
        <v>35.020000000000003</v>
      </c>
      <c r="AC56" s="6">
        <f t="shared" si="201"/>
        <v>34.693333333333335</v>
      </c>
      <c r="AD56" s="6">
        <f t="shared" si="116"/>
        <v>12.653333333333336</v>
      </c>
      <c r="AE56" s="6">
        <f t="shared" si="117"/>
        <v>-1.5999999999999979</v>
      </c>
      <c r="AF56" s="7">
        <f t="shared" si="118"/>
        <v>3.031433133020792</v>
      </c>
      <c r="AG56" s="6">
        <f t="shared" si="119"/>
        <v>-3.2800000000000011</v>
      </c>
      <c r="AH56" s="7">
        <f t="shared" si="120"/>
        <v>9.7135590751603811</v>
      </c>
      <c r="AI56" s="6">
        <v>36.36</v>
      </c>
      <c r="AJ56" s="6">
        <v>38.75</v>
      </c>
      <c r="AK56" s="6">
        <v>37.65</v>
      </c>
      <c r="AL56" s="6">
        <f t="shared" si="121"/>
        <v>37.586666666666666</v>
      </c>
      <c r="AM56" s="6">
        <f t="shared" si="122"/>
        <v>15.476666666666667</v>
      </c>
      <c r="AN56" s="6">
        <f t="shared" si="123"/>
        <v>3.09</v>
      </c>
      <c r="AO56" s="7">
        <f t="shared" si="124"/>
        <v>0.11744034365175149</v>
      </c>
      <c r="AP56" s="6">
        <v>33.21</v>
      </c>
      <c r="AQ56" s="6">
        <v>33.270000000000003</v>
      </c>
      <c r="AR56" s="6">
        <v>33.11</v>
      </c>
      <c r="AS56" s="6">
        <f t="shared" si="125"/>
        <v>33.196666666666665</v>
      </c>
      <c r="AT56" s="6">
        <f t="shared" si="199"/>
        <v>12.386666666666667</v>
      </c>
      <c r="AU56" s="6">
        <f t="shared" si="126"/>
        <v>-3.09</v>
      </c>
      <c r="AV56" s="7">
        <f t="shared" si="127"/>
        <v>8.5149614596268783</v>
      </c>
      <c r="AW56" s="6">
        <v>32.659999999999997</v>
      </c>
      <c r="AX56" s="6">
        <v>33.65</v>
      </c>
      <c r="AY56" s="6">
        <v>31.76</v>
      </c>
      <c r="AZ56" s="6">
        <f t="shared" si="128"/>
        <v>32.690000000000005</v>
      </c>
      <c r="BA56" s="6">
        <f t="shared" si="129"/>
        <v>10.630000000000006</v>
      </c>
      <c r="BB56" s="6">
        <f t="shared" si="130"/>
        <v>-4.8466666666666605</v>
      </c>
      <c r="BC56" s="7">
        <f t="shared" si="131"/>
        <v>28.773457140421826</v>
      </c>
      <c r="BD56" s="6">
        <f t="shared" si="132"/>
        <v>-1.7566666666666606</v>
      </c>
      <c r="BE56" s="7">
        <f t="shared" si="133"/>
        <v>3.3791646946200813</v>
      </c>
      <c r="BF56" s="6">
        <v>35.42</v>
      </c>
      <c r="BG56" s="6">
        <v>34.270000000000003</v>
      </c>
      <c r="BH56" s="6">
        <v>33.61</v>
      </c>
      <c r="BI56" s="6">
        <f t="shared" si="134"/>
        <v>34.43333333333333</v>
      </c>
      <c r="BJ56" s="6">
        <f t="shared" si="135"/>
        <v>11.943333333333332</v>
      </c>
      <c r="BK56" s="6">
        <f t="shared" si="136"/>
        <v>-3.533333333333335</v>
      </c>
      <c r="BL56" s="7">
        <f t="shared" si="137"/>
        <v>11.578153899523034</v>
      </c>
      <c r="BM56" s="6">
        <f t="shared" si="138"/>
        <v>-0.44333333333333513</v>
      </c>
      <c r="BN56" s="7">
        <f t="shared" si="139"/>
        <v>1.3597423728128522</v>
      </c>
      <c r="BO56" s="6">
        <v>33.75</v>
      </c>
      <c r="BP56" s="6">
        <v>32.869999999999997</v>
      </c>
      <c r="BQ56" s="6">
        <v>33.479999999999997</v>
      </c>
      <c r="BR56" s="6">
        <f t="shared" si="140"/>
        <v>33.366666666666667</v>
      </c>
      <c r="BS56" s="6">
        <f t="shared" si="141"/>
        <v>10.556666666666668</v>
      </c>
      <c r="BT56" s="6">
        <f t="shared" si="142"/>
        <v>-3.3333333333333286</v>
      </c>
      <c r="BU56" s="7">
        <f t="shared" si="143"/>
        <v>10.07936839915895</v>
      </c>
      <c r="BV56" s="6">
        <v>35.409999999999997</v>
      </c>
      <c r="BW56" s="6">
        <v>36.08</v>
      </c>
      <c r="BX56" s="6">
        <v>35.49</v>
      </c>
      <c r="BY56" s="6">
        <f t="shared" si="144"/>
        <v>35.659999999999997</v>
      </c>
      <c r="BZ56" s="6">
        <f t="shared" si="145"/>
        <v>13.889999999999997</v>
      </c>
      <c r="CA56" s="6">
        <f t="shared" si="146"/>
        <v>3.3333333333333286</v>
      </c>
      <c r="CB56" s="7">
        <f t="shared" si="147"/>
        <v>9.9212565748012821E-2</v>
      </c>
      <c r="CC56" s="6">
        <v>26.66</v>
      </c>
      <c r="CD56" s="6">
        <v>28.43</v>
      </c>
      <c r="CE56" s="6">
        <v>26.1</v>
      </c>
      <c r="CF56" s="6">
        <f t="shared" si="148"/>
        <v>27.063333333333333</v>
      </c>
      <c r="CG56" s="6">
        <f t="shared" si="149"/>
        <v>3.2833333333333314</v>
      </c>
      <c r="CH56" s="6">
        <f t="shared" si="150"/>
        <v>-7.273333333333337</v>
      </c>
      <c r="CI56" s="7">
        <f t="shared" si="151"/>
        <v>154.70042321238665</v>
      </c>
      <c r="CJ56" s="6">
        <f t="shared" si="152"/>
        <v>-10.606666666666666</v>
      </c>
      <c r="CK56" s="7">
        <f t="shared" si="153"/>
        <v>1559.2825570634457</v>
      </c>
      <c r="CL56" s="6">
        <v>33.75</v>
      </c>
      <c r="CM56" s="6">
        <v>36.07</v>
      </c>
      <c r="CN56" s="6">
        <v>34.520000000000003</v>
      </c>
      <c r="CO56" s="6">
        <f t="shared" si="154"/>
        <v>34.78</v>
      </c>
      <c r="CP56" s="6">
        <f t="shared" si="155"/>
        <v>11.080000000000002</v>
      </c>
      <c r="CQ56" s="6">
        <f t="shared" si="156"/>
        <v>0.52333333333333343</v>
      </c>
      <c r="CR56" s="7">
        <f t="shared" si="157"/>
        <v>0.69576242208920824</v>
      </c>
      <c r="CS56" s="6">
        <f t="shared" si="158"/>
        <v>-2.8099999999999952</v>
      </c>
      <c r="CT56" s="7">
        <f t="shared" si="159"/>
        <v>7.0128457705282559</v>
      </c>
      <c r="CU56" s="6">
        <v>36.21</v>
      </c>
      <c r="CV56" s="6">
        <v>36.18</v>
      </c>
      <c r="CW56" s="6">
        <v>35.020000000000003</v>
      </c>
      <c r="CX56" s="6">
        <f t="shared" si="160"/>
        <v>35.803333333333335</v>
      </c>
      <c r="CY56" s="6">
        <f t="shared" si="200"/>
        <v>11.563333333333336</v>
      </c>
      <c r="CZ56" s="6">
        <f t="shared" si="161"/>
        <v>-4.3733333333333313</v>
      </c>
      <c r="DA56" s="7">
        <f t="shared" si="162"/>
        <v>20.725476030271121</v>
      </c>
      <c r="DB56" s="6">
        <v>37.619999999999997</v>
      </c>
      <c r="DC56" s="6">
        <v>36.72</v>
      </c>
      <c r="DD56" s="6">
        <v>39.380000000000003</v>
      </c>
      <c r="DE56" s="6">
        <f t="shared" si="163"/>
        <v>37.906666666666666</v>
      </c>
      <c r="DF56" s="6">
        <f t="shared" si="164"/>
        <v>15.936666666666667</v>
      </c>
      <c r="DG56" s="6">
        <f t="shared" si="165"/>
        <v>4.3733333333333313</v>
      </c>
      <c r="DH56" s="7">
        <f t="shared" si="166"/>
        <v>4.8249796460135566E-2</v>
      </c>
      <c r="DI56" s="6">
        <v>32.65</v>
      </c>
      <c r="DJ56" s="6">
        <v>31.54</v>
      </c>
      <c r="DK56" s="6">
        <v>33.409999999999997</v>
      </c>
      <c r="DL56" s="6">
        <f t="shared" si="167"/>
        <v>32.533333333333331</v>
      </c>
      <c r="DM56" s="6">
        <f t="shared" si="168"/>
        <v>9.2733333333333299</v>
      </c>
      <c r="DN56" s="6">
        <f t="shared" si="169"/>
        <v>-2.2900000000000063</v>
      </c>
      <c r="DO56" s="7">
        <f t="shared" si="170"/>
        <v>4.8905611107682958</v>
      </c>
      <c r="DP56" s="6">
        <f t="shared" si="171"/>
        <v>-6.6633333333333375</v>
      </c>
      <c r="DQ56" s="7">
        <f t="shared" si="172"/>
        <v>101.35920707580441</v>
      </c>
      <c r="DR56" s="6">
        <v>35.93</v>
      </c>
      <c r="DS56" s="6">
        <v>36.17</v>
      </c>
      <c r="DT56" s="6">
        <v>36.94</v>
      </c>
      <c r="DU56" s="6">
        <f t="shared" si="173"/>
        <v>36.346666666666664</v>
      </c>
      <c r="DV56" s="6">
        <f t="shared" si="174"/>
        <v>10.426666666666662</v>
      </c>
      <c r="DW56" s="6">
        <f t="shared" si="175"/>
        <v>-1.1366666666666738</v>
      </c>
      <c r="DX56" s="7">
        <f t="shared" si="176"/>
        <v>2.1987242267704059</v>
      </c>
      <c r="DY56" s="6">
        <f t="shared" si="177"/>
        <v>-5.5100000000000051</v>
      </c>
      <c r="DZ56" s="7">
        <f t="shared" si="178"/>
        <v>45.56960625910645</v>
      </c>
      <c r="EA56" s="6">
        <v>38.33</v>
      </c>
      <c r="EB56" s="6">
        <v>36.81</v>
      </c>
      <c r="EC56" s="6">
        <v>38.72</v>
      </c>
      <c r="ED56" s="6">
        <f t="shared" si="179"/>
        <v>37.953333333333333</v>
      </c>
      <c r="EE56" s="6">
        <f t="shared" si="180"/>
        <v>14.863333333333333</v>
      </c>
      <c r="EF56" s="6">
        <f t="shared" si="181"/>
        <v>1.3533333333333246</v>
      </c>
      <c r="EG56" s="7">
        <f t="shared" si="182"/>
        <v>0.39138670814955256</v>
      </c>
      <c r="EH56" s="6">
        <v>36.270000000000003</v>
      </c>
      <c r="EI56" s="6">
        <v>35.81</v>
      </c>
      <c r="EJ56" s="6">
        <v>35.92</v>
      </c>
      <c r="EK56" s="6">
        <f t="shared" si="183"/>
        <v>36.000000000000007</v>
      </c>
      <c r="EL56" s="6">
        <f t="shared" si="184"/>
        <v>13.510000000000009</v>
      </c>
      <c r="EM56" s="6">
        <f t="shared" si="185"/>
        <v>-1.3533333333333246</v>
      </c>
      <c r="EN56" s="7">
        <f t="shared" si="186"/>
        <v>2.5550177846558104</v>
      </c>
      <c r="EO56" s="6">
        <v>33.65</v>
      </c>
      <c r="EP56" s="6">
        <v>31.76</v>
      </c>
      <c r="EQ56" s="6">
        <v>32.17</v>
      </c>
      <c r="ER56" s="6">
        <f t="shared" si="187"/>
        <v>32.526666666666664</v>
      </c>
      <c r="ES56" s="6">
        <f t="shared" si="188"/>
        <v>8.4066666666666627</v>
      </c>
      <c r="ET56" s="6">
        <f t="shared" si="189"/>
        <v>-6.4566666666666706</v>
      </c>
      <c r="EU56" s="7">
        <f t="shared" si="190"/>
        <v>87.831507868402113</v>
      </c>
      <c r="EV56" s="6">
        <f t="shared" si="191"/>
        <v>-5.1033333333333459</v>
      </c>
      <c r="EW56" s="7">
        <f t="shared" si="192"/>
        <v>34.37608473642544</v>
      </c>
      <c r="EX56" s="6">
        <v>32.96</v>
      </c>
      <c r="EY56" s="6">
        <v>33.72</v>
      </c>
      <c r="EZ56" s="6">
        <v>32.76</v>
      </c>
      <c r="FA56" s="6">
        <f t="shared" si="193"/>
        <v>33.146666666666668</v>
      </c>
      <c r="FB56" s="6">
        <f t="shared" si="194"/>
        <v>10.296666666666667</v>
      </c>
      <c r="FC56" s="6">
        <f t="shared" si="195"/>
        <v>-4.5666666666666664</v>
      </c>
      <c r="FD56" s="7">
        <f t="shared" si="196"/>
        <v>23.697560836585023</v>
      </c>
      <c r="FE56" s="6">
        <f t="shared" si="197"/>
        <v>-3.2133333333333418</v>
      </c>
      <c r="FF56" s="7">
        <f t="shared" si="198"/>
        <v>9.2749103270047666</v>
      </c>
    </row>
    <row r="57" spans="1:162" ht="15.75" customHeight="1" x14ac:dyDescent="0.2">
      <c r="A57" s="5" t="s">
        <v>77</v>
      </c>
      <c r="B57" s="5" t="s">
        <v>59</v>
      </c>
      <c r="C57" s="6">
        <v>31.89</v>
      </c>
      <c r="D57" s="6">
        <v>32.61</v>
      </c>
      <c r="E57" s="6">
        <v>31.62</v>
      </c>
      <c r="F57" s="6">
        <f t="shared" si="101"/>
        <v>32.04</v>
      </c>
      <c r="G57" s="6">
        <f t="shared" si="102"/>
        <v>8.77</v>
      </c>
      <c r="H57" s="6">
        <f t="shared" si="103"/>
        <v>-4.3099999999999987</v>
      </c>
      <c r="I57" s="7">
        <f t="shared" si="104"/>
        <v>19.835323199023762</v>
      </c>
      <c r="J57" s="6">
        <v>33.94</v>
      </c>
      <c r="K57" s="6">
        <v>33.68</v>
      </c>
      <c r="L57" s="6">
        <v>33.75</v>
      </c>
      <c r="M57" s="6">
        <f t="shared" si="105"/>
        <v>33.79</v>
      </c>
      <c r="N57" s="6">
        <f t="shared" si="106"/>
        <v>13.079999999999998</v>
      </c>
      <c r="O57" s="6">
        <f t="shared" si="107"/>
        <v>4.3099999999999987</v>
      </c>
      <c r="P57" s="7">
        <f t="shared" si="108"/>
        <v>5.0415109951382951E-2</v>
      </c>
      <c r="Q57" s="6">
        <v>33.76</v>
      </c>
      <c r="R57" s="6">
        <v>32.54</v>
      </c>
      <c r="S57" s="6">
        <v>34.11</v>
      </c>
      <c r="T57" s="6">
        <f t="shared" si="109"/>
        <v>33.47</v>
      </c>
      <c r="U57" s="6">
        <f t="shared" si="110"/>
        <v>11.02</v>
      </c>
      <c r="V57" s="6">
        <f t="shared" si="111"/>
        <v>2.25</v>
      </c>
      <c r="W57" s="7">
        <f t="shared" si="112"/>
        <v>0.21022410381342865</v>
      </c>
      <c r="X57" s="6">
        <f t="shared" si="113"/>
        <v>-2.0599999999999987</v>
      </c>
      <c r="Y57" s="7">
        <f t="shared" si="114"/>
        <v>4.1698630433644821</v>
      </c>
      <c r="Z57" s="6">
        <v>28.22</v>
      </c>
      <c r="AA57" s="6">
        <v>30.57</v>
      </c>
      <c r="AB57" s="6">
        <v>32.86</v>
      </c>
      <c r="AC57" s="6">
        <f t="shared" si="201"/>
        <v>30.55</v>
      </c>
      <c r="AD57" s="6">
        <f t="shared" si="116"/>
        <v>8.5100000000000016</v>
      </c>
      <c r="AE57" s="6">
        <f t="shared" si="117"/>
        <v>-0.25999999999999801</v>
      </c>
      <c r="AF57" s="7">
        <f t="shared" si="118"/>
        <v>1.197478704618927</v>
      </c>
      <c r="AG57" s="6">
        <f t="shared" si="119"/>
        <v>-4.5699999999999967</v>
      </c>
      <c r="AH57" s="7">
        <f t="shared" si="120"/>
        <v>23.752377130064733</v>
      </c>
      <c r="AI57" s="6">
        <v>32.54</v>
      </c>
      <c r="AJ57" s="6">
        <v>32.880000000000003</v>
      </c>
      <c r="AK57" s="6">
        <v>34.229999999999997</v>
      </c>
      <c r="AL57" s="6">
        <f t="shared" si="121"/>
        <v>33.216666666666669</v>
      </c>
      <c r="AM57" s="6">
        <f t="shared" si="122"/>
        <v>11.106666666666669</v>
      </c>
      <c r="AN57" s="6">
        <f t="shared" si="123"/>
        <v>3.740000000000002</v>
      </c>
      <c r="AO57" s="7">
        <f t="shared" si="124"/>
        <v>7.4842419038682925E-2</v>
      </c>
      <c r="AP57" s="6">
        <v>28.34</v>
      </c>
      <c r="AQ57" s="6">
        <v>28.65</v>
      </c>
      <c r="AR57" s="6">
        <v>27.54</v>
      </c>
      <c r="AS57" s="6">
        <f t="shared" si="125"/>
        <v>28.176666666666666</v>
      </c>
      <c r="AT57" s="6">
        <f t="shared" si="199"/>
        <v>7.3666666666666671</v>
      </c>
      <c r="AU57" s="6">
        <f t="shared" si="126"/>
        <v>-3.740000000000002</v>
      </c>
      <c r="AV57" s="7">
        <f t="shared" si="127"/>
        <v>13.361406710853929</v>
      </c>
      <c r="AW57" s="6">
        <v>26.76</v>
      </c>
      <c r="AX57" s="6">
        <v>27.84</v>
      </c>
      <c r="AY57" s="6">
        <v>25.65</v>
      </c>
      <c r="AZ57" s="6">
        <f t="shared" si="128"/>
        <v>26.75</v>
      </c>
      <c r="BA57" s="6">
        <f t="shared" si="129"/>
        <v>4.6900000000000013</v>
      </c>
      <c r="BB57" s="6">
        <f t="shared" si="130"/>
        <v>-6.4166666666666679</v>
      </c>
      <c r="BC57" s="7">
        <f t="shared" si="131"/>
        <v>85.429750666882228</v>
      </c>
      <c r="BD57" s="6">
        <f t="shared" si="132"/>
        <v>-2.6766666666666659</v>
      </c>
      <c r="BE57" s="7">
        <f t="shared" si="133"/>
        <v>6.3937691977810065</v>
      </c>
      <c r="BF57" s="6">
        <v>26.57</v>
      </c>
      <c r="BG57" s="6">
        <v>25.49</v>
      </c>
      <c r="BH57" s="6">
        <v>24.78</v>
      </c>
      <c r="BI57" s="6">
        <f t="shared" si="134"/>
        <v>25.613333333333333</v>
      </c>
      <c r="BJ57" s="6">
        <f t="shared" si="135"/>
        <v>3.1233333333333348</v>
      </c>
      <c r="BK57" s="6">
        <f t="shared" si="136"/>
        <v>-7.9833333333333343</v>
      </c>
      <c r="BL57" s="7">
        <f t="shared" si="137"/>
        <v>253.05958921034161</v>
      </c>
      <c r="BM57" s="6">
        <f t="shared" si="138"/>
        <v>-4.2433333333333323</v>
      </c>
      <c r="BN57" s="7">
        <f t="shared" si="139"/>
        <v>18.939591817437346</v>
      </c>
      <c r="BO57" s="6">
        <v>34.090000000000003</v>
      </c>
      <c r="BP57" s="6">
        <v>33.64</v>
      </c>
      <c r="BQ57" s="6">
        <v>34.15</v>
      </c>
      <c r="BR57" s="6">
        <f t="shared" si="140"/>
        <v>33.96</v>
      </c>
      <c r="BS57" s="6">
        <f t="shared" si="141"/>
        <v>11.150000000000002</v>
      </c>
      <c r="BT57" s="6">
        <f t="shared" si="142"/>
        <v>-1.0733333333333306</v>
      </c>
      <c r="BU57" s="7">
        <f t="shared" si="143"/>
        <v>2.1042896964014286</v>
      </c>
      <c r="BV57" s="6">
        <v>33.19</v>
      </c>
      <c r="BW57" s="6">
        <v>34.21</v>
      </c>
      <c r="BX57" s="6">
        <v>34.58</v>
      </c>
      <c r="BY57" s="6">
        <f t="shared" si="144"/>
        <v>33.993333333333332</v>
      </c>
      <c r="BZ57" s="6">
        <f t="shared" si="145"/>
        <v>12.223333333333333</v>
      </c>
      <c r="CA57" s="6">
        <f t="shared" si="146"/>
        <v>1.0733333333333306</v>
      </c>
      <c r="CB57" s="7">
        <f t="shared" si="147"/>
        <v>0.47521973885540197</v>
      </c>
      <c r="CC57" s="6">
        <v>33.270000000000003</v>
      </c>
      <c r="CD57" s="6">
        <v>32.18</v>
      </c>
      <c r="CE57" s="6">
        <v>33.619999999999997</v>
      </c>
      <c r="CF57" s="6">
        <f t="shared" si="148"/>
        <v>33.023333333333333</v>
      </c>
      <c r="CG57" s="6">
        <f t="shared" si="149"/>
        <v>9.2433333333333323</v>
      </c>
      <c r="CH57" s="6">
        <f t="shared" si="150"/>
        <v>-1.9066666666666698</v>
      </c>
      <c r="CI57" s="7">
        <f t="shared" si="151"/>
        <v>3.7494179862399286</v>
      </c>
      <c r="CJ57" s="6">
        <f t="shared" si="152"/>
        <v>-2.9800000000000004</v>
      </c>
      <c r="CK57" s="7">
        <f t="shared" si="153"/>
        <v>7.8898616359468745</v>
      </c>
      <c r="CL57" s="6">
        <v>34.67</v>
      </c>
      <c r="CM57" s="6">
        <v>33.86</v>
      </c>
      <c r="CN57" s="6">
        <v>34.64</v>
      </c>
      <c r="CO57" s="6">
        <f t="shared" si="154"/>
        <v>34.39</v>
      </c>
      <c r="CP57" s="6">
        <f t="shared" si="155"/>
        <v>10.690000000000001</v>
      </c>
      <c r="CQ57" s="6">
        <f t="shared" si="156"/>
        <v>-0.46000000000000085</v>
      </c>
      <c r="CR57" s="7">
        <f t="shared" si="157"/>
        <v>1.3755418181397445</v>
      </c>
      <c r="CS57" s="6">
        <f t="shared" si="158"/>
        <v>-1.5333333333333314</v>
      </c>
      <c r="CT57" s="7">
        <f t="shared" si="159"/>
        <v>2.8945384748807523</v>
      </c>
      <c r="CU57" s="6">
        <v>33.33</v>
      </c>
      <c r="CV57" s="6">
        <v>32.28</v>
      </c>
      <c r="CW57" s="6">
        <v>32.67</v>
      </c>
      <c r="CX57" s="6">
        <f t="shared" si="160"/>
        <v>32.76</v>
      </c>
      <c r="CY57" s="6">
        <f t="shared" si="200"/>
        <v>8.52</v>
      </c>
      <c r="CZ57" s="6">
        <f t="shared" si="161"/>
        <v>-1.8100000000000058</v>
      </c>
      <c r="DA57" s="7">
        <f t="shared" si="162"/>
        <v>3.5064228852641541</v>
      </c>
      <c r="DB57" s="6">
        <v>32.630000000000003</v>
      </c>
      <c r="DC57" s="6">
        <v>31.43</v>
      </c>
      <c r="DD57" s="6">
        <v>32.840000000000003</v>
      </c>
      <c r="DE57" s="6">
        <f t="shared" si="163"/>
        <v>32.300000000000004</v>
      </c>
      <c r="DF57" s="6">
        <f t="shared" si="164"/>
        <v>10.330000000000005</v>
      </c>
      <c r="DG57" s="6">
        <f t="shared" si="165"/>
        <v>1.8100000000000058</v>
      </c>
      <c r="DH57" s="7">
        <f t="shared" si="166"/>
        <v>0.2851909289671048</v>
      </c>
      <c r="DI57" s="6">
        <v>33.54</v>
      </c>
      <c r="DJ57" s="6">
        <v>31.54</v>
      </c>
      <c r="DK57" s="6">
        <v>32.869999999999997</v>
      </c>
      <c r="DL57" s="6">
        <f t="shared" si="167"/>
        <v>32.65</v>
      </c>
      <c r="DM57" s="6">
        <f t="shared" si="168"/>
        <v>9.389999999999997</v>
      </c>
      <c r="DN57" s="6">
        <f t="shared" si="169"/>
        <v>0.86999999999999744</v>
      </c>
      <c r="DO57" s="7">
        <f t="shared" si="170"/>
        <v>0.54714685063037083</v>
      </c>
      <c r="DP57" s="6">
        <f t="shared" si="171"/>
        <v>-0.94000000000000838</v>
      </c>
      <c r="DQ57" s="7">
        <f t="shared" si="172"/>
        <v>1.91852823865054</v>
      </c>
      <c r="DR57" s="6">
        <v>26.98</v>
      </c>
      <c r="DS57" s="6">
        <v>25.16</v>
      </c>
      <c r="DT57" s="6">
        <v>26.32</v>
      </c>
      <c r="DU57" s="6">
        <f t="shared" si="173"/>
        <v>26.153333333333336</v>
      </c>
      <c r="DV57" s="6">
        <f t="shared" si="174"/>
        <v>0.23333333333333428</v>
      </c>
      <c r="DW57" s="6">
        <f t="shared" si="175"/>
        <v>-8.2866666666666653</v>
      </c>
      <c r="DX57" s="7">
        <f t="shared" si="176"/>
        <v>312.27357177861188</v>
      </c>
      <c r="DY57" s="6">
        <f t="shared" si="177"/>
        <v>-10.096666666666671</v>
      </c>
      <c r="DZ57" s="7">
        <f t="shared" si="178"/>
        <v>1094.9631985477033</v>
      </c>
      <c r="EA57" s="6">
        <v>26.32</v>
      </c>
      <c r="EB57" s="6">
        <v>26.93</v>
      </c>
      <c r="EC57" s="6">
        <v>27.34</v>
      </c>
      <c r="ED57" s="6">
        <f t="shared" si="179"/>
        <v>26.863333333333333</v>
      </c>
      <c r="EE57" s="6">
        <f t="shared" si="180"/>
        <v>3.7733333333333334</v>
      </c>
      <c r="EF57" s="6">
        <f t="shared" si="181"/>
        <v>-9.2399999999999984</v>
      </c>
      <c r="EG57" s="7">
        <f t="shared" si="182"/>
        <v>604.6682426519186</v>
      </c>
      <c r="EH57" s="6">
        <v>35.51</v>
      </c>
      <c r="EI57" s="6">
        <v>34.28</v>
      </c>
      <c r="EJ57" s="6">
        <v>36.72</v>
      </c>
      <c r="EK57" s="6">
        <f t="shared" si="183"/>
        <v>35.50333333333333</v>
      </c>
      <c r="EL57" s="6">
        <f t="shared" si="184"/>
        <v>13.013333333333332</v>
      </c>
      <c r="EM57" s="6">
        <f t="shared" si="185"/>
        <v>9.2399999999999984</v>
      </c>
      <c r="EN57" s="7">
        <f t="shared" si="186"/>
        <v>1.6537994382080634E-3</v>
      </c>
      <c r="EO57" s="6">
        <v>32.880000000000003</v>
      </c>
      <c r="EP57" s="6">
        <v>33.74</v>
      </c>
      <c r="EQ57" s="6">
        <v>32.74</v>
      </c>
      <c r="ER57" s="6">
        <f t="shared" si="187"/>
        <v>33.120000000000005</v>
      </c>
      <c r="ES57" s="6">
        <f t="shared" si="188"/>
        <v>9.0000000000000036</v>
      </c>
      <c r="ET57" s="6">
        <f t="shared" si="189"/>
        <v>5.2266666666666701</v>
      </c>
      <c r="EU57" s="7">
        <f t="shared" si="190"/>
        <v>2.6706474195778047E-2</v>
      </c>
      <c r="EV57" s="6">
        <f t="shared" si="191"/>
        <v>-4.0133333333333283</v>
      </c>
      <c r="EW57" s="7">
        <f t="shared" si="192"/>
        <v>16.148556819389928</v>
      </c>
      <c r="EX57" s="6">
        <v>30.72</v>
      </c>
      <c r="EY57" s="6">
        <v>31.82</v>
      </c>
      <c r="EZ57" s="6">
        <v>30</v>
      </c>
      <c r="FA57" s="6">
        <f t="shared" si="193"/>
        <v>30.846666666666664</v>
      </c>
      <c r="FB57" s="6">
        <f t="shared" si="194"/>
        <v>7.9966666666666626</v>
      </c>
      <c r="FC57" s="6">
        <f t="shared" si="195"/>
        <v>4.2233333333333292</v>
      </c>
      <c r="FD57" s="7">
        <f t="shared" si="196"/>
        <v>5.3536501185653666E-2</v>
      </c>
      <c r="FE57" s="6">
        <f t="shared" si="197"/>
        <v>-5.0166666666666693</v>
      </c>
      <c r="FF57" s="7">
        <f t="shared" si="198"/>
        <v>32.37182208966157</v>
      </c>
    </row>
    <row r="58" spans="1:162" ht="15.75" customHeight="1" x14ac:dyDescent="0.2">
      <c r="A58" s="5" t="s">
        <v>78</v>
      </c>
      <c r="B58" s="5" t="s">
        <v>79</v>
      </c>
      <c r="C58" s="6">
        <v>36.130000000000003</v>
      </c>
      <c r="D58" s="6">
        <v>36.32</v>
      </c>
      <c r="E58" s="6">
        <v>36.74</v>
      </c>
      <c r="F58" s="6">
        <f t="shared" si="101"/>
        <v>36.396666666666668</v>
      </c>
      <c r="G58" s="6">
        <f t="shared" si="102"/>
        <v>13.126666666666669</v>
      </c>
      <c r="H58" s="6">
        <f t="shared" si="103"/>
        <v>-3.0699999999999967</v>
      </c>
      <c r="I58" s="7">
        <f t="shared" si="104"/>
        <v>8.3977334689845193</v>
      </c>
      <c r="J58" s="6">
        <v>36.590000000000003</v>
      </c>
      <c r="K58" s="6">
        <v>36.39</v>
      </c>
      <c r="L58" s="6">
        <v>37.74</v>
      </c>
      <c r="M58" s="6">
        <f t="shared" si="105"/>
        <v>36.906666666666666</v>
      </c>
      <c r="N58" s="6">
        <f t="shared" si="106"/>
        <v>16.196666666666665</v>
      </c>
      <c r="O58" s="6">
        <f t="shared" si="107"/>
        <v>3.0699999999999967</v>
      </c>
      <c r="P58" s="7">
        <f t="shared" si="108"/>
        <v>0.11907974975549245</v>
      </c>
      <c r="Q58" s="6">
        <v>30.63</v>
      </c>
      <c r="R58" s="6">
        <v>31.75</v>
      </c>
      <c r="S58" s="6">
        <v>32.06</v>
      </c>
      <c r="T58" s="6">
        <f t="shared" si="109"/>
        <v>31.48</v>
      </c>
      <c r="U58" s="6">
        <f t="shared" si="110"/>
        <v>9.0300000000000011</v>
      </c>
      <c r="V58" s="6">
        <f t="shared" si="111"/>
        <v>-4.0966666666666676</v>
      </c>
      <c r="W58" s="7">
        <f t="shared" si="112"/>
        <v>17.108799977307825</v>
      </c>
      <c r="X58" s="6">
        <f t="shared" si="113"/>
        <v>-7.1666666666666643</v>
      </c>
      <c r="Y58" s="7">
        <f t="shared" si="114"/>
        <v>143.67514218359949</v>
      </c>
      <c r="Z58" s="6">
        <v>32.229999999999997</v>
      </c>
      <c r="AA58" s="6">
        <v>33.19</v>
      </c>
      <c r="AB58" s="6">
        <v>32.85</v>
      </c>
      <c r="AC58" s="6">
        <f t="shared" si="201"/>
        <v>32.756666666666661</v>
      </c>
      <c r="AD58" s="6">
        <f t="shared" si="116"/>
        <v>10.716666666666661</v>
      </c>
      <c r="AE58" s="6">
        <f t="shared" si="117"/>
        <v>-2.4100000000000072</v>
      </c>
      <c r="AF58" s="7">
        <f t="shared" si="118"/>
        <v>5.3147432563860724</v>
      </c>
      <c r="AG58" s="6">
        <f t="shared" si="119"/>
        <v>-5.480000000000004</v>
      </c>
      <c r="AH58" s="7">
        <f t="shared" si="120"/>
        <v>44.631797323213092</v>
      </c>
      <c r="AI58" s="6">
        <v>30.83</v>
      </c>
      <c r="AJ58" s="6">
        <v>30.65</v>
      </c>
      <c r="AK58" s="6">
        <v>31.63</v>
      </c>
      <c r="AL58" s="6">
        <f t="shared" si="121"/>
        <v>31.036666666666665</v>
      </c>
      <c r="AM58" s="6">
        <f t="shared" si="122"/>
        <v>8.9266666666666659</v>
      </c>
      <c r="AN58" s="6">
        <f t="shared" si="123"/>
        <v>-5.5333333333333385</v>
      </c>
      <c r="AO58" s="7">
        <f t="shared" si="124"/>
        <v>46.31261559809225</v>
      </c>
      <c r="AP58" s="6">
        <v>35.64</v>
      </c>
      <c r="AQ58" s="6">
        <v>34.85</v>
      </c>
      <c r="AR58" s="6">
        <v>35.32</v>
      </c>
      <c r="AS58" s="6">
        <f t="shared" si="125"/>
        <v>35.270000000000003</v>
      </c>
      <c r="AT58" s="6">
        <f t="shared" si="199"/>
        <v>14.460000000000004</v>
      </c>
      <c r="AU58" s="6">
        <f t="shared" si="126"/>
        <v>5.5333333333333385</v>
      </c>
      <c r="AV58" s="7">
        <f t="shared" si="127"/>
        <v>2.1592388749496431E-2</v>
      </c>
      <c r="AW58" s="6">
        <v>33.65</v>
      </c>
      <c r="AX58" s="6">
        <v>35.76</v>
      </c>
      <c r="AY58" s="6">
        <v>34.21</v>
      </c>
      <c r="AZ58" s="6">
        <f t="shared" si="128"/>
        <v>34.54</v>
      </c>
      <c r="BA58" s="6">
        <f t="shared" si="129"/>
        <v>12.48</v>
      </c>
      <c r="BB58" s="6">
        <f t="shared" si="130"/>
        <v>3.5533333333333346</v>
      </c>
      <c r="BC58" s="7">
        <f t="shared" si="131"/>
        <v>8.5180479811551579E-2</v>
      </c>
      <c r="BD58" s="6">
        <f t="shared" si="132"/>
        <v>-1.980000000000004</v>
      </c>
      <c r="BE58" s="7">
        <f t="shared" si="133"/>
        <v>3.9449308179734475</v>
      </c>
      <c r="BF58" s="6">
        <v>32.92</v>
      </c>
      <c r="BG58" s="6">
        <v>28.73</v>
      </c>
      <c r="BH58" s="6">
        <v>28.43</v>
      </c>
      <c r="BI58" s="6">
        <f t="shared" si="134"/>
        <v>30.026666666666671</v>
      </c>
      <c r="BJ58" s="6">
        <f t="shared" si="135"/>
        <v>7.5366666666666724</v>
      </c>
      <c r="BK58" s="6">
        <f t="shared" si="136"/>
        <v>-1.3899999999999935</v>
      </c>
      <c r="BL58" s="7">
        <f t="shared" si="137"/>
        <v>2.6207868077167147</v>
      </c>
      <c r="BM58" s="6">
        <f t="shared" si="138"/>
        <v>-6.923333333333332</v>
      </c>
      <c r="BN58" s="7">
        <f t="shared" si="139"/>
        <v>121.37549199033556</v>
      </c>
      <c r="BO58" s="6">
        <v>33.409999999999997</v>
      </c>
      <c r="BP58" s="6">
        <v>32.19</v>
      </c>
      <c r="BQ58" s="6">
        <v>34.76</v>
      </c>
      <c r="BR58" s="6">
        <f t="shared" si="140"/>
        <v>33.453333333333326</v>
      </c>
      <c r="BS58" s="6">
        <f t="shared" si="141"/>
        <v>10.643333333333327</v>
      </c>
      <c r="BT58" s="6">
        <f t="shared" si="142"/>
        <v>-1.9266666666666694</v>
      </c>
      <c r="BU58" s="7">
        <f t="shared" si="143"/>
        <v>3.8017579108432153</v>
      </c>
      <c r="BV58" s="6">
        <v>34.44</v>
      </c>
      <c r="BW58" s="6">
        <v>34.89</v>
      </c>
      <c r="BX58" s="6">
        <v>33.69</v>
      </c>
      <c r="BY58" s="6">
        <f t="shared" si="144"/>
        <v>34.339999999999996</v>
      </c>
      <c r="BZ58" s="6">
        <f t="shared" si="145"/>
        <v>12.569999999999997</v>
      </c>
      <c r="CA58" s="6">
        <f t="shared" si="146"/>
        <v>1.9266666666666694</v>
      </c>
      <c r="CB58" s="7">
        <f t="shared" si="147"/>
        <v>0.26303621205017863</v>
      </c>
      <c r="CC58" s="6">
        <v>31.75</v>
      </c>
      <c r="CD58" s="6">
        <v>30.93</v>
      </c>
      <c r="CE58" s="6">
        <v>30.93</v>
      </c>
      <c r="CF58" s="6">
        <f t="shared" si="148"/>
        <v>31.203333333333333</v>
      </c>
      <c r="CG58" s="6">
        <f t="shared" si="149"/>
        <v>7.423333333333332</v>
      </c>
      <c r="CH58" s="6">
        <f t="shared" si="150"/>
        <v>-3.2199999999999953</v>
      </c>
      <c r="CI58" s="7">
        <f t="shared" si="151"/>
        <v>9.3178686917476163</v>
      </c>
      <c r="CJ58" s="6">
        <f t="shared" si="152"/>
        <v>-5.1466666666666647</v>
      </c>
      <c r="CK58" s="7">
        <f t="shared" si="153"/>
        <v>35.424281011049814</v>
      </c>
      <c r="CL58" s="6">
        <v>29.29</v>
      </c>
      <c r="CM58" s="6">
        <v>30.21</v>
      </c>
      <c r="CN58" s="6">
        <v>31.68</v>
      </c>
      <c r="CO58" s="6">
        <f t="shared" si="154"/>
        <v>30.393333333333334</v>
      </c>
      <c r="CP58" s="6">
        <f t="shared" si="155"/>
        <v>6.6933333333333351</v>
      </c>
      <c r="CQ58" s="6">
        <f t="shared" si="156"/>
        <v>-3.9499999999999922</v>
      </c>
      <c r="CR58" s="7">
        <f t="shared" si="157"/>
        <v>15.454981262797444</v>
      </c>
      <c r="CS58" s="6">
        <f t="shared" si="158"/>
        <v>-5.8766666666666616</v>
      </c>
      <c r="CT58" s="7">
        <f t="shared" si="159"/>
        <v>58.756097277773868</v>
      </c>
      <c r="CU58" s="6">
        <v>33.19</v>
      </c>
      <c r="CV58" s="6">
        <v>32.380000000000003</v>
      </c>
      <c r="CW58" s="6">
        <v>33.04</v>
      </c>
      <c r="CX58" s="6">
        <f t="shared" si="160"/>
        <v>32.869999999999997</v>
      </c>
      <c r="CY58" s="6">
        <f t="shared" si="200"/>
        <v>8.629999999999999</v>
      </c>
      <c r="CZ58" s="6">
        <f t="shared" si="161"/>
        <v>-7.6033333333333424</v>
      </c>
      <c r="DA58" s="7">
        <f t="shared" si="162"/>
        <v>194.46050102215781</v>
      </c>
      <c r="DB58" s="6">
        <v>37.64</v>
      </c>
      <c r="DC58" s="6">
        <v>38.54</v>
      </c>
      <c r="DD58" s="6">
        <v>38.43</v>
      </c>
      <c r="DE58" s="6">
        <f t="shared" si="163"/>
        <v>38.20333333333334</v>
      </c>
      <c r="DF58" s="6">
        <f t="shared" si="164"/>
        <v>16.233333333333341</v>
      </c>
      <c r="DG58" s="6">
        <f t="shared" si="165"/>
        <v>7.6033333333333424</v>
      </c>
      <c r="DH58" s="7">
        <f t="shared" si="166"/>
        <v>5.1424324978266659E-3</v>
      </c>
      <c r="DI58" s="6">
        <v>29.8</v>
      </c>
      <c r="DJ58" s="6">
        <v>27.32</v>
      </c>
      <c r="DK58" s="6">
        <v>28.91</v>
      </c>
      <c r="DL58" s="6">
        <f t="shared" si="167"/>
        <v>28.676666666666666</v>
      </c>
      <c r="DM58" s="6">
        <f t="shared" si="168"/>
        <v>5.4166666666666643</v>
      </c>
      <c r="DN58" s="6">
        <f t="shared" si="169"/>
        <v>-3.2133333333333347</v>
      </c>
      <c r="DO58" s="7">
        <f t="shared" si="170"/>
        <v>9.2749103270047222</v>
      </c>
      <c r="DP58" s="6">
        <f t="shared" si="171"/>
        <v>-10.816666666666677</v>
      </c>
      <c r="DQ58" s="7">
        <f t="shared" si="172"/>
        <v>1803.6037091249248</v>
      </c>
      <c r="DR58" s="6">
        <v>27.38</v>
      </c>
      <c r="DS58" s="6">
        <v>28.39</v>
      </c>
      <c r="DT58" s="6">
        <v>29.02</v>
      </c>
      <c r="DU58" s="6">
        <f t="shared" si="173"/>
        <v>28.263333333333332</v>
      </c>
      <c r="DV58" s="6">
        <f t="shared" si="174"/>
        <v>2.3433333333333302</v>
      </c>
      <c r="DW58" s="6">
        <f t="shared" si="175"/>
        <v>-6.2866666666666688</v>
      </c>
      <c r="DX58" s="7">
        <f t="shared" si="176"/>
        <v>78.068392944653169</v>
      </c>
      <c r="DY58" s="6">
        <f t="shared" si="177"/>
        <v>-13.890000000000011</v>
      </c>
      <c r="DZ58" s="7">
        <f t="shared" si="178"/>
        <v>15181.218806011959</v>
      </c>
      <c r="EA58" s="6">
        <v>31.56</v>
      </c>
      <c r="EB58" s="6">
        <v>33.43</v>
      </c>
      <c r="EC58" s="6">
        <v>34.26</v>
      </c>
      <c r="ED58" s="6">
        <f t="shared" si="179"/>
        <v>33.083333333333336</v>
      </c>
      <c r="EE58" s="6">
        <f t="shared" si="180"/>
        <v>9.9933333333333358</v>
      </c>
      <c r="EF58" s="6">
        <f t="shared" si="181"/>
        <v>-5.1400000000000006</v>
      </c>
      <c r="EG58" s="7">
        <f t="shared" si="182"/>
        <v>35.260963708051548</v>
      </c>
      <c r="EH58" s="6">
        <v>38.11</v>
      </c>
      <c r="EI58" s="6">
        <v>37.14</v>
      </c>
      <c r="EJ58" s="6">
        <v>37.619999999999997</v>
      </c>
      <c r="EK58" s="6">
        <f t="shared" si="183"/>
        <v>37.623333333333335</v>
      </c>
      <c r="EL58" s="6">
        <f t="shared" si="184"/>
        <v>15.133333333333336</v>
      </c>
      <c r="EM58" s="6">
        <f t="shared" si="185"/>
        <v>5.1400000000000006</v>
      </c>
      <c r="EN58" s="7">
        <f t="shared" si="186"/>
        <v>2.835997360366127E-2</v>
      </c>
      <c r="EO58" s="6">
        <v>33.869999999999997</v>
      </c>
      <c r="EP58" s="6">
        <v>32.76</v>
      </c>
      <c r="EQ58" s="6">
        <v>34.07</v>
      </c>
      <c r="ER58" s="6">
        <f t="shared" si="187"/>
        <v>33.566666666666663</v>
      </c>
      <c r="ES58" s="6">
        <f t="shared" si="188"/>
        <v>9.4466666666666619</v>
      </c>
      <c r="ET58" s="6">
        <f t="shared" si="189"/>
        <v>-0.54666666666667396</v>
      </c>
      <c r="EU58" s="7">
        <f t="shared" si="190"/>
        <v>1.4607068446100802</v>
      </c>
      <c r="EV58" s="6">
        <f t="shared" si="191"/>
        <v>-5.6866666666666745</v>
      </c>
      <c r="EW58" s="7">
        <f t="shared" si="192"/>
        <v>51.505931035898534</v>
      </c>
      <c r="EX58" s="6">
        <v>34.270000000000003</v>
      </c>
      <c r="EY58" s="6">
        <v>33.700000000000003</v>
      </c>
      <c r="EZ58" s="6">
        <v>32.24</v>
      </c>
      <c r="FA58" s="6">
        <f t="shared" si="193"/>
        <v>33.403333333333336</v>
      </c>
      <c r="FB58" s="6">
        <f t="shared" si="194"/>
        <v>10.553333333333335</v>
      </c>
      <c r="FC58" s="6">
        <f t="shared" si="195"/>
        <v>0.55999999999999872</v>
      </c>
      <c r="FD58" s="7">
        <f t="shared" si="196"/>
        <v>0.67830216372383656</v>
      </c>
      <c r="FE58" s="6">
        <f t="shared" si="197"/>
        <v>-4.5800000000000018</v>
      </c>
      <c r="FF58" s="7">
        <f t="shared" si="198"/>
        <v>23.917587978159045</v>
      </c>
    </row>
    <row r="59" spans="1:162" ht="15.75" customHeight="1" x14ac:dyDescent="0.2">
      <c r="A59" s="5" t="s">
        <v>80</v>
      </c>
      <c r="B59" s="5" t="s">
        <v>79</v>
      </c>
      <c r="C59" s="6">
        <v>33.36</v>
      </c>
      <c r="D59" s="6">
        <v>35.28</v>
      </c>
      <c r="E59" s="6">
        <v>35.020000000000003</v>
      </c>
      <c r="F59" s="6">
        <f t="shared" si="101"/>
        <v>34.553333333333335</v>
      </c>
      <c r="G59" s="6">
        <f t="shared" si="102"/>
        <v>11.283333333333335</v>
      </c>
      <c r="H59" s="6">
        <f t="shared" si="103"/>
        <v>1.3400000000000034</v>
      </c>
      <c r="I59" s="7">
        <f t="shared" si="104"/>
        <v>0.39502065593168767</v>
      </c>
      <c r="J59" s="6">
        <v>31.16</v>
      </c>
      <c r="K59" s="6">
        <v>30.08</v>
      </c>
      <c r="L59" s="6">
        <v>30.72</v>
      </c>
      <c r="M59" s="6">
        <f t="shared" si="105"/>
        <v>30.653333333333332</v>
      </c>
      <c r="N59" s="6">
        <f t="shared" si="106"/>
        <v>9.9433333333333316</v>
      </c>
      <c r="O59" s="6">
        <f t="shared" si="107"/>
        <v>-1.3400000000000034</v>
      </c>
      <c r="P59" s="7">
        <f t="shared" si="108"/>
        <v>2.5315131879405657</v>
      </c>
      <c r="Q59" s="6">
        <v>31.73</v>
      </c>
      <c r="R59" s="6">
        <v>32.49</v>
      </c>
      <c r="S59" s="6">
        <v>32.840000000000003</v>
      </c>
      <c r="T59" s="6">
        <f t="shared" si="109"/>
        <v>32.353333333333332</v>
      </c>
      <c r="U59" s="6">
        <f t="shared" si="110"/>
        <v>9.9033333333333324</v>
      </c>
      <c r="V59" s="6">
        <f t="shared" si="111"/>
        <v>-1.3800000000000026</v>
      </c>
      <c r="W59" s="7">
        <f t="shared" si="112"/>
        <v>2.6026837108838716</v>
      </c>
      <c r="X59" s="6">
        <f t="shared" si="113"/>
        <v>-3.9999999999999147E-2</v>
      </c>
      <c r="Y59" s="7">
        <f t="shared" si="114"/>
        <v>1.0281138266560659</v>
      </c>
      <c r="Z59" s="6">
        <v>35.54</v>
      </c>
      <c r="AA59" s="6">
        <v>35.17</v>
      </c>
      <c r="AB59" s="6">
        <v>37.770000000000003</v>
      </c>
      <c r="AC59" s="6">
        <f t="shared" si="201"/>
        <v>36.160000000000004</v>
      </c>
      <c r="AD59" s="6">
        <f t="shared" si="116"/>
        <v>14.120000000000005</v>
      </c>
      <c r="AE59" s="6">
        <f t="shared" si="117"/>
        <v>2.8366666666666696</v>
      </c>
      <c r="AF59" s="7">
        <f t="shared" si="118"/>
        <v>0.13998395050584461</v>
      </c>
      <c r="AG59" s="6">
        <f t="shared" si="119"/>
        <v>4.176666666666673</v>
      </c>
      <c r="AH59" s="7">
        <f t="shared" si="120"/>
        <v>5.5296551948727631E-2</v>
      </c>
      <c r="AI59" s="6">
        <v>31.65</v>
      </c>
      <c r="AJ59" s="6">
        <v>30.53</v>
      </c>
      <c r="AK59" s="6">
        <v>30.37</v>
      </c>
      <c r="AL59" s="6">
        <f t="shared" si="121"/>
        <v>30.849999999999998</v>
      </c>
      <c r="AM59" s="6">
        <f t="shared" si="122"/>
        <v>8.7399999999999984</v>
      </c>
      <c r="AN59" s="6">
        <f t="shared" si="123"/>
        <v>-1.4500000000000028</v>
      </c>
      <c r="AO59" s="7">
        <f t="shared" si="124"/>
        <v>2.7320805135087962</v>
      </c>
      <c r="AP59" s="6">
        <v>30.83</v>
      </c>
      <c r="AQ59" s="6">
        <v>30.32</v>
      </c>
      <c r="AR59" s="6">
        <v>31.85</v>
      </c>
      <c r="AS59" s="6">
        <f t="shared" si="125"/>
        <v>31</v>
      </c>
      <c r="AT59" s="6">
        <f t="shared" si="199"/>
        <v>10.190000000000001</v>
      </c>
      <c r="AU59" s="6">
        <f t="shared" si="126"/>
        <v>1.4500000000000028</v>
      </c>
      <c r="AV59" s="7">
        <f t="shared" si="127"/>
        <v>0.36602142398640564</v>
      </c>
      <c r="AW59" s="6">
        <v>32.43</v>
      </c>
      <c r="AX59" s="6">
        <v>33.15</v>
      </c>
      <c r="AY59" s="6">
        <v>32.29</v>
      </c>
      <c r="AZ59" s="6">
        <f t="shared" si="128"/>
        <v>32.623333333333335</v>
      </c>
      <c r="BA59" s="6">
        <f t="shared" si="129"/>
        <v>10.563333333333336</v>
      </c>
      <c r="BB59" s="6">
        <f t="shared" si="130"/>
        <v>1.8233333333333377</v>
      </c>
      <c r="BC59" s="7">
        <f t="shared" si="131"/>
        <v>0.28256734731828814</v>
      </c>
      <c r="BD59" s="6">
        <f t="shared" si="132"/>
        <v>0.37333333333333485</v>
      </c>
      <c r="BE59" s="7">
        <f t="shared" si="133"/>
        <v>0.77199674336216717</v>
      </c>
      <c r="BF59" s="6">
        <v>35.549999999999997</v>
      </c>
      <c r="BG59" s="6">
        <v>34.32</v>
      </c>
      <c r="BH59" s="6">
        <v>35.96</v>
      </c>
      <c r="BI59" s="6">
        <f t="shared" si="134"/>
        <v>35.276666666666671</v>
      </c>
      <c r="BJ59" s="6">
        <f t="shared" si="135"/>
        <v>12.786666666666672</v>
      </c>
      <c r="BK59" s="6">
        <f t="shared" si="136"/>
        <v>4.046666666666674</v>
      </c>
      <c r="BL59" s="7">
        <f t="shared" si="137"/>
        <v>6.0510668498929887E-2</v>
      </c>
      <c r="BM59" s="6">
        <f t="shared" si="138"/>
        <v>2.5966666666666711</v>
      </c>
      <c r="BN59" s="7">
        <f t="shared" si="139"/>
        <v>0.16532001826531692</v>
      </c>
      <c r="BO59" s="6">
        <v>35.76</v>
      </c>
      <c r="BP59" s="6">
        <v>35.75</v>
      </c>
      <c r="BQ59" s="6">
        <v>32.869999999999997</v>
      </c>
      <c r="BR59" s="6">
        <f t="shared" si="140"/>
        <v>34.793333333333329</v>
      </c>
      <c r="BS59" s="6">
        <f t="shared" si="141"/>
        <v>11.983333333333331</v>
      </c>
      <c r="BT59" s="6">
        <f t="shared" si="142"/>
        <v>1.5133333333333283</v>
      </c>
      <c r="BU59" s="7">
        <f t="shared" si="143"/>
        <v>0.35030091622181808</v>
      </c>
      <c r="BV59" s="6">
        <v>31.53</v>
      </c>
      <c r="BW59" s="6">
        <v>32.54</v>
      </c>
      <c r="BX59" s="6">
        <v>32.65</v>
      </c>
      <c r="BY59" s="6">
        <f t="shared" si="144"/>
        <v>32.24</v>
      </c>
      <c r="BZ59" s="6">
        <f t="shared" si="145"/>
        <v>10.470000000000002</v>
      </c>
      <c r="CA59" s="6">
        <f t="shared" si="146"/>
        <v>-1.5133333333333283</v>
      </c>
      <c r="CB59" s="7">
        <f t="shared" si="147"/>
        <v>2.8546885083417211</v>
      </c>
      <c r="CC59" s="6">
        <v>32.159999999999997</v>
      </c>
      <c r="CD59" s="6">
        <v>32.22</v>
      </c>
      <c r="CE59" s="6">
        <v>34.9</v>
      </c>
      <c r="CF59" s="6">
        <f t="shared" si="148"/>
        <v>33.093333333333334</v>
      </c>
      <c r="CG59" s="6">
        <f t="shared" si="149"/>
        <v>9.3133333333333326</v>
      </c>
      <c r="CH59" s="6">
        <f t="shared" si="150"/>
        <v>-2.6699999999999982</v>
      </c>
      <c r="CI59" s="7">
        <f t="shared" si="151"/>
        <v>6.3642918700393398</v>
      </c>
      <c r="CJ59" s="6">
        <f t="shared" si="152"/>
        <v>-1.1566666666666698</v>
      </c>
      <c r="CK59" s="7">
        <f t="shared" si="153"/>
        <v>2.2294172731778485</v>
      </c>
      <c r="CL59" s="6">
        <v>33.880000000000003</v>
      </c>
      <c r="CM59" s="6">
        <v>32.1</v>
      </c>
      <c r="CN59" s="6">
        <v>34.86</v>
      </c>
      <c r="CO59" s="6">
        <f t="shared" si="154"/>
        <v>33.613333333333337</v>
      </c>
      <c r="CP59" s="6">
        <f t="shared" si="155"/>
        <v>9.9133333333333375</v>
      </c>
      <c r="CQ59" s="6">
        <f t="shared" si="156"/>
        <v>-2.0699999999999932</v>
      </c>
      <c r="CR59" s="7">
        <f t="shared" si="157"/>
        <v>4.198866734492249</v>
      </c>
      <c r="CS59" s="6">
        <f t="shared" si="158"/>
        <v>-0.55666666666666487</v>
      </c>
      <c r="CT59" s="7">
        <f t="shared" si="159"/>
        <v>1.4708668641859479</v>
      </c>
      <c r="CU59" s="6">
        <v>35.19</v>
      </c>
      <c r="CV59" s="6">
        <v>36.18</v>
      </c>
      <c r="CW59" s="6">
        <v>36.79</v>
      </c>
      <c r="CX59" s="6">
        <f t="shared" si="160"/>
        <v>36.053333333333335</v>
      </c>
      <c r="CY59" s="6">
        <f t="shared" si="200"/>
        <v>11.813333333333336</v>
      </c>
      <c r="CZ59" s="6">
        <f t="shared" si="161"/>
        <v>-2.5166666666666693</v>
      </c>
      <c r="DA59" s="7">
        <f t="shared" si="162"/>
        <v>5.7225837297410438</v>
      </c>
      <c r="DB59" s="6">
        <v>36.74</v>
      </c>
      <c r="DC59" s="6">
        <v>35.43</v>
      </c>
      <c r="DD59" s="6">
        <v>36.729999999999997</v>
      </c>
      <c r="DE59" s="6">
        <f t="shared" si="163"/>
        <v>36.300000000000004</v>
      </c>
      <c r="DF59" s="6">
        <f t="shared" si="164"/>
        <v>14.330000000000005</v>
      </c>
      <c r="DG59" s="6">
        <f t="shared" si="165"/>
        <v>2.5166666666666693</v>
      </c>
      <c r="DH59" s="7">
        <f t="shared" si="166"/>
        <v>0.1747462417723771</v>
      </c>
      <c r="DI59" s="6">
        <v>30.74</v>
      </c>
      <c r="DJ59" s="6">
        <v>29.86</v>
      </c>
      <c r="DK59" s="6">
        <v>28.64</v>
      </c>
      <c r="DL59" s="6">
        <f t="shared" si="167"/>
        <v>29.746666666666666</v>
      </c>
      <c r="DM59" s="6">
        <f t="shared" si="168"/>
        <v>6.4866666666666646</v>
      </c>
      <c r="DN59" s="6">
        <f t="shared" si="169"/>
        <v>-5.3266666666666715</v>
      </c>
      <c r="DO59" s="7">
        <f t="shared" si="170"/>
        <v>40.131597105608492</v>
      </c>
      <c r="DP59" s="6">
        <f t="shared" si="171"/>
        <v>-7.8433333333333408</v>
      </c>
      <c r="DQ59" s="7">
        <f t="shared" si="172"/>
        <v>229.65642464507792</v>
      </c>
      <c r="DR59" s="6">
        <v>33.619999999999997</v>
      </c>
      <c r="DS59" s="6">
        <v>35.83</v>
      </c>
      <c r="DT59" s="6">
        <v>33.75</v>
      </c>
      <c r="DU59" s="6">
        <f t="shared" si="173"/>
        <v>34.4</v>
      </c>
      <c r="DV59" s="6">
        <f t="shared" si="174"/>
        <v>8.4799999999999969</v>
      </c>
      <c r="DW59" s="6">
        <f t="shared" si="175"/>
        <v>-3.3333333333333393</v>
      </c>
      <c r="DX59" s="7">
        <f t="shared" si="176"/>
        <v>10.079368399159026</v>
      </c>
      <c r="DY59" s="6">
        <f t="shared" si="177"/>
        <v>-5.8500000000000085</v>
      </c>
      <c r="DZ59" s="7">
        <f t="shared" si="178"/>
        <v>57.680029607093445</v>
      </c>
      <c r="EA59" s="6">
        <v>34.61</v>
      </c>
      <c r="EB59" s="6">
        <v>33.86</v>
      </c>
      <c r="EC59" s="6">
        <v>35.42</v>
      </c>
      <c r="ED59" s="6">
        <f t="shared" si="179"/>
        <v>34.630000000000003</v>
      </c>
      <c r="EE59" s="6">
        <f t="shared" si="180"/>
        <v>11.540000000000003</v>
      </c>
      <c r="EF59" s="6">
        <f t="shared" si="181"/>
        <v>7.1400000000000006</v>
      </c>
      <c r="EG59" s="7">
        <f t="shared" si="182"/>
        <v>7.0899934009153193E-3</v>
      </c>
      <c r="EH59" s="6">
        <v>26.54</v>
      </c>
      <c r="EI59" s="6">
        <v>26.42</v>
      </c>
      <c r="EJ59" s="6">
        <v>27.71</v>
      </c>
      <c r="EK59" s="6">
        <f t="shared" si="183"/>
        <v>26.89</v>
      </c>
      <c r="EL59" s="6">
        <f t="shared" si="184"/>
        <v>4.4000000000000021</v>
      </c>
      <c r="EM59" s="6">
        <f t="shared" si="185"/>
        <v>-7.1400000000000006</v>
      </c>
      <c r="EN59" s="7">
        <f t="shared" si="186"/>
        <v>141.04385483220616</v>
      </c>
      <c r="EO59" s="6">
        <v>29.2</v>
      </c>
      <c r="EP59" s="6">
        <v>29.43</v>
      </c>
      <c r="EQ59" s="6">
        <v>30.96</v>
      </c>
      <c r="ER59" s="6">
        <f t="shared" si="187"/>
        <v>29.863333333333333</v>
      </c>
      <c r="ES59" s="6">
        <f t="shared" si="188"/>
        <v>5.7433333333333323</v>
      </c>
      <c r="ET59" s="6">
        <f t="shared" si="189"/>
        <v>-5.7966666666666704</v>
      </c>
      <c r="EU59" s="7">
        <f t="shared" si="190"/>
        <v>55.58665512139126</v>
      </c>
      <c r="EV59" s="6">
        <f t="shared" si="191"/>
        <v>1.3433333333333302</v>
      </c>
      <c r="EW59" s="7">
        <f t="shared" si="192"/>
        <v>0.39410901798961967</v>
      </c>
      <c r="EX59" s="6">
        <v>35.47</v>
      </c>
      <c r="EY59" s="6">
        <v>34.21</v>
      </c>
      <c r="EZ59" s="6">
        <v>35.520000000000003</v>
      </c>
      <c r="FA59" s="6">
        <f t="shared" si="193"/>
        <v>35.06666666666667</v>
      </c>
      <c r="FB59" s="6">
        <f t="shared" si="194"/>
        <v>12.216666666666669</v>
      </c>
      <c r="FC59" s="6">
        <f t="shared" si="195"/>
        <v>0.67666666666666586</v>
      </c>
      <c r="FD59" s="7">
        <f t="shared" si="196"/>
        <v>0.62560906974687525</v>
      </c>
      <c r="FE59" s="6">
        <f t="shared" si="197"/>
        <v>7.8166666666666664</v>
      </c>
      <c r="FF59" s="7">
        <f t="shared" si="198"/>
        <v>4.4355641760581163E-3</v>
      </c>
    </row>
    <row r="60" spans="1:162" ht="15.75" customHeight="1" x14ac:dyDescent="0.2">
      <c r="A60" s="5" t="s">
        <v>81</v>
      </c>
      <c r="B60" s="5" t="s">
        <v>79</v>
      </c>
      <c r="C60" s="6">
        <v>32.22</v>
      </c>
      <c r="D60" s="6">
        <v>33.64</v>
      </c>
      <c r="E60" s="6">
        <v>34.81</v>
      </c>
      <c r="F60" s="6">
        <f t="shared" si="101"/>
        <v>33.556666666666665</v>
      </c>
      <c r="G60" s="6">
        <f t="shared" si="102"/>
        <v>10.286666666666665</v>
      </c>
      <c r="H60" s="6">
        <f t="shared" si="103"/>
        <v>5.2199999999999989</v>
      </c>
      <c r="I60" s="7">
        <f t="shared" si="104"/>
        <v>2.6830169888679825E-2</v>
      </c>
      <c r="J60" s="6">
        <v>24.55</v>
      </c>
      <c r="K60" s="6">
        <v>25.92</v>
      </c>
      <c r="L60" s="6">
        <v>26.86</v>
      </c>
      <c r="M60" s="6">
        <f t="shared" si="105"/>
        <v>25.776666666666667</v>
      </c>
      <c r="N60" s="6">
        <f t="shared" si="106"/>
        <v>5.0666666666666664</v>
      </c>
      <c r="O60" s="6">
        <f t="shared" si="107"/>
        <v>-5.2199999999999989</v>
      </c>
      <c r="P60" s="7">
        <f t="shared" si="108"/>
        <v>37.271474766990558</v>
      </c>
      <c r="Q60" s="6">
        <v>32.64</v>
      </c>
      <c r="R60" s="6">
        <v>32.75</v>
      </c>
      <c r="S60" s="6">
        <v>33.04</v>
      </c>
      <c r="T60" s="6">
        <f t="shared" si="109"/>
        <v>32.81</v>
      </c>
      <c r="U60" s="6">
        <f t="shared" si="110"/>
        <v>10.360000000000003</v>
      </c>
      <c r="V60" s="6">
        <f t="shared" si="111"/>
        <v>7.3333333333337691E-2</v>
      </c>
      <c r="W60" s="7">
        <f t="shared" si="112"/>
        <v>0.95043947771079917</v>
      </c>
      <c r="X60" s="6">
        <f t="shared" si="113"/>
        <v>5.2933333333333366</v>
      </c>
      <c r="Y60" s="7">
        <f t="shared" si="114"/>
        <v>2.5500452655888864E-2</v>
      </c>
      <c r="Z60" s="6">
        <v>36.020000000000003</v>
      </c>
      <c r="AA60" s="6">
        <v>35.770000000000003</v>
      </c>
      <c r="AB60" s="6">
        <v>36.29</v>
      </c>
      <c r="AC60" s="6">
        <f t="shared" si="201"/>
        <v>36.026666666666671</v>
      </c>
      <c r="AD60" s="6">
        <f t="shared" si="116"/>
        <v>13.986666666666672</v>
      </c>
      <c r="AE60" s="6">
        <f t="shared" si="117"/>
        <v>3.7000000000000064</v>
      </c>
      <c r="AF60" s="7">
        <f t="shared" si="118"/>
        <v>7.6946525834056936E-2</v>
      </c>
      <c r="AG60" s="6">
        <f t="shared" si="119"/>
        <v>8.9200000000000053</v>
      </c>
      <c r="AH60" s="7">
        <f t="shared" si="120"/>
        <v>2.0644883604714393E-3</v>
      </c>
      <c r="AI60" s="6">
        <v>31.63</v>
      </c>
      <c r="AJ60" s="6">
        <v>30.53</v>
      </c>
      <c r="AK60" s="6">
        <v>30.42</v>
      </c>
      <c r="AL60" s="6">
        <f t="shared" si="121"/>
        <v>30.86</v>
      </c>
      <c r="AM60" s="6">
        <f t="shared" si="122"/>
        <v>8.75</v>
      </c>
      <c r="AN60" s="6">
        <f t="shared" si="123"/>
        <v>4.2533333333333303</v>
      </c>
      <c r="AO60" s="7">
        <f t="shared" si="124"/>
        <v>5.2434735923015736E-2</v>
      </c>
      <c r="AP60" s="6">
        <v>25.48</v>
      </c>
      <c r="AQ60" s="6">
        <v>25.59</v>
      </c>
      <c r="AR60" s="6">
        <v>24.85</v>
      </c>
      <c r="AS60" s="6">
        <f t="shared" si="125"/>
        <v>25.306666666666668</v>
      </c>
      <c r="AT60" s="6">
        <f t="shared" si="199"/>
        <v>4.4966666666666697</v>
      </c>
      <c r="AU60" s="6">
        <f t="shared" si="126"/>
        <v>-4.2533333333333303</v>
      </c>
      <c r="AV60" s="7">
        <f t="shared" si="127"/>
        <v>19.071327096377335</v>
      </c>
      <c r="AW60" s="6">
        <v>32.28</v>
      </c>
      <c r="AX60" s="6">
        <v>30.91</v>
      </c>
      <c r="AY60" s="6">
        <v>32.24</v>
      </c>
      <c r="AZ60" s="6">
        <f t="shared" si="128"/>
        <v>31.810000000000002</v>
      </c>
      <c r="BA60" s="6">
        <f t="shared" si="129"/>
        <v>9.7500000000000036</v>
      </c>
      <c r="BB60" s="6">
        <f t="shared" si="130"/>
        <v>1.0000000000000036</v>
      </c>
      <c r="BC60" s="7">
        <f t="shared" si="131"/>
        <v>0.49999999999999878</v>
      </c>
      <c r="BD60" s="6">
        <f t="shared" si="132"/>
        <v>5.2533333333333339</v>
      </c>
      <c r="BE60" s="7">
        <f t="shared" si="133"/>
        <v>2.6217367961507809E-2</v>
      </c>
      <c r="BF60" s="6">
        <v>33.28</v>
      </c>
      <c r="BG60" s="6">
        <v>33.520000000000003</v>
      </c>
      <c r="BH60" s="6">
        <v>35.43</v>
      </c>
      <c r="BI60" s="6">
        <f t="shared" si="134"/>
        <v>34.076666666666675</v>
      </c>
      <c r="BJ60" s="6">
        <f t="shared" si="135"/>
        <v>11.586666666666677</v>
      </c>
      <c r="BK60" s="6">
        <f t="shared" si="136"/>
        <v>2.8366666666666767</v>
      </c>
      <c r="BL60" s="7">
        <f t="shared" si="137"/>
        <v>0.13998395050584392</v>
      </c>
      <c r="BM60" s="6">
        <f t="shared" si="138"/>
        <v>7.090000000000007</v>
      </c>
      <c r="BN60" s="7">
        <f t="shared" si="139"/>
        <v>7.3400214782344325E-3</v>
      </c>
      <c r="BO60" s="6">
        <v>33.54</v>
      </c>
      <c r="BP60" s="6">
        <v>34.32</v>
      </c>
      <c r="BQ60" s="6">
        <v>34.76</v>
      </c>
      <c r="BR60" s="6">
        <f t="shared" si="140"/>
        <v>34.206666666666671</v>
      </c>
      <c r="BS60" s="6">
        <f t="shared" si="141"/>
        <v>11.396666666666672</v>
      </c>
      <c r="BT60" s="6">
        <f t="shared" si="142"/>
        <v>7.0300000000000047</v>
      </c>
      <c r="BU60" s="7">
        <f t="shared" si="143"/>
        <v>7.6517210748978425E-3</v>
      </c>
      <c r="BV60" s="6">
        <v>26.67</v>
      </c>
      <c r="BW60" s="6">
        <v>26.13</v>
      </c>
      <c r="BX60" s="6">
        <v>25.61</v>
      </c>
      <c r="BY60" s="6">
        <f t="shared" si="144"/>
        <v>26.136666666666667</v>
      </c>
      <c r="BZ60" s="6">
        <f t="shared" si="145"/>
        <v>4.3666666666666671</v>
      </c>
      <c r="CA60" s="6">
        <f t="shared" si="146"/>
        <v>-7.0300000000000047</v>
      </c>
      <c r="CB60" s="7">
        <f t="shared" si="147"/>
        <v>130.68955209052115</v>
      </c>
      <c r="CC60" s="6">
        <v>33.75</v>
      </c>
      <c r="CD60" s="6">
        <v>31.96</v>
      </c>
      <c r="CE60" s="6">
        <v>32.22</v>
      </c>
      <c r="CF60" s="6">
        <f t="shared" si="148"/>
        <v>32.643333333333338</v>
      </c>
      <c r="CG60" s="6">
        <f t="shared" si="149"/>
        <v>8.8633333333333368</v>
      </c>
      <c r="CH60" s="6">
        <f t="shared" si="150"/>
        <v>-2.533333333333335</v>
      </c>
      <c r="CI60" s="7">
        <f t="shared" si="151"/>
        <v>5.789076949761518</v>
      </c>
      <c r="CJ60" s="6">
        <f t="shared" si="152"/>
        <v>4.4966666666666697</v>
      </c>
      <c r="CK60" s="7">
        <f t="shared" si="153"/>
        <v>4.4296402100695534E-2</v>
      </c>
      <c r="CL60" s="6">
        <v>33.42</v>
      </c>
      <c r="CM60" s="6">
        <v>36.82</v>
      </c>
      <c r="CN60" s="6">
        <v>35.090000000000003</v>
      </c>
      <c r="CO60" s="6">
        <f t="shared" si="154"/>
        <v>35.110000000000007</v>
      </c>
      <c r="CP60" s="6">
        <f t="shared" si="155"/>
        <v>11.410000000000007</v>
      </c>
      <c r="CQ60" s="6">
        <f t="shared" si="156"/>
        <v>1.3333333333335418E-2</v>
      </c>
      <c r="CR60" s="7">
        <f t="shared" si="157"/>
        <v>0.99080061326522795</v>
      </c>
      <c r="CS60" s="6">
        <f t="shared" si="158"/>
        <v>7.0433333333333401</v>
      </c>
      <c r="CT60" s="7">
        <f t="shared" si="159"/>
        <v>7.5813299335432535E-3</v>
      </c>
      <c r="CU60" s="6">
        <v>28.87</v>
      </c>
      <c r="CV60" s="6">
        <v>29.03</v>
      </c>
      <c r="CW60" s="6">
        <v>29.38</v>
      </c>
      <c r="CX60" s="6">
        <f t="shared" si="160"/>
        <v>29.093333333333334</v>
      </c>
      <c r="CY60" s="6">
        <f t="shared" si="200"/>
        <v>4.8533333333333353</v>
      </c>
      <c r="CZ60" s="6">
        <f t="shared" si="161"/>
        <v>4.3333333333333357</v>
      </c>
      <c r="DA60" s="7">
        <f t="shared" si="162"/>
        <v>4.9606282874006161E-2</v>
      </c>
      <c r="DB60" s="6">
        <v>22.78</v>
      </c>
      <c r="DC60" s="6">
        <v>21.96</v>
      </c>
      <c r="DD60" s="6">
        <v>22.73</v>
      </c>
      <c r="DE60" s="6">
        <f t="shared" si="163"/>
        <v>22.49</v>
      </c>
      <c r="DF60" s="6">
        <f t="shared" si="164"/>
        <v>0.51999999999999957</v>
      </c>
      <c r="DG60" s="6">
        <f t="shared" si="165"/>
        <v>-4.3333333333333357</v>
      </c>
      <c r="DH60" s="7">
        <f t="shared" si="166"/>
        <v>20.158736798317999</v>
      </c>
      <c r="DI60" s="6">
        <v>33.020000000000003</v>
      </c>
      <c r="DJ60" s="6">
        <v>34.1</v>
      </c>
      <c r="DK60" s="6">
        <v>32.06</v>
      </c>
      <c r="DL60" s="6">
        <f t="shared" si="167"/>
        <v>33.06</v>
      </c>
      <c r="DM60" s="6">
        <f t="shared" si="168"/>
        <v>9.8000000000000007</v>
      </c>
      <c r="DN60" s="6">
        <f t="shared" si="169"/>
        <v>4.9466666666666654</v>
      </c>
      <c r="DO60" s="7">
        <f t="shared" si="170"/>
        <v>3.2426864348742139E-2</v>
      </c>
      <c r="DP60" s="6">
        <f t="shared" si="171"/>
        <v>9.2800000000000011</v>
      </c>
      <c r="DQ60" s="7">
        <f t="shared" si="172"/>
        <v>1.6085762056007283E-3</v>
      </c>
      <c r="DR60" s="6">
        <v>33.21</v>
      </c>
      <c r="DS60" s="6">
        <v>35.61</v>
      </c>
      <c r="DT60" s="6">
        <v>34.29</v>
      </c>
      <c r="DU60" s="6">
        <f t="shared" si="173"/>
        <v>34.369999999999997</v>
      </c>
      <c r="DV60" s="6">
        <f t="shared" si="174"/>
        <v>8.4499999999999957</v>
      </c>
      <c r="DW60" s="6">
        <f t="shared" si="175"/>
        <v>3.5966666666666605</v>
      </c>
      <c r="DX60" s="7">
        <f t="shared" si="176"/>
        <v>8.2660009132659057E-2</v>
      </c>
      <c r="DY60" s="6">
        <f t="shared" si="177"/>
        <v>7.9299999999999962</v>
      </c>
      <c r="DZ60" s="7">
        <f t="shared" si="178"/>
        <v>4.100455795402619E-3</v>
      </c>
      <c r="EA60" s="6">
        <v>32.479999999999997</v>
      </c>
      <c r="EB60" s="6">
        <v>33.200000000000003</v>
      </c>
      <c r="EC60" s="6">
        <v>33.159999999999997</v>
      </c>
      <c r="ED60" s="6">
        <f t="shared" si="179"/>
        <v>32.946666666666665</v>
      </c>
      <c r="EE60" s="6">
        <f t="shared" si="180"/>
        <v>9.8566666666666656</v>
      </c>
      <c r="EF60" s="6">
        <f t="shared" si="181"/>
        <v>8.1233333333333313</v>
      </c>
      <c r="EG60" s="7">
        <f t="shared" si="182"/>
        <v>3.5861875779891455E-3</v>
      </c>
      <c r="EH60" s="6">
        <v>23.31</v>
      </c>
      <c r="EI60" s="6">
        <v>24.92</v>
      </c>
      <c r="EJ60" s="6">
        <v>24.44</v>
      </c>
      <c r="EK60" s="6">
        <f t="shared" si="183"/>
        <v>24.223333333333333</v>
      </c>
      <c r="EL60" s="6">
        <f t="shared" si="184"/>
        <v>1.7333333333333343</v>
      </c>
      <c r="EM60" s="6">
        <f t="shared" si="185"/>
        <v>-8.1233333333333313</v>
      </c>
      <c r="EN60" s="7">
        <f t="shared" si="186"/>
        <v>278.84765597250828</v>
      </c>
      <c r="EO60" s="6">
        <v>32.869999999999997</v>
      </c>
      <c r="EP60" s="6">
        <v>30.39</v>
      </c>
      <c r="EQ60" s="6">
        <v>30.06</v>
      </c>
      <c r="ER60" s="6">
        <f t="shared" si="187"/>
        <v>31.106666666666666</v>
      </c>
      <c r="ES60" s="6">
        <f t="shared" si="188"/>
        <v>6.9866666666666646</v>
      </c>
      <c r="ET60" s="6">
        <f t="shared" si="189"/>
        <v>-2.870000000000001</v>
      </c>
      <c r="EU60" s="7">
        <f t="shared" si="190"/>
        <v>7.3106516018352083</v>
      </c>
      <c r="EV60" s="6">
        <f t="shared" si="191"/>
        <v>5.2533333333333303</v>
      </c>
      <c r="EW60" s="7">
        <f t="shared" si="192"/>
        <v>2.6217367961507879E-2</v>
      </c>
      <c r="EX60" s="6">
        <v>35.39</v>
      </c>
      <c r="EY60" s="6">
        <v>34.26</v>
      </c>
      <c r="EZ60" s="6">
        <v>36.71</v>
      </c>
      <c r="FA60" s="6">
        <f t="shared" si="193"/>
        <v>35.45333333333334</v>
      </c>
      <c r="FB60" s="6">
        <f t="shared" si="194"/>
        <v>12.603333333333339</v>
      </c>
      <c r="FC60" s="6">
        <f t="shared" si="195"/>
        <v>2.7466666666666733</v>
      </c>
      <c r="FD60" s="7">
        <f t="shared" si="196"/>
        <v>0.14899474294044757</v>
      </c>
      <c r="FE60" s="6">
        <f t="shared" si="197"/>
        <v>10.870000000000005</v>
      </c>
      <c r="FF60" s="7">
        <f t="shared" si="198"/>
        <v>5.3432309631871891E-4</v>
      </c>
    </row>
    <row r="61" spans="1:162" ht="15.75" customHeight="1" x14ac:dyDescent="0.2">
      <c r="A61" s="5" t="s">
        <v>82</v>
      </c>
      <c r="B61" s="5" t="s">
        <v>79</v>
      </c>
      <c r="C61" s="6">
        <v>34.86</v>
      </c>
      <c r="D61" s="6">
        <v>36.799999999999997</v>
      </c>
      <c r="E61" s="6">
        <v>35.33</v>
      </c>
      <c r="F61" s="6">
        <f t="shared" si="101"/>
        <v>35.663333333333334</v>
      </c>
      <c r="G61" s="6">
        <f t="shared" si="102"/>
        <v>12.393333333333334</v>
      </c>
      <c r="H61" s="6">
        <f t="shared" si="103"/>
        <v>-4.2199999999999953</v>
      </c>
      <c r="I61" s="7">
        <f t="shared" si="104"/>
        <v>18.635737383495229</v>
      </c>
      <c r="J61" s="6">
        <v>37.770000000000003</v>
      </c>
      <c r="K61" s="6">
        <v>36.89</v>
      </c>
      <c r="L61" s="6">
        <v>37.31</v>
      </c>
      <c r="M61" s="6">
        <f t="shared" si="105"/>
        <v>37.323333333333331</v>
      </c>
      <c r="N61" s="6">
        <f t="shared" si="106"/>
        <v>16.61333333333333</v>
      </c>
      <c r="O61" s="6">
        <f t="shared" si="107"/>
        <v>4.2199999999999953</v>
      </c>
      <c r="P61" s="7">
        <f t="shared" si="108"/>
        <v>5.3660339777359796E-2</v>
      </c>
      <c r="Q61" s="6">
        <v>33.840000000000003</v>
      </c>
      <c r="R61" s="6">
        <v>31.82</v>
      </c>
      <c r="S61" s="6">
        <v>32.270000000000003</v>
      </c>
      <c r="T61" s="6">
        <f t="shared" si="109"/>
        <v>32.643333333333338</v>
      </c>
      <c r="U61" s="6">
        <f t="shared" si="110"/>
        <v>10.193333333333339</v>
      </c>
      <c r="V61" s="6">
        <f t="shared" si="111"/>
        <v>-2.1999999999999957</v>
      </c>
      <c r="W61" s="7">
        <f t="shared" si="112"/>
        <v>4.5947934199881271</v>
      </c>
      <c r="X61" s="6">
        <f t="shared" si="113"/>
        <v>-6.419999999999991</v>
      </c>
      <c r="Y61" s="7">
        <f t="shared" si="114"/>
        <v>85.627363506310658</v>
      </c>
      <c r="Z61" s="6">
        <v>32.729999999999997</v>
      </c>
      <c r="AA61" s="6">
        <v>33.42</v>
      </c>
      <c r="AB61" s="6">
        <v>33.270000000000003</v>
      </c>
      <c r="AC61" s="6">
        <f t="shared" si="201"/>
        <v>33.140000000000008</v>
      </c>
      <c r="AD61" s="6">
        <f t="shared" si="116"/>
        <v>11.100000000000009</v>
      </c>
      <c r="AE61" s="6">
        <f t="shared" si="117"/>
        <v>-1.2933333333333259</v>
      </c>
      <c r="AF61" s="7">
        <f t="shared" si="118"/>
        <v>2.4509368850582463</v>
      </c>
      <c r="AG61" s="6">
        <f t="shared" si="119"/>
        <v>-5.5133333333333212</v>
      </c>
      <c r="AH61" s="7">
        <f t="shared" si="120"/>
        <v>45.675016133467324</v>
      </c>
      <c r="AI61" s="6">
        <v>32.69</v>
      </c>
      <c r="AJ61" s="6">
        <v>31.88</v>
      </c>
      <c r="AK61" s="6">
        <v>31.74</v>
      </c>
      <c r="AL61" s="6">
        <f t="shared" si="121"/>
        <v>32.103333333333332</v>
      </c>
      <c r="AM61" s="6">
        <f t="shared" si="122"/>
        <v>9.9933333333333323</v>
      </c>
      <c r="AN61" s="6">
        <f t="shared" si="123"/>
        <v>-3.3300000000000018</v>
      </c>
      <c r="AO61" s="7">
        <f t="shared" si="124"/>
        <v>10.056106996174638</v>
      </c>
      <c r="AP61" s="6">
        <v>33.21</v>
      </c>
      <c r="AQ61" s="6">
        <v>33.869999999999997</v>
      </c>
      <c r="AR61" s="6">
        <v>35.32</v>
      </c>
      <c r="AS61" s="6">
        <f t="shared" si="125"/>
        <v>34.133333333333333</v>
      </c>
      <c r="AT61" s="6">
        <f t="shared" si="199"/>
        <v>13.323333333333334</v>
      </c>
      <c r="AU61" s="6">
        <f t="shared" si="126"/>
        <v>3.3300000000000018</v>
      </c>
      <c r="AV61" s="7">
        <f t="shared" si="127"/>
        <v>9.9442060469364726E-2</v>
      </c>
      <c r="AW61" s="6">
        <v>32.76</v>
      </c>
      <c r="AX61" s="6">
        <v>33.49</v>
      </c>
      <c r="AY61" s="6">
        <v>34.520000000000003</v>
      </c>
      <c r="AZ61" s="6">
        <f t="shared" si="128"/>
        <v>33.590000000000003</v>
      </c>
      <c r="BA61" s="6">
        <f t="shared" si="129"/>
        <v>11.530000000000005</v>
      </c>
      <c r="BB61" s="6">
        <f t="shared" si="130"/>
        <v>1.5366666666666724</v>
      </c>
      <c r="BC61" s="7">
        <f t="shared" si="131"/>
        <v>0.34468091724644306</v>
      </c>
      <c r="BD61" s="6">
        <f t="shared" si="132"/>
        <v>-1.7933333333333294</v>
      </c>
      <c r="BE61" s="7">
        <f t="shared" si="133"/>
        <v>3.4661481833698478</v>
      </c>
      <c r="BF61" s="6">
        <v>32.28</v>
      </c>
      <c r="BG61" s="6">
        <v>31.09</v>
      </c>
      <c r="BH61" s="6">
        <v>30.17</v>
      </c>
      <c r="BI61" s="6">
        <f t="shared" si="134"/>
        <v>31.180000000000003</v>
      </c>
      <c r="BJ61" s="6">
        <f t="shared" si="135"/>
        <v>8.6900000000000048</v>
      </c>
      <c r="BK61" s="6">
        <f t="shared" si="136"/>
        <v>-1.3033333333333275</v>
      </c>
      <c r="BL61" s="7">
        <f t="shared" si="137"/>
        <v>2.4679844992481299</v>
      </c>
      <c r="BM61" s="6">
        <f t="shared" si="138"/>
        <v>-4.6333333333333293</v>
      </c>
      <c r="BN61" s="7">
        <f t="shared" si="139"/>
        <v>24.818316189339679</v>
      </c>
      <c r="BO61" s="6">
        <v>33.21</v>
      </c>
      <c r="BP61" s="6">
        <v>32.950000000000003</v>
      </c>
      <c r="BQ61" s="6">
        <v>31.09</v>
      </c>
      <c r="BR61" s="6">
        <f t="shared" si="140"/>
        <v>32.416666666666664</v>
      </c>
      <c r="BS61" s="6">
        <f t="shared" si="141"/>
        <v>9.6066666666666656</v>
      </c>
      <c r="BT61" s="6">
        <f t="shared" si="142"/>
        <v>-3.3833333333333329</v>
      </c>
      <c r="BU61" s="7">
        <f t="shared" si="143"/>
        <v>10.43481655812451</v>
      </c>
      <c r="BV61" s="6">
        <v>34.54</v>
      </c>
      <c r="BW61" s="6">
        <v>35.090000000000003</v>
      </c>
      <c r="BX61" s="6">
        <v>34.65</v>
      </c>
      <c r="BY61" s="6">
        <f t="shared" si="144"/>
        <v>34.76</v>
      </c>
      <c r="BZ61" s="6">
        <f t="shared" si="145"/>
        <v>12.989999999999998</v>
      </c>
      <c r="CA61" s="6">
        <f t="shared" si="146"/>
        <v>3.3833333333333329</v>
      </c>
      <c r="CB61" s="7">
        <f t="shared" si="147"/>
        <v>9.5833021541850069E-2</v>
      </c>
      <c r="CC61" s="6">
        <v>32.840000000000003</v>
      </c>
      <c r="CD61" s="6">
        <v>34.18</v>
      </c>
      <c r="CE61" s="6">
        <v>34.159999999999997</v>
      </c>
      <c r="CF61" s="6">
        <f t="shared" si="148"/>
        <v>33.726666666666667</v>
      </c>
      <c r="CG61" s="6">
        <f t="shared" si="149"/>
        <v>9.9466666666666654</v>
      </c>
      <c r="CH61" s="6">
        <f t="shared" si="150"/>
        <v>0.33999999999999986</v>
      </c>
      <c r="CI61" s="7">
        <f t="shared" si="151"/>
        <v>0.79004131186337734</v>
      </c>
      <c r="CJ61" s="6">
        <f t="shared" si="152"/>
        <v>-3.043333333333333</v>
      </c>
      <c r="CK61" s="7">
        <f t="shared" si="153"/>
        <v>8.2439361626343786</v>
      </c>
      <c r="CL61" s="6">
        <v>32.86</v>
      </c>
      <c r="CM61" s="6">
        <v>33.200000000000003</v>
      </c>
      <c r="CN61" s="6">
        <v>31.95</v>
      </c>
      <c r="CO61" s="6">
        <f t="shared" si="154"/>
        <v>32.67</v>
      </c>
      <c r="CP61" s="6">
        <f t="shared" si="155"/>
        <v>8.9700000000000024</v>
      </c>
      <c r="CQ61" s="6">
        <f t="shared" si="156"/>
        <v>-0.63666666666666316</v>
      </c>
      <c r="CR61" s="7">
        <f t="shared" si="157"/>
        <v>1.5547328107084908</v>
      </c>
      <c r="CS61" s="6">
        <f t="shared" si="158"/>
        <v>-4.019999999999996</v>
      </c>
      <c r="CT61" s="7">
        <f t="shared" si="159"/>
        <v>16.223351676640423</v>
      </c>
      <c r="CU61" s="6">
        <v>33.67</v>
      </c>
      <c r="CV61" s="6">
        <v>31.98</v>
      </c>
      <c r="CW61" s="6">
        <v>32.18</v>
      </c>
      <c r="CX61" s="6">
        <f t="shared" si="160"/>
        <v>32.610000000000007</v>
      </c>
      <c r="CY61" s="6">
        <f t="shared" si="200"/>
        <v>8.3700000000000081</v>
      </c>
      <c r="CZ61" s="6">
        <f t="shared" si="161"/>
        <v>-5.6533333333333324</v>
      </c>
      <c r="DA61" s="7">
        <f t="shared" si="162"/>
        <v>50.329533945214763</v>
      </c>
      <c r="DB61" s="6">
        <v>36.74</v>
      </c>
      <c r="DC61" s="6">
        <v>34.53</v>
      </c>
      <c r="DD61" s="6">
        <v>36.71</v>
      </c>
      <c r="DE61" s="6">
        <f t="shared" si="163"/>
        <v>35.993333333333339</v>
      </c>
      <c r="DF61" s="6">
        <f t="shared" si="164"/>
        <v>14.023333333333341</v>
      </c>
      <c r="DG61" s="6">
        <f t="shared" si="165"/>
        <v>5.6533333333333324</v>
      </c>
      <c r="DH61" s="7">
        <f t="shared" si="166"/>
        <v>1.9869049474778182E-2</v>
      </c>
      <c r="DI61" s="6">
        <v>30.76</v>
      </c>
      <c r="DJ61" s="6">
        <v>32.82</v>
      </c>
      <c r="DK61" s="6">
        <v>33.159999999999997</v>
      </c>
      <c r="DL61" s="6">
        <f t="shared" si="167"/>
        <v>32.246666666666663</v>
      </c>
      <c r="DM61" s="6">
        <f t="shared" si="168"/>
        <v>8.986666666666661</v>
      </c>
      <c r="DN61" s="6">
        <f t="shared" si="169"/>
        <v>0.61666666666665293</v>
      </c>
      <c r="DO61" s="7">
        <f t="shared" si="170"/>
        <v>0.6521760348827883</v>
      </c>
      <c r="DP61" s="6">
        <f t="shared" si="171"/>
        <v>-5.0366666666666795</v>
      </c>
      <c r="DQ61" s="7">
        <f t="shared" si="172"/>
        <v>32.823715885888859</v>
      </c>
      <c r="DR61" s="6">
        <v>28.88</v>
      </c>
      <c r="DS61" s="6">
        <v>29.84</v>
      </c>
      <c r="DT61" s="6">
        <v>31.84</v>
      </c>
      <c r="DU61" s="6">
        <f t="shared" si="173"/>
        <v>30.186666666666667</v>
      </c>
      <c r="DV61" s="6">
        <f t="shared" si="174"/>
        <v>4.2666666666666657</v>
      </c>
      <c r="DW61" s="6">
        <f t="shared" si="175"/>
        <v>-4.1033333333333424</v>
      </c>
      <c r="DX61" s="7">
        <f t="shared" si="176"/>
        <v>17.188042368212678</v>
      </c>
      <c r="DY61" s="6">
        <f t="shared" si="177"/>
        <v>-9.7566666666666748</v>
      </c>
      <c r="DZ61" s="7">
        <f t="shared" si="178"/>
        <v>865.06616182274911</v>
      </c>
      <c r="EA61" s="6">
        <v>35.15</v>
      </c>
      <c r="EB61" s="6">
        <v>36.229999999999997</v>
      </c>
      <c r="EC61" s="6">
        <v>35.82</v>
      </c>
      <c r="ED61" s="6">
        <f t="shared" si="179"/>
        <v>35.733333333333327</v>
      </c>
      <c r="EE61" s="6">
        <f t="shared" si="180"/>
        <v>12.643333333333327</v>
      </c>
      <c r="EF61" s="6">
        <f t="shared" si="181"/>
        <v>-2.0733333333333448</v>
      </c>
      <c r="EG61" s="7">
        <f t="shared" si="182"/>
        <v>4.2085793928028981</v>
      </c>
      <c r="EH61" s="6">
        <v>37.82</v>
      </c>
      <c r="EI61" s="6">
        <v>37.520000000000003</v>
      </c>
      <c r="EJ61" s="6">
        <v>36.28</v>
      </c>
      <c r="EK61" s="6">
        <f t="shared" si="183"/>
        <v>37.206666666666671</v>
      </c>
      <c r="EL61" s="6">
        <f t="shared" si="184"/>
        <v>14.716666666666672</v>
      </c>
      <c r="EM61" s="6">
        <f t="shared" si="185"/>
        <v>2.0733333333333448</v>
      </c>
      <c r="EN61" s="7">
        <f t="shared" si="186"/>
        <v>0.23760986942769868</v>
      </c>
      <c r="EO61" s="6">
        <v>32.14</v>
      </c>
      <c r="EP61" s="6">
        <v>34.869999999999997</v>
      </c>
      <c r="EQ61" s="6">
        <v>33.29</v>
      </c>
      <c r="ER61" s="6">
        <f t="shared" si="187"/>
        <v>33.43333333333333</v>
      </c>
      <c r="ES61" s="6">
        <f t="shared" si="188"/>
        <v>9.313333333333329</v>
      </c>
      <c r="ET61" s="6">
        <f t="shared" si="189"/>
        <v>-3.3299999999999983</v>
      </c>
      <c r="EU61" s="7">
        <f t="shared" si="190"/>
        <v>10.056106996174616</v>
      </c>
      <c r="EV61" s="6">
        <f t="shared" si="191"/>
        <v>-5.4033333333333431</v>
      </c>
      <c r="EW61" s="7">
        <f t="shared" si="192"/>
        <v>42.32192467592153</v>
      </c>
      <c r="EX61" s="6">
        <v>32.869999999999997</v>
      </c>
      <c r="EY61" s="6">
        <v>31.9</v>
      </c>
      <c r="EZ61" s="6">
        <v>32.17</v>
      </c>
      <c r="FA61" s="6">
        <f t="shared" si="193"/>
        <v>32.313333333333333</v>
      </c>
      <c r="FB61" s="6">
        <f t="shared" si="194"/>
        <v>9.4633333333333312</v>
      </c>
      <c r="FC61" s="6">
        <f t="shared" si="195"/>
        <v>-3.1799999999999962</v>
      </c>
      <c r="FD61" s="7">
        <f t="shared" si="196"/>
        <v>9.0630710823663616</v>
      </c>
      <c r="FE61" s="6">
        <f t="shared" si="197"/>
        <v>-5.253333333333341</v>
      </c>
      <c r="FF61" s="7">
        <f t="shared" si="198"/>
        <v>38.142654192754939</v>
      </c>
    </row>
    <row r="62" spans="1:162" ht="15.75" customHeight="1" x14ac:dyDescent="0.2">
      <c r="A62" s="5" t="s">
        <v>83</v>
      </c>
      <c r="B62" s="5" t="s">
        <v>79</v>
      </c>
      <c r="C62" s="6">
        <v>35.19</v>
      </c>
      <c r="D62" s="6">
        <v>37.479999999999997</v>
      </c>
      <c r="E62" s="6">
        <v>37.9</v>
      </c>
      <c r="F62" s="6">
        <f t="shared" si="101"/>
        <v>36.856666666666662</v>
      </c>
      <c r="G62" s="6">
        <f t="shared" si="102"/>
        <v>13.586666666666662</v>
      </c>
      <c r="H62" s="6">
        <f t="shared" si="103"/>
        <v>1.8333333333333321</v>
      </c>
      <c r="I62" s="7">
        <f t="shared" si="104"/>
        <v>0.28061551207734348</v>
      </c>
      <c r="J62" s="6">
        <v>32.25</v>
      </c>
      <c r="K62" s="6">
        <v>32.17</v>
      </c>
      <c r="L62" s="6">
        <v>32.97</v>
      </c>
      <c r="M62" s="6">
        <f t="shared" si="105"/>
        <v>32.463333333333331</v>
      </c>
      <c r="N62" s="6">
        <f t="shared" si="106"/>
        <v>11.75333333333333</v>
      </c>
      <c r="O62" s="6">
        <f t="shared" si="107"/>
        <v>-1.8333333333333321</v>
      </c>
      <c r="P62" s="7">
        <f t="shared" si="108"/>
        <v>3.5635948725613544</v>
      </c>
      <c r="Q62" s="6">
        <v>33.33</v>
      </c>
      <c r="R62" s="6">
        <v>34.21</v>
      </c>
      <c r="S62" s="6">
        <v>33.17</v>
      </c>
      <c r="T62" s="6">
        <f t="shared" si="109"/>
        <v>33.57</v>
      </c>
      <c r="U62" s="6">
        <f t="shared" si="110"/>
        <v>11.120000000000001</v>
      </c>
      <c r="V62" s="6">
        <f t="shared" si="111"/>
        <v>-2.4666666666666615</v>
      </c>
      <c r="W62" s="7">
        <f t="shared" si="112"/>
        <v>5.5276515198710836</v>
      </c>
      <c r="X62" s="6">
        <f t="shared" si="113"/>
        <v>-0.63333333333332931</v>
      </c>
      <c r="Y62" s="7">
        <f t="shared" si="114"/>
        <v>1.5511447618337302</v>
      </c>
      <c r="Z62" s="6">
        <v>34.25</v>
      </c>
      <c r="AA62" s="6">
        <v>34.82</v>
      </c>
      <c r="AB62" s="6">
        <v>36.32</v>
      </c>
      <c r="AC62" s="6">
        <f t="shared" si="201"/>
        <v>35.129999999999995</v>
      </c>
      <c r="AD62" s="6">
        <f t="shared" si="116"/>
        <v>13.089999999999996</v>
      </c>
      <c r="AE62" s="6">
        <f t="shared" si="117"/>
        <v>-0.49666666666666615</v>
      </c>
      <c r="AF62" s="7">
        <f t="shared" si="118"/>
        <v>1.410949807118048</v>
      </c>
      <c r="AG62" s="6">
        <f t="shared" si="119"/>
        <v>1.336666666666666</v>
      </c>
      <c r="AH62" s="7">
        <f t="shared" si="120"/>
        <v>0.39593440263986002</v>
      </c>
      <c r="AI62" s="6">
        <v>36.93</v>
      </c>
      <c r="AJ62" s="6">
        <v>36.32</v>
      </c>
      <c r="AK62" s="6">
        <v>36.869999999999997</v>
      </c>
      <c r="AL62" s="6">
        <f t="shared" si="121"/>
        <v>36.706666666666671</v>
      </c>
      <c r="AM62" s="6">
        <f t="shared" si="122"/>
        <v>14.596666666666671</v>
      </c>
      <c r="AN62" s="6">
        <f t="shared" si="123"/>
        <v>2.3633333333333404</v>
      </c>
      <c r="AO62" s="7">
        <f t="shared" si="124"/>
        <v>0.19434160133856088</v>
      </c>
      <c r="AP62" s="6">
        <v>33.72</v>
      </c>
      <c r="AQ62" s="6">
        <v>33.869999999999997</v>
      </c>
      <c r="AR62" s="6">
        <v>31.54</v>
      </c>
      <c r="AS62" s="6">
        <f t="shared" si="125"/>
        <v>33.043333333333329</v>
      </c>
      <c r="AT62" s="6">
        <f t="shared" si="199"/>
        <v>12.233333333333331</v>
      </c>
      <c r="AU62" s="6">
        <f t="shared" si="126"/>
        <v>-2.3633333333333404</v>
      </c>
      <c r="AV62" s="7">
        <f t="shared" si="127"/>
        <v>5.1455786775056378</v>
      </c>
      <c r="AW62" s="6">
        <v>27.77</v>
      </c>
      <c r="AX62" s="6">
        <v>27.61</v>
      </c>
      <c r="AY62" s="6">
        <v>29.81</v>
      </c>
      <c r="AZ62" s="6">
        <f t="shared" si="128"/>
        <v>28.396666666666665</v>
      </c>
      <c r="BA62" s="6">
        <f t="shared" si="129"/>
        <v>6.336666666666666</v>
      </c>
      <c r="BB62" s="6">
        <f t="shared" si="130"/>
        <v>-8.2600000000000051</v>
      </c>
      <c r="BC62" s="7">
        <f t="shared" si="131"/>
        <v>306.55454838244674</v>
      </c>
      <c r="BD62" s="6">
        <f t="shared" si="132"/>
        <v>-5.8966666666666647</v>
      </c>
      <c r="BE62" s="7">
        <f t="shared" si="133"/>
        <v>59.576301830264072</v>
      </c>
      <c r="BF62" s="6">
        <v>32.29</v>
      </c>
      <c r="BG62" s="6">
        <v>31.9</v>
      </c>
      <c r="BH62" s="6">
        <v>32.729999999999997</v>
      </c>
      <c r="BI62" s="6">
        <f t="shared" si="134"/>
        <v>32.306666666666665</v>
      </c>
      <c r="BJ62" s="6">
        <f t="shared" si="135"/>
        <v>9.8166666666666664</v>
      </c>
      <c r="BK62" s="6">
        <f t="shared" si="136"/>
        <v>-4.7800000000000047</v>
      </c>
      <c r="BL62" s="7">
        <f t="shared" si="137"/>
        <v>27.474093966008201</v>
      </c>
      <c r="BM62" s="6">
        <f t="shared" si="138"/>
        <v>-2.4166666666666643</v>
      </c>
      <c r="BN62" s="7">
        <f t="shared" si="139"/>
        <v>5.3393594166801286</v>
      </c>
      <c r="BO62" s="6">
        <v>36.9</v>
      </c>
      <c r="BP62" s="6">
        <v>37.83</v>
      </c>
      <c r="BQ62" s="6">
        <v>37.53</v>
      </c>
      <c r="BR62" s="6">
        <f t="shared" si="140"/>
        <v>37.419999999999995</v>
      </c>
      <c r="BS62" s="6">
        <f t="shared" si="141"/>
        <v>14.609999999999996</v>
      </c>
      <c r="BT62" s="6">
        <f t="shared" si="142"/>
        <v>3.2566666666666677</v>
      </c>
      <c r="BU62" s="7">
        <f t="shared" si="143"/>
        <v>0.10462745161730623</v>
      </c>
      <c r="BV62" s="6">
        <v>33.340000000000003</v>
      </c>
      <c r="BW62" s="6">
        <v>33.979999999999997</v>
      </c>
      <c r="BX62" s="6">
        <v>32.049999999999997</v>
      </c>
      <c r="BY62" s="6">
        <f t="shared" si="144"/>
        <v>33.123333333333328</v>
      </c>
      <c r="BZ62" s="6">
        <f t="shared" si="145"/>
        <v>11.353333333333328</v>
      </c>
      <c r="CA62" s="6">
        <f t="shared" si="146"/>
        <v>-3.2566666666666677</v>
      </c>
      <c r="CB62" s="7">
        <f t="shared" si="147"/>
        <v>9.5577210812481628</v>
      </c>
      <c r="CC62" s="6">
        <v>33.5</v>
      </c>
      <c r="CD62" s="6">
        <v>34.21</v>
      </c>
      <c r="CE62" s="6">
        <v>33.72</v>
      </c>
      <c r="CF62" s="6">
        <f t="shared" si="148"/>
        <v>33.81</v>
      </c>
      <c r="CG62" s="6">
        <f t="shared" si="149"/>
        <v>10.030000000000001</v>
      </c>
      <c r="CH62" s="6">
        <f t="shared" si="150"/>
        <v>-4.5799999999999947</v>
      </c>
      <c r="CI62" s="7">
        <f t="shared" si="151"/>
        <v>23.917587978158927</v>
      </c>
      <c r="CJ62" s="6">
        <f t="shared" si="152"/>
        <v>-1.323333333333327</v>
      </c>
      <c r="CK62" s="7">
        <f t="shared" si="153"/>
        <v>2.5024362789874885</v>
      </c>
      <c r="CL62" s="6">
        <v>35.82</v>
      </c>
      <c r="CM62" s="6">
        <v>35.14</v>
      </c>
      <c r="CN62" s="6">
        <v>35.51</v>
      </c>
      <c r="CO62" s="6">
        <f t="shared" si="154"/>
        <v>35.49</v>
      </c>
      <c r="CP62" s="6">
        <f t="shared" si="155"/>
        <v>11.790000000000003</v>
      </c>
      <c r="CQ62" s="6">
        <f t="shared" si="156"/>
        <v>-2.8199999999999932</v>
      </c>
      <c r="CR62" s="7">
        <f t="shared" si="157"/>
        <v>7.0616239703252051</v>
      </c>
      <c r="CS62" s="6">
        <f t="shared" si="158"/>
        <v>0.43666666666667453</v>
      </c>
      <c r="CT62" s="7">
        <f t="shared" si="159"/>
        <v>0.73883972029481049</v>
      </c>
      <c r="CU62" s="6">
        <v>38.270000000000003</v>
      </c>
      <c r="CV62" s="6">
        <v>36.71</v>
      </c>
      <c r="CW62" s="6">
        <v>37.020000000000003</v>
      </c>
      <c r="CX62" s="6">
        <f t="shared" si="160"/>
        <v>37.333333333333336</v>
      </c>
      <c r="CY62" s="6">
        <f t="shared" si="200"/>
        <v>13.093333333333337</v>
      </c>
      <c r="CZ62" s="6">
        <f t="shared" si="161"/>
        <v>0.47666666666667012</v>
      </c>
      <c r="DA62" s="7">
        <f t="shared" si="162"/>
        <v>0.71863610928945876</v>
      </c>
      <c r="DB62" s="6">
        <v>33.17</v>
      </c>
      <c r="DC62" s="6">
        <v>34.83</v>
      </c>
      <c r="DD62" s="6">
        <v>35.76</v>
      </c>
      <c r="DE62" s="6">
        <f t="shared" si="163"/>
        <v>34.586666666666666</v>
      </c>
      <c r="DF62" s="6">
        <f t="shared" si="164"/>
        <v>12.616666666666667</v>
      </c>
      <c r="DG62" s="6">
        <f t="shared" si="165"/>
        <v>-0.47666666666667012</v>
      </c>
      <c r="DH62" s="7">
        <f t="shared" si="166"/>
        <v>1.3915248441784198</v>
      </c>
      <c r="DI62" s="6">
        <v>32.369999999999997</v>
      </c>
      <c r="DJ62" s="6">
        <v>32.74</v>
      </c>
      <c r="DK62" s="6">
        <v>33.29</v>
      </c>
      <c r="DL62" s="6">
        <f t="shared" si="167"/>
        <v>32.800000000000004</v>
      </c>
      <c r="DM62" s="6">
        <f t="shared" si="168"/>
        <v>9.5400000000000027</v>
      </c>
      <c r="DN62" s="6">
        <f t="shared" si="169"/>
        <v>-3.5533333333333346</v>
      </c>
      <c r="DO62" s="7">
        <f t="shared" si="170"/>
        <v>11.739778904889276</v>
      </c>
      <c r="DP62" s="6">
        <f t="shared" si="171"/>
        <v>-3.0766666666666644</v>
      </c>
      <c r="DQ62" s="7">
        <f t="shared" si="172"/>
        <v>8.4366290361280889</v>
      </c>
      <c r="DR62" s="6">
        <v>30.32</v>
      </c>
      <c r="DS62" s="6">
        <v>31.11</v>
      </c>
      <c r="DT62" s="6">
        <v>31.54</v>
      </c>
      <c r="DU62" s="6">
        <f t="shared" si="173"/>
        <v>30.99</v>
      </c>
      <c r="DV62" s="6">
        <f t="shared" si="174"/>
        <v>5.0699999999999967</v>
      </c>
      <c r="DW62" s="6">
        <f t="shared" si="175"/>
        <v>-8.0233333333333405</v>
      </c>
      <c r="DX62" s="7">
        <f t="shared" si="176"/>
        <v>260.17406263505757</v>
      </c>
      <c r="DY62" s="6">
        <f t="shared" si="177"/>
        <v>-7.5466666666666704</v>
      </c>
      <c r="DZ62" s="7">
        <f t="shared" si="178"/>
        <v>186.97047611008972</v>
      </c>
      <c r="EA62" s="6">
        <v>35.880000000000003</v>
      </c>
      <c r="EB62" s="6">
        <v>33.6</v>
      </c>
      <c r="EC62" s="6">
        <v>35.21</v>
      </c>
      <c r="ED62" s="6">
        <f t="shared" si="179"/>
        <v>34.896666666666668</v>
      </c>
      <c r="EE62" s="6">
        <f t="shared" si="180"/>
        <v>11.806666666666668</v>
      </c>
      <c r="EF62" s="6">
        <f t="shared" si="181"/>
        <v>3.4433333333333316</v>
      </c>
      <c r="EG62" s="7">
        <f t="shared" si="182"/>
        <v>9.1929179011621995E-2</v>
      </c>
      <c r="EH62" s="6">
        <v>31.09</v>
      </c>
      <c r="EI62" s="6">
        <v>30.85</v>
      </c>
      <c r="EJ62" s="6">
        <v>30.62</v>
      </c>
      <c r="EK62" s="6">
        <f t="shared" si="183"/>
        <v>30.853333333333335</v>
      </c>
      <c r="EL62" s="6">
        <f t="shared" si="184"/>
        <v>8.3633333333333368</v>
      </c>
      <c r="EM62" s="6">
        <f t="shared" si="185"/>
        <v>-3.4433333333333316</v>
      </c>
      <c r="EN62" s="7">
        <f t="shared" si="186"/>
        <v>10.877938982502787</v>
      </c>
      <c r="EO62" s="6">
        <v>29.78</v>
      </c>
      <c r="EP62" s="6">
        <v>29.13</v>
      </c>
      <c r="EQ62" s="6">
        <v>30.95</v>
      </c>
      <c r="ER62" s="6">
        <f t="shared" si="187"/>
        <v>29.953333333333333</v>
      </c>
      <c r="ES62" s="6">
        <f t="shared" si="188"/>
        <v>5.8333333333333321</v>
      </c>
      <c r="ET62" s="6">
        <f t="shared" si="189"/>
        <v>-5.9733333333333363</v>
      </c>
      <c r="EU62" s="7">
        <f t="shared" si="190"/>
        <v>62.827894735792427</v>
      </c>
      <c r="EV62" s="6">
        <f t="shared" si="191"/>
        <v>-2.5300000000000047</v>
      </c>
      <c r="EW62" s="7">
        <f t="shared" si="192"/>
        <v>5.7757167820900035</v>
      </c>
      <c r="EX62" s="6">
        <v>30.09</v>
      </c>
      <c r="EY62" s="6">
        <v>30.42</v>
      </c>
      <c r="EZ62" s="6">
        <v>29.47</v>
      </c>
      <c r="FA62" s="6">
        <f t="shared" si="193"/>
        <v>29.993333333333336</v>
      </c>
      <c r="FB62" s="6">
        <f t="shared" si="194"/>
        <v>7.1433333333333344</v>
      </c>
      <c r="FC62" s="6">
        <f t="shared" si="195"/>
        <v>-4.663333333333334</v>
      </c>
      <c r="FD62" s="7">
        <f t="shared" si="196"/>
        <v>25.339801768951041</v>
      </c>
      <c r="FE62" s="6">
        <f t="shared" si="197"/>
        <v>-1.2200000000000024</v>
      </c>
      <c r="FF62" s="7">
        <f t="shared" si="198"/>
        <v>2.3294671729369156</v>
      </c>
    </row>
    <row r="63" spans="1:162" ht="15.75" customHeight="1" x14ac:dyDescent="0.2">
      <c r="A63" s="5" t="s">
        <v>84</v>
      </c>
      <c r="B63" s="5" t="s">
        <v>79</v>
      </c>
      <c r="C63" s="6">
        <v>36.950000000000003</v>
      </c>
      <c r="D63" s="6">
        <v>37.200000000000003</v>
      </c>
      <c r="E63" s="6">
        <v>34.619999999999997</v>
      </c>
      <c r="F63" s="6">
        <f t="shared" si="101"/>
        <v>36.256666666666668</v>
      </c>
      <c r="G63" s="6">
        <f t="shared" si="102"/>
        <v>12.986666666666668</v>
      </c>
      <c r="H63" s="6">
        <f t="shared" si="103"/>
        <v>1.0500000000000007</v>
      </c>
      <c r="I63" s="7">
        <f t="shared" si="104"/>
        <v>0.48296816446242252</v>
      </c>
      <c r="J63" s="6">
        <v>32.74</v>
      </c>
      <c r="K63" s="6">
        <v>32.96</v>
      </c>
      <c r="L63" s="6">
        <v>32.24</v>
      </c>
      <c r="M63" s="6">
        <f t="shared" si="105"/>
        <v>32.646666666666668</v>
      </c>
      <c r="N63" s="6">
        <f t="shared" si="106"/>
        <v>11.936666666666667</v>
      </c>
      <c r="O63" s="6">
        <f t="shared" si="107"/>
        <v>-1.0500000000000007</v>
      </c>
      <c r="P63" s="7">
        <f t="shared" si="108"/>
        <v>2.0705298476827561</v>
      </c>
      <c r="Q63" s="6">
        <v>35.76</v>
      </c>
      <c r="R63" s="6">
        <v>36.36</v>
      </c>
      <c r="S63" s="6">
        <v>38.729999999999997</v>
      </c>
      <c r="T63" s="6">
        <f t="shared" si="109"/>
        <v>36.949999999999996</v>
      </c>
      <c r="U63" s="6">
        <f t="shared" si="110"/>
        <v>14.499999999999996</v>
      </c>
      <c r="V63" s="6">
        <f t="shared" si="111"/>
        <v>1.5133333333333283</v>
      </c>
      <c r="W63" s="7">
        <f t="shared" si="112"/>
        <v>0.35030091622181808</v>
      </c>
      <c r="X63" s="6">
        <f t="shared" si="113"/>
        <v>2.563333333333329</v>
      </c>
      <c r="Y63" s="7">
        <f t="shared" si="114"/>
        <v>0.1691841905171563</v>
      </c>
      <c r="Z63" s="6">
        <v>30.73</v>
      </c>
      <c r="AA63" s="6">
        <v>31.11</v>
      </c>
      <c r="AB63" s="6">
        <v>30.82</v>
      </c>
      <c r="AC63" s="6">
        <f t="shared" si="201"/>
        <v>30.886666666666667</v>
      </c>
      <c r="AD63" s="6">
        <f t="shared" si="116"/>
        <v>8.8466666666666676</v>
      </c>
      <c r="AE63" s="6">
        <f t="shared" si="117"/>
        <v>-4.1400000000000006</v>
      </c>
      <c r="AF63" s="7">
        <f t="shared" si="118"/>
        <v>17.630481854025774</v>
      </c>
      <c r="AG63" s="6">
        <f t="shared" si="119"/>
        <v>-3.09</v>
      </c>
      <c r="AH63" s="7">
        <f t="shared" si="120"/>
        <v>8.5149614596268783</v>
      </c>
      <c r="AI63" s="6">
        <v>30.36</v>
      </c>
      <c r="AJ63" s="6">
        <v>30.59</v>
      </c>
      <c r="AK63" s="6">
        <v>31.54</v>
      </c>
      <c r="AL63" s="6">
        <f t="shared" si="121"/>
        <v>30.830000000000002</v>
      </c>
      <c r="AM63" s="6">
        <f t="shared" si="122"/>
        <v>8.7200000000000024</v>
      </c>
      <c r="AN63" s="6">
        <f t="shared" si="123"/>
        <v>-1.7566666666666642</v>
      </c>
      <c r="AO63" s="7">
        <f t="shared" si="124"/>
        <v>3.3791646946200897</v>
      </c>
      <c r="AP63" s="6">
        <v>28.76</v>
      </c>
      <c r="AQ63" s="6">
        <v>32.54</v>
      </c>
      <c r="AR63" s="6">
        <v>32.56</v>
      </c>
      <c r="AS63" s="6">
        <f t="shared" si="125"/>
        <v>31.286666666666665</v>
      </c>
      <c r="AT63" s="6">
        <f t="shared" si="199"/>
        <v>10.476666666666667</v>
      </c>
      <c r="AU63" s="6">
        <f t="shared" si="126"/>
        <v>1.7566666666666642</v>
      </c>
      <c r="AV63" s="7">
        <f t="shared" si="127"/>
        <v>0.29593112214745937</v>
      </c>
      <c r="AW63" s="6">
        <v>35.729999999999997</v>
      </c>
      <c r="AX63" s="6">
        <v>34.65</v>
      </c>
      <c r="AY63" s="6">
        <v>35.700000000000003</v>
      </c>
      <c r="AZ63" s="6">
        <f t="shared" si="128"/>
        <v>35.36</v>
      </c>
      <c r="BA63" s="6">
        <f t="shared" si="129"/>
        <v>13.3</v>
      </c>
      <c r="BB63" s="6">
        <f t="shared" si="130"/>
        <v>4.5799999999999983</v>
      </c>
      <c r="BC63" s="7">
        <f t="shared" si="131"/>
        <v>4.1810236087066063E-2</v>
      </c>
      <c r="BD63" s="6">
        <f t="shared" si="132"/>
        <v>2.8233333333333341</v>
      </c>
      <c r="BE63" s="7">
        <f t="shared" si="133"/>
        <v>0.1412836736591444</v>
      </c>
      <c r="BF63" s="6">
        <v>32.76</v>
      </c>
      <c r="BG63" s="6">
        <v>33.71</v>
      </c>
      <c r="BH63" s="6">
        <v>32.81</v>
      </c>
      <c r="BI63" s="6">
        <f t="shared" si="134"/>
        <v>33.093333333333334</v>
      </c>
      <c r="BJ63" s="6">
        <f t="shared" si="135"/>
        <v>10.603333333333335</v>
      </c>
      <c r="BK63" s="6">
        <f t="shared" si="136"/>
        <v>1.8833333333333329</v>
      </c>
      <c r="BL63" s="7">
        <f t="shared" si="137"/>
        <v>0.27105671757535471</v>
      </c>
      <c r="BM63" s="6">
        <f t="shared" si="138"/>
        <v>0.1266666666666687</v>
      </c>
      <c r="BN63" s="7">
        <f t="shared" si="139"/>
        <v>0.9159452902702474</v>
      </c>
      <c r="BO63" s="6">
        <v>36.61</v>
      </c>
      <c r="BP63" s="6">
        <v>35.979999999999997</v>
      </c>
      <c r="BQ63" s="6">
        <v>36.72</v>
      </c>
      <c r="BR63" s="6">
        <f t="shared" si="140"/>
        <v>36.436666666666667</v>
      </c>
      <c r="BS63" s="6">
        <f t="shared" si="141"/>
        <v>13.626666666666669</v>
      </c>
      <c r="BT63" s="6">
        <f t="shared" si="142"/>
        <v>5.7366666666666681</v>
      </c>
      <c r="BU63" s="7">
        <f t="shared" si="143"/>
        <v>1.8753885416644793E-2</v>
      </c>
      <c r="BV63" s="6">
        <v>29.43</v>
      </c>
      <c r="BW63" s="6">
        <v>29.32</v>
      </c>
      <c r="BX63" s="6">
        <v>30.23</v>
      </c>
      <c r="BY63" s="6">
        <f t="shared" si="144"/>
        <v>29.66</v>
      </c>
      <c r="BZ63" s="6">
        <f t="shared" si="145"/>
        <v>7.8900000000000006</v>
      </c>
      <c r="CA63" s="6">
        <f t="shared" si="146"/>
        <v>-5.7366666666666681</v>
      </c>
      <c r="CB63" s="7">
        <f t="shared" si="147"/>
        <v>53.322283771258498</v>
      </c>
      <c r="CC63" s="6">
        <v>36.32</v>
      </c>
      <c r="CD63" s="6">
        <v>36.51</v>
      </c>
      <c r="CE63" s="6">
        <v>34.18</v>
      </c>
      <c r="CF63" s="6">
        <f t="shared" si="148"/>
        <v>35.669999999999995</v>
      </c>
      <c r="CG63" s="6">
        <f t="shared" si="149"/>
        <v>11.889999999999993</v>
      </c>
      <c r="CH63" s="6">
        <f t="shared" si="150"/>
        <v>-1.7366666666666752</v>
      </c>
      <c r="CI63" s="7">
        <f t="shared" si="151"/>
        <v>3.332642735703673</v>
      </c>
      <c r="CJ63" s="6">
        <f t="shared" si="152"/>
        <v>3.9999999999999929</v>
      </c>
      <c r="CK63" s="7">
        <f t="shared" si="153"/>
        <v>6.2500000000000305E-2</v>
      </c>
      <c r="CL63" s="6">
        <v>31.59</v>
      </c>
      <c r="CM63" s="6">
        <v>31.6</v>
      </c>
      <c r="CN63" s="6">
        <v>30.72</v>
      </c>
      <c r="CO63" s="6">
        <f t="shared" si="154"/>
        <v>31.303333333333331</v>
      </c>
      <c r="CP63" s="6">
        <f t="shared" si="155"/>
        <v>7.6033333333333317</v>
      </c>
      <c r="CQ63" s="6">
        <f t="shared" si="156"/>
        <v>-6.023333333333337</v>
      </c>
      <c r="CR63" s="7">
        <f t="shared" si="157"/>
        <v>65.043515658764264</v>
      </c>
      <c r="CS63" s="6">
        <f t="shared" si="158"/>
        <v>-0.28666666666666885</v>
      </c>
      <c r="CT63" s="7">
        <f t="shared" si="159"/>
        <v>1.2198186397602058</v>
      </c>
      <c r="CU63" s="6">
        <v>37.68</v>
      </c>
      <c r="CV63" s="6">
        <v>36.53</v>
      </c>
      <c r="CW63" s="6">
        <v>35.32</v>
      </c>
      <c r="CX63" s="6">
        <f t="shared" si="160"/>
        <v>36.51</v>
      </c>
      <c r="CY63" s="6">
        <f t="shared" si="200"/>
        <v>12.27</v>
      </c>
      <c r="CZ63" s="6">
        <f t="shared" si="161"/>
        <v>2.3233333333333306</v>
      </c>
      <c r="DA63" s="7">
        <f t="shared" si="162"/>
        <v>0.19980528743065692</v>
      </c>
      <c r="DB63" s="6">
        <v>31.63</v>
      </c>
      <c r="DC63" s="6">
        <v>31.32</v>
      </c>
      <c r="DD63" s="6">
        <v>32.799999999999997</v>
      </c>
      <c r="DE63" s="6">
        <f t="shared" si="163"/>
        <v>31.916666666666668</v>
      </c>
      <c r="DF63" s="6">
        <f t="shared" si="164"/>
        <v>9.946666666666669</v>
      </c>
      <c r="DG63" s="6">
        <f t="shared" si="165"/>
        <v>-2.3233333333333306</v>
      </c>
      <c r="DH63" s="7">
        <f t="shared" si="166"/>
        <v>5.0048725579749895</v>
      </c>
      <c r="DI63" s="6">
        <v>35.43</v>
      </c>
      <c r="DJ63" s="6">
        <v>35.81</v>
      </c>
      <c r="DK63" s="6">
        <v>37.65</v>
      </c>
      <c r="DL63" s="6">
        <f t="shared" si="167"/>
        <v>36.296666666666674</v>
      </c>
      <c r="DM63" s="6">
        <f t="shared" si="168"/>
        <v>13.036666666666672</v>
      </c>
      <c r="DN63" s="6">
        <f t="shared" si="169"/>
        <v>0.76666666666667282</v>
      </c>
      <c r="DO63" s="7">
        <f t="shared" si="170"/>
        <v>0.58777395314180181</v>
      </c>
      <c r="DP63" s="6">
        <f t="shared" si="171"/>
        <v>3.0900000000000034</v>
      </c>
      <c r="DQ63" s="7">
        <f t="shared" si="172"/>
        <v>0.11744034365175121</v>
      </c>
      <c r="DR63" s="6">
        <v>28.92</v>
      </c>
      <c r="DS63" s="6">
        <v>30.52</v>
      </c>
      <c r="DT63" s="6">
        <v>31.76</v>
      </c>
      <c r="DU63" s="6">
        <f t="shared" si="173"/>
        <v>30.400000000000002</v>
      </c>
      <c r="DV63" s="6">
        <f t="shared" si="174"/>
        <v>4.4800000000000004</v>
      </c>
      <c r="DW63" s="6">
        <f t="shared" si="175"/>
        <v>-7.7899999999999991</v>
      </c>
      <c r="DX63" s="7">
        <f t="shared" si="176"/>
        <v>221.32153121481338</v>
      </c>
      <c r="DY63" s="6">
        <f t="shared" si="177"/>
        <v>-5.4666666666666686</v>
      </c>
      <c r="DZ63" s="7">
        <f t="shared" si="178"/>
        <v>44.221212158968889</v>
      </c>
      <c r="EA63" s="6">
        <v>36.520000000000003</v>
      </c>
      <c r="EB63" s="6">
        <v>36.19</v>
      </c>
      <c r="EC63" s="6">
        <v>34.9</v>
      </c>
      <c r="ED63" s="6">
        <f t="shared" si="179"/>
        <v>35.870000000000005</v>
      </c>
      <c r="EE63" s="6">
        <f t="shared" si="180"/>
        <v>12.780000000000005</v>
      </c>
      <c r="EF63" s="6">
        <f t="shared" si="181"/>
        <v>3.3633333333333368</v>
      </c>
      <c r="EG63" s="7">
        <f t="shared" si="182"/>
        <v>9.7170800669280716E-2</v>
      </c>
      <c r="EH63" s="6">
        <v>31.19</v>
      </c>
      <c r="EI63" s="6">
        <v>31.92</v>
      </c>
      <c r="EJ63" s="6">
        <v>32.61</v>
      </c>
      <c r="EK63" s="6">
        <f t="shared" si="183"/>
        <v>31.906666666666666</v>
      </c>
      <c r="EL63" s="6">
        <f t="shared" si="184"/>
        <v>9.4166666666666679</v>
      </c>
      <c r="EM63" s="6">
        <f t="shared" si="185"/>
        <v>-3.3633333333333368</v>
      </c>
      <c r="EN63" s="7">
        <f t="shared" si="186"/>
        <v>10.291157355011247</v>
      </c>
      <c r="EO63" s="6">
        <v>33.21</v>
      </c>
      <c r="EP63" s="6">
        <v>32.49</v>
      </c>
      <c r="EQ63" s="6">
        <v>34.32</v>
      </c>
      <c r="ER63" s="6">
        <f t="shared" si="187"/>
        <v>33.340000000000003</v>
      </c>
      <c r="ES63" s="6">
        <f t="shared" si="188"/>
        <v>9.2200000000000024</v>
      </c>
      <c r="ET63" s="6">
        <f t="shared" si="189"/>
        <v>-3.5600000000000023</v>
      </c>
      <c r="EU63" s="7">
        <f t="shared" si="190"/>
        <v>11.794153738328827</v>
      </c>
      <c r="EV63" s="6">
        <f t="shared" si="191"/>
        <v>-0.19666666666666544</v>
      </c>
      <c r="EW63" s="7">
        <f t="shared" si="192"/>
        <v>1.1460473619700022</v>
      </c>
      <c r="EX63" s="6">
        <v>34.479999999999997</v>
      </c>
      <c r="EY63" s="6">
        <v>32.32</v>
      </c>
      <c r="EZ63" s="6">
        <v>33.340000000000003</v>
      </c>
      <c r="FA63" s="6">
        <f t="shared" si="193"/>
        <v>33.380000000000003</v>
      </c>
      <c r="FB63" s="6">
        <f t="shared" si="194"/>
        <v>10.530000000000001</v>
      </c>
      <c r="FC63" s="6">
        <f t="shared" si="195"/>
        <v>-2.2500000000000036</v>
      </c>
      <c r="FD63" s="7">
        <f t="shared" si="196"/>
        <v>4.7568284600108957</v>
      </c>
      <c r="FE63" s="6">
        <f t="shared" si="197"/>
        <v>1.1133333333333333</v>
      </c>
      <c r="FF63" s="7">
        <f t="shared" si="198"/>
        <v>0.46222483010568016</v>
      </c>
    </row>
    <row r="64" spans="1:162" ht="15.75" customHeight="1" x14ac:dyDescent="0.2">
      <c r="A64" s="5" t="s">
        <v>85</v>
      </c>
      <c r="B64" s="5" t="s">
        <v>86</v>
      </c>
      <c r="C64" s="6">
        <v>38.65</v>
      </c>
      <c r="D64" s="6">
        <v>37.35</v>
      </c>
      <c r="E64" s="6">
        <v>37.93</v>
      </c>
      <c r="F64" s="6">
        <f t="shared" si="101"/>
        <v>37.976666666666667</v>
      </c>
      <c r="G64" s="6">
        <f t="shared" si="102"/>
        <v>14.706666666666667</v>
      </c>
      <c r="H64" s="6">
        <f t="shared" si="103"/>
        <v>-2.2199999999999953</v>
      </c>
      <c r="I64" s="7">
        <f t="shared" si="104"/>
        <v>4.6589343458738082</v>
      </c>
      <c r="J64" s="6">
        <v>37.26</v>
      </c>
      <c r="K64" s="6">
        <v>37.630000000000003</v>
      </c>
      <c r="L64" s="6">
        <v>38.020000000000003</v>
      </c>
      <c r="M64" s="6">
        <f t="shared" si="105"/>
        <v>37.636666666666663</v>
      </c>
      <c r="N64" s="6">
        <f t="shared" si="106"/>
        <v>16.926666666666662</v>
      </c>
      <c r="O64" s="6">
        <f t="shared" si="107"/>
        <v>2.2199999999999953</v>
      </c>
      <c r="P64" s="7">
        <f t="shared" si="108"/>
        <v>0.21464135910943913</v>
      </c>
      <c r="Q64" s="6">
        <v>37.83</v>
      </c>
      <c r="R64" s="6">
        <v>37.65</v>
      </c>
      <c r="S64" s="6">
        <v>37.840000000000003</v>
      </c>
      <c r="T64" s="6">
        <f t="shared" si="109"/>
        <v>37.773333333333333</v>
      </c>
      <c r="U64" s="6">
        <f t="shared" si="110"/>
        <v>15.323333333333334</v>
      </c>
      <c r="V64" s="6">
        <f t="shared" si="111"/>
        <v>0.61666666666666714</v>
      </c>
      <c r="W64" s="7">
        <f t="shared" si="112"/>
        <v>0.65217603488278186</v>
      </c>
      <c r="X64" s="6">
        <f t="shared" si="113"/>
        <v>-1.6033333333333282</v>
      </c>
      <c r="Y64" s="7">
        <f t="shared" si="114"/>
        <v>3.0384453284711874</v>
      </c>
      <c r="Z64" s="6">
        <v>37.04</v>
      </c>
      <c r="AA64" s="6">
        <v>38.61</v>
      </c>
      <c r="AB64" s="6">
        <v>38.880000000000003</v>
      </c>
      <c r="AC64" s="6">
        <f t="shared" si="201"/>
        <v>38.176666666666669</v>
      </c>
      <c r="AD64" s="6">
        <f t="shared" si="116"/>
        <v>16.13666666666667</v>
      </c>
      <c r="AE64" s="6">
        <f t="shared" si="117"/>
        <v>1.4300000000000033</v>
      </c>
      <c r="AF64" s="7">
        <f t="shared" si="118"/>
        <v>0.37113089265726146</v>
      </c>
      <c r="AG64" s="6">
        <f t="shared" si="119"/>
        <v>-0.78999999999999204</v>
      </c>
      <c r="AH64" s="7">
        <f t="shared" si="120"/>
        <v>1.7290744626157208</v>
      </c>
      <c r="AI64" s="6">
        <v>35.76</v>
      </c>
      <c r="AJ64" s="6">
        <v>36.9</v>
      </c>
      <c r="AK64" s="6">
        <v>35.35</v>
      </c>
      <c r="AL64" s="6">
        <f t="shared" si="121"/>
        <v>36.00333333333333</v>
      </c>
      <c r="AM64" s="6">
        <f t="shared" si="122"/>
        <v>13.893333333333331</v>
      </c>
      <c r="AN64" s="6">
        <f t="shared" si="123"/>
        <v>-2.0100000000000016</v>
      </c>
      <c r="AO64" s="7">
        <f t="shared" si="124"/>
        <v>4.02782220022688</v>
      </c>
      <c r="AP64" s="6">
        <v>37.619999999999997</v>
      </c>
      <c r="AQ64" s="6">
        <v>36.65</v>
      </c>
      <c r="AR64" s="6">
        <v>35.869999999999997</v>
      </c>
      <c r="AS64" s="6">
        <f t="shared" si="125"/>
        <v>36.713333333333331</v>
      </c>
      <c r="AT64" s="6">
        <f t="shared" si="199"/>
        <v>15.903333333333332</v>
      </c>
      <c r="AU64" s="6">
        <f t="shared" si="126"/>
        <v>2.0100000000000016</v>
      </c>
      <c r="AV64" s="7">
        <f t="shared" si="127"/>
        <v>0.24827312385925868</v>
      </c>
      <c r="AW64" s="6">
        <v>37.630000000000003</v>
      </c>
      <c r="AX64" s="6">
        <v>38.01</v>
      </c>
      <c r="AY64" s="6">
        <v>37.92</v>
      </c>
      <c r="AZ64" s="6">
        <f t="shared" si="128"/>
        <v>37.853333333333332</v>
      </c>
      <c r="BA64" s="6">
        <f t="shared" si="129"/>
        <v>15.793333333333333</v>
      </c>
      <c r="BB64" s="6">
        <f t="shared" si="130"/>
        <v>1.9000000000000021</v>
      </c>
      <c r="BC64" s="7">
        <f t="shared" si="131"/>
        <v>0.26794336563407289</v>
      </c>
      <c r="BD64" s="6">
        <f t="shared" si="132"/>
        <v>-0.10999999999999943</v>
      </c>
      <c r="BE64" s="7">
        <f t="shared" si="133"/>
        <v>1.0792282365044268</v>
      </c>
      <c r="BF64" s="6">
        <v>38.67</v>
      </c>
      <c r="BG64" s="6">
        <v>38.15</v>
      </c>
      <c r="BH64" s="6">
        <v>37.909999999999997</v>
      </c>
      <c r="BI64" s="6">
        <f t="shared" si="134"/>
        <v>38.243333333333332</v>
      </c>
      <c r="BJ64" s="6">
        <f t="shared" si="135"/>
        <v>15.753333333333334</v>
      </c>
      <c r="BK64" s="6">
        <f t="shared" si="136"/>
        <v>1.860000000000003</v>
      </c>
      <c r="BL64" s="7">
        <f t="shared" si="137"/>
        <v>0.27547627896915211</v>
      </c>
      <c r="BM64" s="6">
        <f t="shared" si="138"/>
        <v>-0.14999999999999858</v>
      </c>
      <c r="BN64" s="7">
        <f t="shared" si="139"/>
        <v>1.109569472067844</v>
      </c>
      <c r="BO64" s="6">
        <v>38.19</v>
      </c>
      <c r="BP64" s="6">
        <v>38.880000000000003</v>
      </c>
      <c r="BQ64" s="6">
        <v>37.31</v>
      </c>
      <c r="BR64" s="6">
        <f t="shared" si="140"/>
        <v>38.126666666666665</v>
      </c>
      <c r="BS64" s="6">
        <f t="shared" si="141"/>
        <v>15.316666666666666</v>
      </c>
      <c r="BT64" s="6">
        <f t="shared" si="142"/>
        <v>0.42999999999999972</v>
      </c>
      <c r="BU64" s="7">
        <f t="shared" si="143"/>
        <v>0.74226178531452469</v>
      </c>
      <c r="BV64" s="6">
        <v>37.32</v>
      </c>
      <c r="BW64" s="6">
        <v>36.43</v>
      </c>
      <c r="BX64" s="6">
        <v>36.22</v>
      </c>
      <c r="BY64" s="6">
        <f t="shared" si="144"/>
        <v>36.656666666666666</v>
      </c>
      <c r="BZ64" s="6">
        <f t="shared" si="145"/>
        <v>14.886666666666667</v>
      </c>
      <c r="CA64" s="6">
        <f t="shared" si="146"/>
        <v>-0.42999999999999972</v>
      </c>
      <c r="CB64" s="7">
        <f t="shared" si="147"/>
        <v>1.34723357686569</v>
      </c>
      <c r="CC64" s="6">
        <v>38.450000000000003</v>
      </c>
      <c r="CD64" s="6">
        <v>37.92</v>
      </c>
      <c r="CE64" s="6">
        <v>38.15</v>
      </c>
      <c r="CF64" s="6">
        <f t="shared" si="148"/>
        <v>38.173333333333339</v>
      </c>
      <c r="CG64" s="6">
        <f t="shared" si="149"/>
        <v>14.393333333333338</v>
      </c>
      <c r="CH64" s="6">
        <f t="shared" si="150"/>
        <v>-0.92333333333332845</v>
      </c>
      <c r="CI64" s="7">
        <f t="shared" si="151"/>
        <v>1.8964920623489885</v>
      </c>
      <c r="CJ64" s="6">
        <f t="shared" si="152"/>
        <v>-0.49333333333332874</v>
      </c>
      <c r="CK64" s="7">
        <f t="shared" si="153"/>
        <v>1.407693584033985</v>
      </c>
      <c r="CL64" s="6">
        <v>38.43</v>
      </c>
      <c r="CM64" s="6">
        <v>38.54</v>
      </c>
      <c r="CN64" s="6">
        <v>36.5</v>
      </c>
      <c r="CO64" s="6">
        <f t="shared" si="154"/>
        <v>37.823333333333331</v>
      </c>
      <c r="CP64" s="6">
        <f t="shared" si="155"/>
        <v>14.123333333333331</v>
      </c>
      <c r="CQ64" s="6">
        <f t="shared" si="156"/>
        <v>-1.1933333333333351</v>
      </c>
      <c r="CR64" s="7">
        <f t="shared" si="157"/>
        <v>2.2868049739338141</v>
      </c>
      <c r="CS64" s="6">
        <f t="shared" si="158"/>
        <v>-0.76333333333333542</v>
      </c>
      <c r="CT64" s="7">
        <f t="shared" si="159"/>
        <v>1.6974079426182482</v>
      </c>
      <c r="CU64" s="6">
        <v>38.83</v>
      </c>
      <c r="CV64" s="6">
        <v>38.1</v>
      </c>
      <c r="CW64" s="6">
        <v>37.61</v>
      </c>
      <c r="CX64" s="6">
        <f t="shared" si="160"/>
        <v>38.18</v>
      </c>
      <c r="CY64" s="6">
        <f t="shared" si="200"/>
        <v>13.940000000000001</v>
      </c>
      <c r="CZ64" s="6">
        <f t="shared" si="161"/>
        <v>-1.7733333333333299</v>
      </c>
      <c r="DA64" s="7">
        <f t="shared" si="162"/>
        <v>3.4184286970595901</v>
      </c>
      <c r="DB64" s="6">
        <v>37.19</v>
      </c>
      <c r="DC64" s="6">
        <v>37.61</v>
      </c>
      <c r="DD64" s="6">
        <v>38.25</v>
      </c>
      <c r="DE64" s="6">
        <f t="shared" si="163"/>
        <v>37.68333333333333</v>
      </c>
      <c r="DF64" s="6">
        <f t="shared" si="164"/>
        <v>15.713333333333331</v>
      </c>
      <c r="DG64" s="6">
        <f t="shared" si="165"/>
        <v>1.7733333333333299</v>
      </c>
      <c r="DH64" s="7">
        <f t="shared" si="166"/>
        <v>0.2925320633015292</v>
      </c>
      <c r="DI64" s="6">
        <v>38.11</v>
      </c>
      <c r="DJ64" s="6">
        <v>39.590000000000003</v>
      </c>
      <c r="DK64" s="6">
        <v>37.65</v>
      </c>
      <c r="DL64" s="6">
        <f t="shared" si="167"/>
        <v>38.449999999999996</v>
      </c>
      <c r="DM64" s="6">
        <f t="shared" si="168"/>
        <v>15.189999999999994</v>
      </c>
      <c r="DN64" s="6">
        <f t="shared" si="169"/>
        <v>1.2499999999999929</v>
      </c>
      <c r="DO64" s="7">
        <f t="shared" si="170"/>
        <v>0.42044820762685942</v>
      </c>
      <c r="DP64" s="6">
        <f t="shared" si="171"/>
        <v>-0.52333333333333698</v>
      </c>
      <c r="DQ64" s="7">
        <f t="shared" si="172"/>
        <v>1.4372722185789248</v>
      </c>
      <c r="DR64" s="6">
        <v>38.67</v>
      </c>
      <c r="DS64" s="6">
        <v>37.43</v>
      </c>
      <c r="DT64" s="6">
        <v>38.74</v>
      </c>
      <c r="DU64" s="6">
        <f t="shared" si="173"/>
        <v>38.28</v>
      </c>
      <c r="DV64" s="6">
        <f t="shared" si="174"/>
        <v>12.36</v>
      </c>
      <c r="DW64" s="6">
        <f t="shared" si="175"/>
        <v>-1.5800000000000018</v>
      </c>
      <c r="DX64" s="7">
        <f t="shared" si="176"/>
        <v>2.9896984972698801</v>
      </c>
      <c r="DY64" s="6">
        <f t="shared" si="177"/>
        <v>-3.3533333333333317</v>
      </c>
      <c r="DZ64" s="7">
        <f t="shared" si="178"/>
        <v>10.220071138623291</v>
      </c>
      <c r="EA64" s="6">
        <v>38.15</v>
      </c>
      <c r="EB64" s="6">
        <v>38.29</v>
      </c>
      <c r="EC64" s="6">
        <v>38.54</v>
      </c>
      <c r="ED64" s="6">
        <f t="shared" si="179"/>
        <v>38.326666666666661</v>
      </c>
      <c r="EE64" s="6">
        <f t="shared" si="180"/>
        <v>15.236666666666661</v>
      </c>
      <c r="EF64" s="6">
        <f t="shared" si="181"/>
        <v>-0.21000000000000796</v>
      </c>
      <c r="EG64" s="7">
        <f t="shared" si="182"/>
        <v>1.1566881839052938</v>
      </c>
      <c r="EH64" s="6">
        <v>37.82</v>
      </c>
      <c r="EI64" s="6">
        <v>37.61</v>
      </c>
      <c r="EJ64" s="6">
        <v>38.380000000000003</v>
      </c>
      <c r="EK64" s="6">
        <f t="shared" si="183"/>
        <v>37.936666666666667</v>
      </c>
      <c r="EL64" s="6">
        <f t="shared" si="184"/>
        <v>15.446666666666669</v>
      </c>
      <c r="EM64" s="6">
        <f t="shared" si="185"/>
        <v>0.21000000000000796</v>
      </c>
      <c r="EN64" s="7">
        <f t="shared" si="186"/>
        <v>0.86453723130786042</v>
      </c>
      <c r="EO64" s="6">
        <v>37.619999999999997</v>
      </c>
      <c r="EP64" s="6">
        <v>36.85</v>
      </c>
      <c r="EQ64" s="6">
        <v>37.590000000000003</v>
      </c>
      <c r="ER64" s="6">
        <f t="shared" si="187"/>
        <v>37.353333333333332</v>
      </c>
      <c r="ES64" s="6">
        <f t="shared" si="188"/>
        <v>13.233333333333331</v>
      </c>
      <c r="ET64" s="6">
        <f t="shared" si="189"/>
        <v>-2.0033333333333303</v>
      </c>
      <c r="EU64" s="7">
        <f t="shared" si="190"/>
        <v>4.0092526473686823</v>
      </c>
      <c r="EV64" s="6">
        <f t="shared" si="191"/>
        <v>-2.2133333333333383</v>
      </c>
      <c r="EW64" s="7">
        <f t="shared" si="192"/>
        <v>4.6374551635023726</v>
      </c>
      <c r="EX64" s="6">
        <v>38.54</v>
      </c>
      <c r="EY64" s="6">
        <v>37.72</v>
      </c>
      <c r="EZ64" s="6">
        <v>37.35</v>
      </c>
      <c r="FA64" s="6">
        <f t="shared" si="193"/>
        <v>37.869999999999997</v>
      </c>
      <c r="FB64" s="6">
        <f t="shared" si="194"/>
        <v>15.019999999999996</v>
      </c>
      <c r="FC64" s="6">
        <f t="shared" si="195"/>
        <v>-0.21666666666666501</v>
      </c>
      <c r="FD64" s="7">
        <f t="shared" si="196"/>
        <v>1.1620455869578383</v>
      </c>
      <c r="FE64" s="6">
        <f t="shared" si="197"/>
        <v>-0.42666666666667297</v>
      </c>
      <c r="FF64" s="7">
        <f t="shared" si="198"/>
        <v>1.3441243995934231</v>
      </c>
    </row>
    <row r="65" spans="1:162" ht="15.75" customHeight="1" x14ac:dyDescent="0.2">
      <c r="A65" s="5" t="s">
        <v>87</v>
      </c>
      <c r="B65" s="5" t="s">
        <v>86</v>
      </c>
      <c r="C65" s="6">
        <v>37.520000000000003</v>
      </c>
      <c r="D65" s="6">
        <v>36.85</v>
      </c>
      <c r="E65" s="6">
        <v>37.229999999999997</v>
      </c>
      <c r="F65" s="6">
        <f t="shared" si="101"/>
        <v>37.199999999999996</v>
      </c>
      <c r="G65" s="6">
        <f t="shared" si="102"/>
        <v>13.929999999999996</v>
      </c>
      <c r="H65" s="6">
        <f t="shared" si="103"/>
        <v>-0.14666666666667183</v>
      </c>
      <c r="I65" s="7">
        <f t="shared" si="104"/>
        <v>1.1070087815953125</v>
      </c>
      <c r="J65" s="6">
        <v>33.72</v>
      </c>
      <c r="K65" s="6">
        <v>35.71</v>
      </c>
      <c r="L65" s="6">
        <v>34.93</v>
      </c>
      <c r="M65" s="6">
        <f t="shared" si="105"/>
        <v>34.786666666666669</v>
      </c>
      <c r="N65" s="6">
        <f t="shared" si="106"/>
        <v>14.076666666666668</v>
      </c>
      <c r="O65" s="6">
        <f t="shared" si="107"/>
        <v>0.14666666666667183</v>
      </c>
      <c r="P65" s="7">
        <f t="shared" si="108"/>
        <v>0.90333520079117902</v>
      </c>
      <c r="Q65" s="6">
        <v>31.18</v>
      </c>
      <c r="R65" s="6">
        <v>32.54</v>
      </c>
      <c r="S65" s="6">
        <v>30.65</v>
      </c>
      <c r="T65" s="6">
        <f t="shared" si="109"/>
        <v>31.456666666666667</v>
      </c>
      <c r="U65" s="6">
        <f t="shared" si="110"/>
        <v>9.0066666666666677</v>
      </c>
      <c r="V65" s="6">
        <f t="shared" si="111"/>
        <v>-4.9233333333333285</v>
      </c>
      <c r="W65" s="7">
        <f t="shared" si="112"/>
        <v>30.343872997583805</v>
      </c>
      <c r="X65" s="6">
        <f t="shared" si="113"/>
        <v>-5.07</v>
      </c>
      <c r="Y65" s="7">
        <f t="shared" si="114"/>
        <v>33.590933875938155</v>
      </c>
      <c r="Z65" s="6">
        <v>35.92</v>
      </c>
      <c r="AA65" s="6">
        <v>35.75</v>
      </c>
      <c r="AB65" s="6">
        <v>36.28</v>
      </c>
      <c r="AC65" s="6">
        <f t="shared" si="201"/>
        <v>35.983333333333334</v>
      </c>
      <c r="AD65" s="6">
        <f t="shared" si="116"/>
        <v>13.943333333333335</v>
      </c>
      <c r="AE65" s="6">
        <f t="shared" si="117"/>
        <v>1.333333333333897E-2</v>
      </c>
      <c r="AF65" s="7">
        <f t="shared" si="118"/>
        <v>0.9908006132652255</v>
      </c>
      <c r="AG65" s="6">
        <f t="shared" si="119"/>
        <v>-0.13333333333333286</v>
      </c>
      <c r="AH65" s="7">
        <f t="shared" si="120"/>
        <v>1.0968249796946257</v>
      </c>
      <c r="AI65" s="6">
        <v>33.85</v>
      </c>
      <c r="AJ65" s="6">
        <v>33.69</v>
      </c>
      <c r="AK65" s="6">
        <v>32.22</v>
      </c>
      <c r="AL65" s="6">
        <f t="shared" si="121"/>
        <v>33.25333333333333</v>
      </c>
      <c r="AM65" s="6">
        <f t="shared" si="122"/>
        <v>11.143333333333331</v>
      </c>
      <c r="AN65" s="6">
        <f t="shared" si="123"/>
        <v>-1.7266666666666701</v>
      </c>
      <c r="AO65" s="7">
        <f t="shared" si="124"/>
        <v>3.3096224908000584</v>
      </c>
      <c r="AP65" s="6">
        <v>34.43</v>
      </c>
      <c r="AQ65" s="6">
        <v>32.71</v>
      </c>
      <c r="AR65" s="6">
        <v>33.9</v>
      </c>
      <c r="AS65" s="6">
        <f t="shared" si="125"/>
        <v>33.68</v>
      </c>
      <c r="AT65" s="6">
        <f t="shared" si="199"/>
        <v>12.870000000000001</v>
      </c>
      <c r="AU65" s="6">
        <f t="shared" si="126"/>
        <v>1.7266666666666701</v>
      </c>
      <c r="AV65" s="7">
        <f t="shared" si="127"/>
        <v>0.30214926408669135</v>
      </c>
      <c r="AW65" s="6">
        <v>30.84</v>
      </c>
      <c r="AX65" s="6">
        <v>32.229999999999997</v>
      </c>
      <c r="AY65" s="6">
        <v>31.93</v>
      </c>
      <c r="AZ65" s="6">
        <f t="shared" si="128"/>
        <v>31.666666666666668</v>
      </c>
      <c r="BA65" s="6">
        <f t="shared" si="129"/>
        <v>9.6066666666666691</v>
      </c>
      <c r="BB65" s="6">
        <f t="shared" si="130"/>
        <v>-1.5366666666666617</v>
      </c>
      <c r="BC65" s="7">
        <f t="shared" si="131"/>
        <v>2.9012340108315415</v>
      </c>
      <c r="BD65" s="6">
        <f t="shared" si="132"/>
        <v>-3.2633333333333319</v>
      </c>
      <c r="BE65" s="7">
        <f t="shared" si="133"/>
        <v>9.6019893333221322</v>
      </c>
      <c r="BF65" s="6">
        <v>35.81</v>
      </c>
      <c r="BG65" s="6">
        <v>34.770000000000003</v>
      </c>
      <c r="BH65" s="6">
        <v>34.840000000000003</v>
      </c>
      <c r="BI65" s="6">
        <f t="shared" si="134"/>
        <v>35.140000000000008</v>
      </c>
      <c r="BJ65" s="6">
        <f t="shared" si="135"/>
        <v>12.650000000000009</v>
      </c>
      <c r="BK65" s="6">
        <f t="shared" si="136"/>
        <v>1.5066666666666784</v>
      </c>
      <c r="BL65" s="7">
        <f t="shared" si="137"/>
        <v>0.35192339600849448</v>
      </c>
      <c r="BM65" s="6">
        <f t="shared" si="138"/>
        <v>-0.21999999999999176</v>
      </c>
      <c r="BN65" s="7">
        <f t="shared" si="139"/>
        <v>1.1647335864684492</v>
      </c>
      <c r="BO65" s="6">
        <v>36.54</v>
      </c>
      <c r="BP65" s="6">
        <v>35.43</v>
      </c>
      <c r="BQ65" s="6">
        <v>35.11</v>
      </c>
      <c r="BR65" s="6">
        <f t="shared" si="140"/>
        <v>35.693333333333335</v>
      </c>
      <c r="BS65" s="6">
        <f t="shared" si="141"/>
        <v>12.883333333333336</v>
      </c>
      <c r="BT65" s="6">
        <f t="shared" si="142"/>
        <v>2.0500000000000043</v>
      </c>
      <c r="BU65" s="7">
        <f t="shared" si="143"/>
        <v>0.24148408223121071</v>
      </c>
      <c r="BV65" s="6">
        <v>32.229999999999997</v>
      </c>
      <c r="BW65" s="6">
        <v>32.51</v>
      </c>
      <c r="BX65" s="6">
        <v>33.07</v>
      </c>
      <c r="BY65" s="6">
        <f t="shared" si="144"/>
        <v>32.603333333333332</v>
      </c>
      <c r="BZ65" s="6">
        <f t="shared" si="145"/>
        <v>10.833333333333332</v>
      </c>
      <c r="CA65" s="6">
        <f t="shared" si="146"/>
        <v>-2.0500000000000043</v>
      </c>
      <c r="CB65" s="7">
        <f t="shared" si="147"/>
        <v>4.1410596953655219</v>
      </c>
      <c r="CC65" s="6">
        <v>31.76</v>
      </c>
      <c r="CD65" s="6">
        <v>32.270000000000003</v>
      </c>
      <c r="CE65" s="6">
        <v>32.94</v>
      </c>
      <c r="CF65" s="6">
        <f t="shared" si="148"/>
        <v>32.323333333333331</v>
      </c>
      <c r="CG65" s="6">
        <f t="shared" si="149"/>
        <v>8.5433333333333294</v>
      </c>
      <c r="CH65" s="6">
        <f t="shared" si="150"/>
        <v>-4.340000000000007</v>
      </c>
      <c r="CI65" s="7">
        <f t="shared" si="151"/>
        <v>20.252105503524572</v>
      </c>
      <c r="CJ65" s="6">
        <f t="shared" si="152"/>
        <v>-2.2900000000000027</v>
      </c>
      <c r="CK65" s="7">
        <f t="shared" si="153"/>
        <v>4.8905611107682825</v>
      </c>
      <c r="CL65" s="6">
        <v>33.200000000000003</v>
      </c>
      <c r="CM65" s="6">
        <v>34.090000000000003</v>
      </c>
      <c r="CN65" s="6">
        <v>35.17</v>
      </c>
      <c r="CO65" s="6">
        <f t="shared" si="154"/>
        <v>34.153333333333336</v>
      </c>
      <c r="CP65" s="6">
        <f t="shared" si="155"/>
        <v>10.453333333333337</v>
      </c>
      <c r="CQ65" s="6">
        <f t="shared" si="156"/>
        <v>-2.4299999999999997</v>
      </c>
      <c r="CR65" s="7">
        <f t="shared" si="157"/>
        <v>5.3889343074627591</v>
      </c>
      <c r="CS65" s="6">
        <f t="shared" si="158"/>
        <v>-0.37999999999999545</v>
      </c>
      <c r="CT65" s="7">
        <f t="shared" si="159"/>
        <v>1.3013418554419294</v>
      </c>
      <c r="CU65" s="6">
        <v>33.49</v>
      </c>
      <c r="CV65" s="6">
        <v>34.71</v>
      </c>
      <c r="CW65" s="6">
        <v>33.28</v>
      </c>
      <c r="CX65" s="6">
        <f t="shared" si="160"/>
        <v>33.826666666666668</v>
      </c>
      <c r="CY65" s="6">
        <f t="shared" si="200"/>
        <v>9.5866666666666696</v>
      </c>
      <c r="CZ65" s="6">
        <f t="shared" si="161"/>
        <v>-3.4033333333333324</v>
      </c>
      <c r="DA65" s="7">
        <f t="shared" si="162"/>
        <v>10.580481168980306</v>
      </c>
      <c r="DB65" s="6">
        <v>34.619999999999997</v>
      </c>
      <c r="DC65" s="6">
        <v>34.83</v>
      </c>
      <c r="DD65" s="6">
        <v>35.43</v>
      </c>
      <c r="DE65" s="6">
        <f t="shared" si="163"/>
        <v>34.96</v>
      </c>
      <c r="DF65" s="6">
        <f t="shared" si="164"/>
        <v>12.990000000000002</v>
      </c>
      <c r="DG65" s="6">
        <f t="shared" si="165"/>
        <v>3.4033333333333324</v>
      </c>
      <c r="DH65" s="7">
        <f t="shared" si="166"/>
        <v>9.451366001498919E-2</v>
      </c>
      <c r="DI65" s="6">
        <v>32.32</v>
      </c>
      <c r="DJ65" s="6">
        <v>32.06</v>
      </c>
      <c r="DK65" s="6">
        <v>33.65</v>
      </c>
      <c r="DL65" s="6">
        <f t="shared" si="167"/>
        <v>32.676666666666669</v>
      </c>
      <c r="DM65" s="6">
        <f t="shared" si="168"/>
        <v>9.4166666666666679</v>
      </c>
      <c r="DN65" s="6">
        <f t="shared" si="169"/>
        <v>-0.17000000000000171</v>
      </c>
      <c r="DO65" s="7">
        <f t="shared" si="170"/>
        <v>1.1250584846888108</v>
      </c>
      <c r="DP65" s="6">
        <f t="shared" si="171"/>
        <v>-3.5733333333333341</v>
      </c>
      <c r="DQ65" s="7">
        <f t="shared" si="172"/>
        <v>11.903660111251483</v>
      </c>
      <c r="DR65" s="6">
        <v>32.65</v>
      </c>
      <c r="DS65" s="6">
        <v>34.32</v>
      </c>
      <c r="DT65" s="6">
        <v>34.909999999999997</v>
      </c>
      <c r="DU65" s="6">
        <f t="shared" si="173"/>
        <v>33.96</v>
      </c>
      <c r="DV65" s="6">
        <f t="shared" si="174"/>
        <v>8.0399999999999991</v>
      </c>
      <c r="DW65" s="6">
        <f t="shared" si="175"/>
        <v>-1.5466666666666704</v>
      </c>
      <c r="DX65" s="7">
        <f t="shared" si="176"/>
        <v>2.9214136892201528</v>
      </c>
      <c r="DY65" s="6">
        <f t="shared" si="177"/>
        <v>-4.9500000000000028</v>
      </c>
      <c r="DZ65" s="7">
        <f t="shared" si="178"/>
        <v>30.909962525595112</v>
      </c>
      <c r="EA65" s="6">
        <v>32.54</v>
      </c>
      <c r="EB65" s="6">
        <v>33.46</v>
      </c>
      <c r="EC65" s="6">
        <v>33.380000000000003</v>
      </c>
      <c r="ED65" s="6">
        <f t="shared" si="179"/>
        <v>33.126666666666665</v>
      </c>
      <c r="EE65" s="6">
        <f t="shared" si="180"/>
        <v>10.036666666666665</v>
      </c>
      <c r="EF65" s="6">
        <f t="shared" si="181"/>
        <v>3.3333333333303017E-3</v>
      </c>
      <c r="EG65" s="7">
        <f t="shared" si="182"/>
        <v>0.99769217652702535</v>
      </c>
      <c r="EH65" s="6">
        <v>32.11</v>
      </c>
      <c r="EI65" s="6">
        <v>32.75</v>
      </c>
      <c r="EJ65" s="6">
        <v>32.71</v>
      </c>
      <c r="EK65" s="6">
        <f t="shared" si="183"/>
        <v>32.523333333333333</v>
      </c>
      <c r="EL65" s="6">
        <f t="shared" si="184"/>
        <v>10.033333333333335</v>
      </c>
      <c r="EM65" s="6">
        <f t="shared" si="185"/>
        <v>-3.3333333333303017E-3</v>
      </c>
      <c r="EN65" s="7">
        <f t="shared" si="186"/>
        <v>1.0023131618421708</v>
      </c>
      <c r="EO65" s="6">
        <v>27.43</v>
      </c>
      <c r="EP65" s="6">
        <v>29.54</v>
      </c>
      <c r="EQ65" s="6">
        <v>28.36</v>
      </c>
      <c r="ER65" s="6">
        <f t="shared" si="187"/>
        <v>28.443333333333332</v>
      </c>
      <c r="ES65" s="6">
        <f t="shared" si="188"/>
        <v>4.3233333333333306</v>
      </c>
      <c r="ET65" s="6">
        <f t="shared" si="189"/>
        <v>-5.7133333333333347</v>
      </c>
      <c r="EU65" s="7">
        <f t="shared" si="190"/>
        <v>52.466815896977437</v>
      </c>
      <c r="EV65" s="6">
        <f t="shared" si="191"/>
        <v>-5.7100000000000044</v>
      </c>
      <c r="EW65" s="7">
        <f t="shared" si="192"/>
        <v>52.345731747698146</v>
      </c>
      <c r="EX65" s="6">
        <v>34.630000000000003</v>
      </c>
      <c r="EY65" s="6">
        <v>33.99</v>
      </c>
      <c r="EZ65" s="6">
        <v>34.270000000000003</v>
      </c>
      <c r="FA65" s="6">
        <f t="shared" si="193"/>
        <v>34.296666666666674</v>
      </c>
      <c r="FB65" s="6">
        <f t="shared" si="194"/>
        <v>11.446666666666673</v>
      </c>
      <c r="FC65" s="6">
        <f t="shared" si="195"/>
        <v>1.4100000000000072</v>
      </c>
      <c r="FD65" s="7">
        <f t="shared" si="196"/>
        <v>0.37631168685276495</v>
      </c>
      <c r="FE65" s="6">
        <f t="shared" si="197"/>
        <v>1.4133333333333375</v>
      </c>
      <c r="FF65" s="7">
        <f t="shared" si="198"/>
        <v>0.3754432259086915</v>
      </c>
    </row>
    <row r="66" spans="1:162" ht="15.75" customHeight="1" x14ac:dyDescent="0.2">
      <c r="A66" s="5" t="s">
        <v>88</v>
      </c>
      <c r="B66" s="5" t="s">
        <v>86</v>
      </c>
      <c r="C66" s="6">
        <v>28.9</v>
      </c>
      <c r="D66" s="6">
        <v>29.61</v>
      </c>
      <c r="E66" s="6">
        <v>29.53</v>
      </c>
      <c r="F66" s="6">
        <f t="shared" si="101"/>
        <v>29.346666666666664</v>
      </c>
      <c r="G66" s="6">
        <f t="shared" si="102"/>
        <v>6.0766666666666644</v>
      </c>
      <c r="H66" s="6">
        <f t="shared" si="103"/>
        <v>-7.8533333333333282</v>
      </c>
      <c r="I66" s="7">
        <f t="shared" si="104"/>
        <v>231.25381140254183</v>
      </c>
      <c r="J66" s="6">
        <v>33.82</v>
      </c>
      <c r="K66" s="6">
        <v>35.72</v>
      </c>
      <c r="L66" s="6">
        <v>34.380000000000003</v>
      </c>
      <c r="M66" s="6">
        <f t="shared" si="105"/>
        <v>34.639999999999993</v>
      </c>
      <c r="N66" s="6">
        <f t="shared" si="106"/>
        <v>13.929999999999993</v>
      </c>
      <c r="O66" s="6">
        <f t="shared" si="107"/>
        <v>7.8533333333333282</v>
      </c>
      <c r="P66" s="7">
        <f t="shared" si="108"/>
        <v>4.3242530531066893E-3</v>
      </c>
      <c r="Q66" s="6">
        <v>35.72</v>
      </c>
      <c r="R66" s="6">
        <v>33.28</v>
      </c>
      <c r="S66" s="6">
        <v>33.68</v>
      </c>
      <c r="T66" s="6">
        <f t="shared" si="109"/>
        <v>34.226666666666667</v>
      </c>
      <c r="U66" s="6">
        <f t="shared" si="110"/>
        <v>11.776666666666667</v>
      </c>
      <c r="V66" s="6">
        <f t="shared" si="111"/>
        <v>5.7000000000000028</v>
      </c>
      <c r="W66" s="7">
        <f t="shared" si="112"/>
        <v>1.9236631458514283E-2</v>
      </c>
      <c r="X66" s="6">
        <f t="shared" si="113"/>
        <v>-2.1533333333333253</v>
      </c>
      <c r="Y66" s="7">
        <f t="shared" si="114"/>
        <v>4.4485443433274643</v>
      </c>
      <c r="Z66" s="6">
        <v>24.52</v>
      </c>
      <c r="AA66" s="6">
        <v>23.83</v>
      </c>
      <c r="AB66" s="6">
        <v>24.71</v>
      </c>
      <c r="AC66" s="6">
        <f t="shared" si="201"/>
        <v>24.353333333333335</v>
      </c>
      <c r="AD66" s="6">
        <f t="shared" si="116"/>
        <v>2.3133333333333361</v>
      </c>
      <c r="AE66" s="6">
        <f t="shared" si="117"/>
        <v>-3.7633333333333283</v>
      </c>
      <c r="AF66" s="7">
        <f t="shared" si="118"/>
        <v>13.579263540945917</v>
      </c>
      <c r="AG66" s="6">
        <f t="shared" si="119"/>
        <v>-11.616666666666656</v>
      </c>
      <c r="AH66" s="7">
        <f t="shared" si="120"/>
        <v>3140.2564498833194</v>
      </c>
      <c r="AI66" s="6">
        <v>31.65</v>
      </c>
      <c r="AJ66" s="6">
        <v>32.86</v>
      </c>
      <c r="AK66" s="6">
        <v>31.75</v>
      </c>
      <c r="AL66" s="6">
        <f t="shared" si="121"/>
        <v>32.086666666666666</v>
      </c>
      <c r="AM66" s="6">
        <f t="shared" si="122"/>
        <v>9.9766666666666666</v>
      </c>
      <c r="AN66" s="6">
        <f t="shared" si="123"/>
        <v>-5.6266666666666687</v>
      </c>
      <c r="AO66" s="7">
        <f t="shared" si="124"/>
        <v>49.40779157517882</v>
      </c>
      <c r="AP66" s="6">
        <v>36.869999999999997</v>
      </c>
      <c r="AQ66" s="6">
        <v>36.65</v>
      </c>
      <c r="AR66" s="6">
        <v>35.72</v>
      </c>
      <c r="AS66" s="6">
        <f t="shared" si="125"/>
        <v>36.413333333333334</v>
      </c>
      <c r="AT66" s="6">
        <f t="shared" si="199"/>
        <v>15.603333333333335</v>
      </c>
      <c r="AU66" s="6">
        <f t="shared" si="126"/>
        <v>5.6266666666666687</v>
      </c>
      <c r="AV66" s="7">
        <f t="shared" si="127"/>
        <v>2.0239722685811642E-2</v>
      </c>
      <c r="AW66" s="6">
        <v>32.22</v>
      </c>
      <c r="AX66" s="6">
        <v>33.51</v>
      </c>
      <c r="AY66" s="6">
        <v>33.28</v>
      </c>
      <c r="AZ66" s="6">
        <f t="shared" si="128"/>
        <v>33.00333333333333</v>
      </c>
      <c r="BA66" s="6">
        <f t="shared" si="129"/>
        <v>10.943333333333332</v>
      </c>
      <c r="BB66" s="6">
        <f t="shared" si="130"/>
        <v>0.96666666666666501</v>
      </c>
      <c r="BC66" s="7">
        <f t="shared" si="131"/>
        <v>0.51168694599838804</v>
      </c>
      <c r="BD66" s="6">
        <f t="shared" si="132"/>
        <v>-4.6600000000000037</v>
      </c>
      <c r="BE66" s="7">
        <f t="shared" si="133"/>
        <v>25.281321979628132</v>
      </c>
      <c r="BF66" s="6">
        <v>34.19</v>
      </c>
      <c r="BG66" s="6">
        <v>35.67</v>
      </c>
      <c r="BH66" s="6">
        <v>34.22</v>
      </c>
      <c r="BI66" s="6">
        <f t="shared" si="134"/>
        <v>34.693333333333335</v>
      </c>
      <c r="BJ66" s="6">
        <f t="shared" si="135"/>
        <v>12.203333333333337</v>
      </c>
      <c r="BK66" s="6">
        <f t="shared" si="136"/>
        <v>2.2266666666666701</v>
      </c>
      <c r="BL66" s="7">
        <f t="shared" si="137"/>
        <v>0.21365179356622438</v>
      </c>
      <c r="BM66" s="6">
        <f t="shared" si="138"/>
        <v>-3.3999999999999986</v>
      </c>
      <c r="BN66" s="7">
        <f t="shared" si="139"/>
        <v>10.556063286183143</v>
      </c>
      <c r="BO66" s="6">
        <v>29.96</v>
      </c>
      <c r="BP66" s="6">
        <v>28.88</v>
      </c>
      <c r="BQ66" s="6">
        <v>29.85</v>
      </c>
      <c r="BR66" s="6">
        <f t="shared" si="140"/>
        <v>29.563333333333333</v>
      </c>
      <c r="BS66" s="6">
        <f t="shared" si="141"/>
        <v>6.7533333333333339</v>
      </c>
      <c r="BT66" s="6">
        <f t="shared" si="142"/>
        <v>-3.9833333333333343</v>
      </c>
      <c r="BU66" s="7">
        <f t="shared" si="143"/>
        <v>15.816224325646346</v>
      </c>
      <c r="BV66" s="6">
        <v>31.86</v>
      </c>
      <c r="BW66" s="6">
        <v>32.83</v>
      </c>
      <c r="BX66" s="6">
        <v>32.83</v>
      </c>
      <c r="BY66" s="6">
        <f t="shared" si="144"/>
        <v>32.506666666666668</v>
      </c>
      <c r="BZ66" s="6">
        <f t="shared" si="145"/>
        <v>10.736666666666668</v>
      </c>
      <c r="CA66" s="6">
        <f t="shared" si="146"/>
        <v>3.9833333333333343</v>
      </c>
      <c r="CB66" s="7">
        <f t="shared" si="147"/>
        <v>6.322621501887013E-2</v>
      </c>
      <c r="CC66" s="6">
        <v>34.119999999999997</v>
      </c>
      <c r="CD66" s="6">
        <v>34.86</v>
      </c>
      <c r="CE66" s="6">
        <v>35.159999999999997</v>
      </c>
      <c r="CF66" s="6">
        <f t="shared" si="148"/>
        <v>34.713333333333331</v>
      </c>
      <c r="CG66" s="6">
        <f t="shared" si="149"/>
        <v>10.93333333333333</v>
      </c>
      <c r="CH66" s="6">
        <f t="shared" si="150"/>
        <v>4.1799999999999962</v>
      </c>
      <c r="CI66" s="7">
        <f t="shared" si="151"/>
        <v>5.5168937268166088E-2</v>
      </c>
      <c r="CJ66" s="6">
        <f t="shared" si="152"/>
        <v>0.19666666666666188</v>
      </c>
      <c r="CK66" s="7">
        <f t="shared" si="153"/>
        <v>0.87256428764082572</v>
      </c>
      <c r="CL66" s="6">
        <v>22.42</v>
      </c>
      <c r="CM66" s="6">
        <v>23.09</v>
      </c>
      <c r="CN66" s="6">
        <v>24.43</v>
      </c>
      <c r="CO66" s="6">
        <f t="shared" si="154"/>
        <v>23.313333333333333</v>
      </c>
      <c r="CP66" s="6">
        <f t="shared" si="155"/>
        <v>-0.38666666666666671</v>
      </c>
      <c r="CQ66" s="6">
        <f t="shared" si="156"/>
        <v>-7.1400000000000006</v>
      </c>
      <c r="CR66" s="7">
        <f t="shared" si="157"/>
        <v>141.04385483220616</v>
      </c>
      <c r="CS66" s="6">
        <f t="shared" si="158"/>
        <v>-11.123333333333335</v>
      </c>
      <c r="CT66" s="7">
        <f t="shared" si="159"/>
        <v>2230.7812477800708</v>
      </c>
      <c r="CU66" s="6">
        <v>32.81</v>
      </c>
      <c r="CV66" s="6">
        <v>31.32</v>
      </c>
      <c r="CW66" s="6">
        <v>32.5</v>
      </c>
      <c r="CX66" s="6">
        <f t="shared" si="160"/>
        <v>32.21</v>
      </c>
      <c r="CY66" s="6">
        <f t="shared" si="200"/>
        <v>7.9700000000000024</v>
      </c>
      <c r="CZ66" s="6">
        <f t="shared" si="161"/>
        <v>-3.1400000000000041</v>
      </c>
      <c r="DA66" s="7">
        <f t="shared" si="162"/>
        <v>8.8152409270129084</v>
      </c>
      <c r="DB66" s="6">
        <v>33.82</v>
      </c>
      <c r="DC66" s="6">
        <v>32.61</v>
      </c>
      <c r="DD66" s="6">
        <v>32.81</v>
      </c>
      <c r="DE66" s="6">
        <f t="shared" si="163"/>
        <v>33.080000000000005</v>
      </c>
      <c r="DF66" s="6">
        <f t="shared" si="164"/>
        <v>11.110000000000007</v>
      </c>
      <c r="DG66" s="6">
        <f t="shared" si="165"/>
        <v>3.1400000000000041</v>
      </c>
      <c r="DH66" s="7">
        <f t="shared" si="166"/>
        <v>0.11343989441464482</v>
      </c>
      <c r="DI66" s="6">
        <v>31.43</v>
      </c>
      <c r="DJ66" s="6">
        <v>30.76</v>
      </c>
      <c r="DK66" s="6">
        <v>33.43</v>
      </c>
      <c r="DL66" s="6">
        <f t="shared" si="167"/>
        <v>31.873333333333335</v>
      </c>
      <c r="DM66" s="6">
        <f t="shared" si="168"/>
        <v>8.6133333333333333</v>
      </c>
      <c r="DN66" s="6">
        <f t="shared" si="169"/>
        <v>0.64333333333333087</v>
      </c>
      <c r="DO66" s="7">
        <f t="shared" si="170"/>
        <v>0.64023198857534225</v>
      </c>
      <c r="DP66" s="6">
        <f t="shared" si="171"/>
        <v>-2.4966666666666733</v>
      </c>
      <c r="DQ66" s="7">
        <f t="shared" si="172"/>
        <v>5.6437992284722185</v>
      </c>
      <c r="DR66" s="6">
        <v>24.67</v>
      </c>
      <c r="DS66" s="6">
        <v>23.54</v>
      </c>
      <c r="DT66" s="6">
        <v>25.73</v>
      </c>
      <c r="DU66" s="6">
        <f t="shared" si="173"/>
        <v>24.646666666666665</v>
      </c>
      <c r="DV66" s="6">
        <f t="shared" si="174"/>
        <v>-1.273333333333337</v>
      </c>
      <c r="DW66" s="6">
        <f t="shared" si="175"/>
        <v>-9.2433333333333394</v>
      </c>
      <c r="DX66" s="7">
        <f t="shared" si="176"/>
        <v>606.06693815799827</v>
      </c>
      <c r="DY66" s="6">
        <f t="shared" si="177"/>
        <v>-12.383333333333344</v>
      </c>
      <c r="DZ66" s="7">
        <f t="shared" si="178"/>
        <v>5342.6260777597909</v>
      </c>
      <c r="EA66" s="6">
        <v>28.92</v>
      </c>
      <c r="EB66" s="6">
        <v>29.87</v>
      </c>
      <c r="EC66" s="6">
        <v>31.43</v>
      </c>
      <c r="ED66" s="6">
        <f t="shared" si="179"/>
        <v>30.073333333333334</v>
      </c>
      <c r="EE66" s="6">
        <f t="shared" si="180"/>
        <v>6.9833333333333343</v>
      </c>
      <c r="EF66" s="6">
        <f t="shared" si="181"/>
        <v>-3.7300000000000004</v>
      </c>
      <c r="EG66" s="7">
        <f t="shared" si="182"/>
        <v>13.26911273303107</v>
      </c>
      <c r="EH66" s="6">
        <v>33.82</v>
      </c>
      <c r="EI66" s="6">
        <v>32.6</v>
      </c>
      <c r="EJ66" s="6">
        <v>33.19</v>
      </c>
      <c r="EK66" s="6">
        <f t="shared" si="183"/>
        <v>33.203333333333333</v>
      </c>
      <c r="EL66" s="6">
        <f t="shared" si="184"/>
        <v>10.713333333333335</v>
      </c>
      <c r="EM66" s="6">
        <f t="shared" si="185"/>
        <v>3.7300000000000004</v>
      </c>
      <c r="EN66" s="7">
        <f t="shared" si="186"/>
        <v>7.5362989230672514E-2</v>
      </c>
      <c r="EO66" s="6">
        <v>36.9</v>
      </c>
      <c r="EP66" s="6">
        <v>35.93</v>
      </c>
      <c r="EQ66" s="6">
        <v>36.21</v>
      </c>
      <c r="ER66" s="6">
        <f t="shared" si="187"/>
        <v>36.346666666666664</v>
      </c>
      <c r="ES66" s="6">
        <f t="shared" si="188"/>
        <v>12.226666666666663</v>
      </c>
      <c r="ET66" s="6">
        <f t="shared" si="189"/>
        <v>5.2433333333333287</v>
      </c>
      <c r="EU66" s="7">
        <f t="shared" si="190"/>
        <v>2.6399724176719579E-2</v>
      </c>
      <c r="EV66" s="6">
        <f t="shared" si="191"/>
        <v>1.5133333333333283</v>
      </c>
      <c r="EW66" s="7">
        <f t="shared" si="192"/>
        <v>0.35030091622181808</v>
      </c>
      <c r="EX66" s="6">
        <v>25.29</v>
      </c>
      <c r="EY66" s="6">
        <v>27.94</v>
      </c>
      <c r="EZ66" s="6">
        <v>28.67</v>
      </c>
      <c r="FA66" s="6">
        <f t="shared" si="193"/>
        <v>27.3</v>
      </c>
      <c r="FB66" s="6">
        <f t="shared" si="194"/>
        <v>4.4499999999999993</v>
      </c>
      <c r="FC66" s="6">
        <f t="shared" si="195"/>
        <v>-2.533333333333335</v>
      </c>
      <c r="FD66" s="7">
        <f t="shared" si="196"/>
        <v>5.789076949761518</v>
      </c>
      <c r="FE66" s="6">
        <f t="shared" si="197"/>
        <v>-6.2633333333333354</v>
      </c>
      <c r="FF66" s="7">
        <f t="shared" si="198"/>
        <v>76.815914666577214</v>
      </c>
    </row>
    <row r="67" spans="1:162" ht="15.75" customHeight="1" x14ac:dyDescent="0.2">
      <c r="A67" s="5" t="s">
        <v>89</v>
      </c>
      <c r="B67" s="5" t="s">
        <v>86</v>
      </c>
      <c r="C67" s="6">
        <v>35.82</v>
      </c>
      <c r="D67" s="6">
        <v>33.020000000000003</v>
      </c>
      <c r="E67" s="6">
        <v>34.72</v>
      </c>
      <c r="F67" s="6">
        <f t="shared" si="101"/>
        <v>34.520000000000003</v>
      </c>
      <c r="G67" s="6">
        <f t="shared" si="102"/>
        <v>11.250000000000004</v>
      </c>
      <c r="H67" s="6">
        <f t="shared" si="103"/>
        <v>-2.3633333333333262</v>
      </c>
      <c r="I67" s="7">
        <f t="shared" si="104"/>
        <v>5.1455786775055863</v>
      </c>
      <c r="J67" s="6">
        <v>35.19</v>
      </c>
      <c r="K67" s="6">
        <v>34.39</v>
      </c>
      <c r="L67" s="6">
        <v>33.39</v>
      </c>
      <c r="M67" s="6">
        <f t="shared" si="105"/>
        <v>34.323333333333331</v>
      </c>
      <c r="N67" s="6">
        <f t="shared" si="106"/>
        <v>13.61333333333333</v>
      </c>
      <c r="O67" s="6">
        <f t="shared" si="107"/>
        <v>2.3633333333333262</v>
      </c>
      <c r="P67" s="7">
        <f t="shared" si="108"/>
        <v>0.19434160133856282</v>
      </c>
      <c r="Q67" s="6">
        <v>32.630000000000003</v>
      </c>
      <c r="R67" s="6">
        <v>33.93</v>
      </c>
      <c r="S67" s="6">
        <v>34.39</v>
      </c>
      <c r="T67" s="6">
        <f t="shared" si="109"/>
        <v>33.65</v>
      </c>
      <c r="U67" s="6">
        <f t="shared" si="110"/>
        <v>11.2</v>
      </c>
      <c r="V67" s="6">
        <f t="shared" si="111"/>
        <v>-5.0000000000004263E-2</v>
      </c>
      <c r="W67" s="7">
        <f t="shared" si="112"/>
        <v>1.0352649238413805</v>
      </c>
      <c r="X67" s="6">
        <f t="shared" si="113"/>
        <v>-2.4133333333333304</v>
      </c>
      <c r="Y67" s="7">
        <f t="shared" si="114"/>
        <v>5.3270371176876532</v>
      </c>
      <c r="Z67" s="6">
        <v>28.22</v>
      </c>
      <c r="AA67" s="6">
        <v>27.59</v>
      </c>
      <c r="AB67" s="6">
        <v>28.02</v>
      </c>
      <c r="AC67" s="6">
        <f t="shared" si="201"/>
        <v>27.943333333333332</v>
      </c>
      <c r="AD67" s="6">
        <f t="shared" si="116"/>
        <v>5.9033333333333324</v>
      </c>
      <c r="AE67" s="6">
        <f t="shared" si="117"/>
        <v>-5.3466666666666711</v>
      </c>
      <c r="AF67" s="7">
        <f t="shared" si="118"/>
        <v>40.691813324345809</v>
      </c>
      <c r="AG67" s="6">
        <f t="shared" si="119"/>
        <v>-7.7099999999999973</v>
      </c>
      <c r="AH67" s="7">
        <f t="shared" si="120"/>
        <v>209.38292699079162</v>
      </c>
      <c r="AI67" s="6">
        <v>32.11</v>
      </c>
      <c r="AJ67" s="6">
        <v>32.89</v>
      </c>
      <c r="AK67" s="6">
        <v>31.73</v>
      </c>
      <c r="AL67" s="6">
        <f t="shared" si="121"/>
        <v>32.243333333333332</v>
      </c>
      <c r="AM67" s="6">
        <f t="shared" si="122"/>
        <v>10.133333333333333</v>
      </c>
      <c r="AN67" s="6">
        <f t="shared" si="123"/>
        <v>-1.2433333333333358</v>
      </c>
      <c r="AO67" s="7">
        <f t="shared" si="124"/>
        <v>2.367448977179675</v>
      </c>
      <c r="AP67" s="6">
        <v>31.37</v>
      </c>
      <c r="AQ67" s="6">
        <v>31.54</v>
      </c>
      <c r="AR67" s="6">
        <v>33.65</v>
      </c>
      <c r="AS67" s="6">
        <f t="shared" si="125"/>
        <v>32.186666666666667</v>
      </c>
      <c r="AT67" s="6">
        <f t="shared" si="199"/>
        <v>11.376666666666669</v>
      </c>
      <c r="AU67" s="6">
        <f t="shared" si="126"/>
        <v>1.2433333333333358</v>
      </c>
      <c r="AV67" s="7">
        <f t="shared" si="127"/>
        <v>0.42239558682751122</v>
      </c>
      <c r="AW67" s="6">
        <v>29.69</v>
      </c>
      <c r="AX67" s="6">
        <v>30.11</v>
      </c>
      <c r="AY67" s="6">
        <v>28.76</v>
      </c>
      <c r="AZ67" s="6">
        <f t="shared" si="128"/>
        <v>29.52</v>
      </c>
      <c r="BA67" s="6">
        <f t="shared" si="129"/>
        <v>7.4600000000000009</v>
      </c>
      <c r="BB67" s="6">
        <f t="shared" si="130"/>
        <v>-2.673333333333332</v>
      </c>
      <c r="BC67" s="7">
        <f t="shared" si="131"/>
        <v>6.3790135071455687</v>
      </c>
      <c r="BD67" s="6">
        <f t="shared" si="132"/>
        <v>-3.9166666666666679</v>
      </c>
      <c r="BE67" s="7">
        <f t="shared" si="133"/>
        <v>15.101989002907105</v>
      </c>
      <c r="BF67" s="6">
        <v>33.93</v>
      </c>
      <c r="BG67" s="6">
        <v>32.78</v>
      </c>
      <c r="BH67" s="6">
        <v>33.17</v>
      </c>
      <c r="BI67" s="6">
        <f t="shared" si="134"/>
        <v>33.293333333333337</v>
      </c>
      <c r="BJ67" s="6">
        <f t="shared" si="135"/>
        <v>10.803333333333338</v>
      </c>
      <c r="BK67" s="6">
        <f t="shared" si="136"/>
        <v>0.67000000000000526</v>
      </c>
      <c r="BL67" s="7">
        <f t="shared" si="137"/>
        <v>0.62850668726091186</v>
      </c>
      <c r="BM67" s="6">
        <f t="shared" si="138"/>
        <v>-0.57333333333333059</v>
      </c>
      <c r="BN67" s="7">
        <f t="shared" si="139"/>
        <v>1.4879575139064316</v>
      </c>
      <c r="BO67" s="6">
        <v>35.76</v>
      </c>
      <c r="BP67" s="6">
        <v>33.17</v>
      </c>
      <c r="BQ67" s="6">
        <v>33.630000000000003</v>
      </c>
      <c r="BR67" s="6">
        <f t="shared" si="140"/>
        <v>34.186666666666667</v>
      </c>
      <c r="BS67" s="6">
        <f t="shared" si="141"/>
        <v>11.376666666666669</v>
      </c>
      <c r="BT67" s="6">
        <f t="shared" si="142"/>
        <v>2.6366666666666667</v>
      </c>
      <c r="BU67" s="7">
        <f t="shared" si="143"/>
        <v>0.1607993336720504</v>
      </c>
      <c r="BV67" s="6">
        <v>30.73</v>
      </c>
      <c r="BW67" s="6">
        <v>30.42</v>
      </c>
      <c r="BX67" s="6">
        <v>30.38</v>
      </c>
      <c r="BY67" s="6">
        <f t="shared" si="144"/>
        <v>30.51</v>
      </c>
      <c r="BZ67" s="6">
        <f t="shared" si="145"/>
        <v>8.740000000000002</v>
      </c>
      <c r="CA67" s="6">
        <f t="shared" si="146"/>
        <v>-2.6366666666666667</v>
      </c>
      <c r="CB67" s="7">
        <f t="shared" si="147"/>
        <v>6.2189312428339782</v>
      </c>
      <c r="CC67" s="6">
        <v>31.64</v>
      </c>
      <c r="CD67" s="6">
        <v>30.47</v>
      </c>
      <c r="CE67" s="6">
        <v>31.53</v>
      </c>
      <c r="CF67" s="6">
        <f t="shared" si="148"/>
        <v>31.213333333333335</v>
      </c>
      <c r="CG67" s="6">
        <f t="shared" si="149"/>
        <v>7.4333333333333336</v>
      </c>
      <c r="CH67" s="6">
        <f t="shared" si="150"/>
        <v>-3.9433333333333351</v>
      </c>
      <c r="CI67" s="7">
        <f t="shared" si="151"/>
        <v>15.383728839722469</v>
      </c>
      <c r="CJ67" s="6">
        <f t="shared" si="152"/>
        <v>-1.3066666666666684</v>
      </c>
      <c r="CK67" s="7">
        <f t="shared" si="153"/>
        <v>2.4736933468188775</v>
      </c>
      <c r="CL67" s="6">
        <v>30.65</v>
      </c>
      <c r="CM67" s="6">
        <v>29.38</v>
      </c>
      <c r="CN67" s="6">
        <v>29.74</v>
      </c>
      <c r="CO67" s="6">
        <f t="shared" si="154"/>
        <v>29.923333333333332</v>
      </c>
      <c r="CP67" s="6">
        <f t="shared" si="155"/>
        <v>6.2233333333333327</v>
      </c>
      <c r="CQ67" s="6">
        <f t="shared" si="156"/>
        <v>-5.153333333333336</v>
      </c>
      <c r="CR67" s="7">
        <f t="shared" si="157"/>
        <v>35.58835474661997</v>
      </c>
      <c r="CS67" s="6">
        <f t="shared" si="158"/>
        <v>-2.5166666666666693</v>
      </c>
      <c r="CT67" s="7">
        <f t="shared" si="159"/>
        <v>5.7225837297410438</v>
      </c>
      <c r="CU67" s="6">
        <v>35.69</v>
      </c>
      <c r="CV67" s="6">
        <v>34.479999999999997</v>
      </c>
      <c r="CW67" s="6">
        <v>33.75</v>
      </c>
      <c r="CX67" s="6">
        <f t="shared" si="160"/>
        <v>34.639999999999993</v>
      </c>
      <c r="CY67" s="6">
        <f t="shared" si="200"/>
        <v>10.399999999999995</v>
      </c>
      <c r="CZ67" s="6">
        <f t="shared" si="161"/>
        <v>0.19666666666665478</v>
      </c>
      <c r="DA67" s="7">
        <f t="shared" si="162"/>
        <v>0.87256428764082994</v>
      </c>
      <c r="DB67" s="6">
        <v>31.96</v>
      </c>
      <c r="DC67" s="6">
        <v>31.8</v>
      </c>
      <c r="DD67" s="6">
        <v>32.76</v>
      </c>
      <c r="DE67" s="6">
        <f t="shared" si="163"/>
        <v>32.173333333333339</v>
      </c>
      <c r="DF67" s="6">
        <f t="shared" si="164"/>
        <v>10.20333333333334</v>
      </c>
      <c r="DG67" s="6">
        <f t="shared" si="165"/>
        <v>-0.19666666666665478</v>
      </c>
      <c r="DH67" s="7">
        <f t="shared" si="166"/>
        <v>1.1460473619699938</v>
      </c>
      <c r="DI67" s="6">
        <v>30.54</v>
      </c>
      <c r="DJ67" s="6">
        <v>30.98</v>
      </c>
      <c r="DK67" s="6">
        <v>31.65</v>
      </c>
      <c r="DL67" s="6">
        <f t="shared" si="167"/>
        <v>31.056666666666661</v>
      </c>
      <c r="DM67" s="6">
        <f t="shared" si="168"/>
        <v>7.7966666666666598</v>
      </c>
      <c r="DN67" s="6">
        <f t="shared" si="169"/>
        <v>-2.6033333333333353</v>
      </c>
      <c r="DO67" s="7">
        <f t="shared" si="170"/>
        <v>6.076890656942405</v>
      </c>
      <c r="DP67" s="6">
        <f t="shared" si="171"/>
        <v>-2.4066666666666805</v>
      </c>
      <c r="DQ67" s="7">
        <f t="shared" si="172"/>
        <v>5.3024777671461649</v>
      </c>
      <c r="DR67" s="6">
        <v>32.6</v>
      </c>
      <c r="DS67" s="6">
        <v>31.29</v>
      </c>
      <c r="DT67" s="6">
        <v>32.74</v>
      </c>
      <c r="DU67" s="6">
        <f t="shared" si="173"/>
        <v>32.21</v>
      </c>
      <c r="DV67" s="6">
        <f t="shared" si="174"/>
        <v>6.2899999999999991</v>
      </c>
      <c r="DW67" s="6">
        <f t="shared" si="175"/>
        <v>-4.1099999999999959</v>
      </c>
      <c r="DX67" s="7">
        <f t="shared" si="176"/>
        <v>17.267651784070786</v>
      </c>
      <c r="DY67" s="6">
        <f t="shared" si="177"/>
        <v>-3.9133333333333411</v>
      </c>
      <c r="DZ67" s="7">
        <f t="shared" si="178"/>
        <v>15.067136278197632</v>
      </c>
      <c r="EA67" s="6">
        <v>34.520000000000003</v>
      </c>
      <c r="EB67" s="6">
        <v>33.21</v>
      </c>
      <c r="EC67" s="6">
        <v>34.74</v>
      </c>
      <c r="ED67" s="6">
        <f t="shared" si="179"/>
        <v>34.156666666666666</v>
      </c>
      <c r="EE67" s="6">
        <f t="shared" si="180"/>
        <v>11.066666666666666</v>
      </c>
      <c r="EF67" s="6">
        <f t="shared" si="181"/>
        <v>3.4833333333333307</v>
      </c>
      <c r="EG67" s="7">
        <f t="shared" si="182"/>
        <v>8.9415370777203795E-2</v>
      </c>
      <c r="EH67" s="6">
        <v>29.08</v>
      </c>
      <c r="EI67" s="6">
        <v>30.16</v>
      </c>
      <c r="EJ67" s="6">
        <v>30.98</v>
      </c>
      <c r="EK67" s="6">
        <f t="shared" si="183"/>
        <v>30.073333333333334</v>
      </c>
      <c r="EL67" s="6">
        <f t="shared" si="184"/>
        <v>7.5833333333333357</v>
      </c>
      <c r="EM67" s="6">
        <f t="shared" si="185"/>
        <v>-3.4833333333333307</v>
      </c>
      <c r="EN67" s="7">
        <f t="shared" si="186"/>
        <v>11.183759473432136</v>
      </c>
      <c r="EO67" s="6">
        <v>34.39</v>
      </c>
      <c r="EP67" s="6">
        <v>32.869999999999997</v>
      </c>
      <c r="EQ67" s="6">
        <v>33.32</v>
      </c>
      <c r="ER67" s="6">
        <f t="shared" si="187"/>
        <v>33.526666666666664</v>
      </c>
      <c r="ES67" s="6">
        <f t="shared" si="188"/>
        <v>9.4066666666666627</v>
      </c>
      <c r="ET67" s="6">
        <f t="shared" si="189"/>
        <v>-1.6600000000000037</v>
      </c>
      <c r="EU67" s="7">
        <f t="shared" si="190"/>
        <v>3.1601652474535169</v>
      </c>
      <c r="EV67" s="6">
        <f t="shared" si="191"/>
        <v>1.823333333333327</v>
      </c>
      <c r="EW67" s="7">
        <f t="shared" si="192"/>
        <v>0.2825673473182902</v>
      </c>
      <c r="EX67" s="6">
        <v>25.82</v>
      </c>
      <c r="EY67" s="6">
        <v>25.73</v>
      </c>
      <c r="EZ67" s="6">
        <v>25.58</v>
      </c>
      <c r="FA67" s="6">
        <f t="shared" si="193"/>
        <v>25.709999999999997</v>
      </c>
      <c r="FB67" s="6">
        <f t="shared" si="194"/>
        <v>2.8599999999999959</v>
      </c>
      <c r="FC67" s="6">
        <f t="shared" si="195"/>
        <v>-8.2066666666666706</v>
      </c>
      <c r="FD67" s="7">
        <f t="shared" si="196"/>
        <v>295.42880045147098</v>
      </c>
      <c r="FE67" s="6">
        <f t="shared" si="197"/>
        <v>-4.7233333333333398</v>
      </c>
      <c r="FF67" s="7">
        <f t="shared" si="198"/>
        <v>26.415875730632841</v>
      </c>
    </row>
    <row r="68" spans="1:162" s="12" customFormat="1" ht="15.75" customHeight="1" x14ac:dyDescent="0.2">
      <c r="A68" s="9" t="s">
        <v>90</v>
      </c>
      <c r="B68" s="9" t="s">
        <v>86</v>
      </c>
      <c r="C68" s="10">
        <v>24.36</v>
      </c>
      <c r="D68" s="10">
        <v>24.12</v>
      </c>
      <c r="E68" s="10">
        <v>25.32</v>
      </c>
      <c r="F68" s="10">
        <f t="shared" si="101"/>
        <v>24.600000000000005</v>
      </c>
      <c r="G68" s="10">
        <f t="shared" si="102"/>
        <v>1.3300000000000054</v>
      </c>
      <c r="H68" s="10">
        <f t="shared" si="103"/>
        <v>-1.9999999999999964</v>
      </c>
      <c r="I68" s="11">
        <f t="shared" si="104"/>
        <v>3.9999999999999902</v>
      </c>
      <c r="J68" s="10">
        <v>24.29</v>
      </c>
      <c r="K68" s="10">
        <v>24.72</v>
      </c>
      <c r="L68" s="10">
        <v>23.11</v>
      </c>
      <c r="M68" s="10">
        <f t="shared" si="105"/>
        <v>24.040000000000003</v>
      </c>
      <c r="N68" s="10">
        <f t="shared" si="106"/>
        <v>3.3300000000000018</v>
      </c>
      <c r="O68" s="10">
        <f t="shared" si="107"/>
        <v>1.9999999999999964</v>
      </c>
      <c r="P68" s="11">
        <f t="shared" si="108"/>
        <v>0.25000000000000061</v>
      </c>
      <c r="Q68" s="10">
        <v>28.54</v>
      </c>
      <c r="R68" s="10">
        <v>26.97</v>
      </c>
      <c r="S68" s="10">
        <v>27.88</v>
      </c>
      <c r="T68" s="10">
        <f t="shared" si="109"/>
        <v>27.796666666666667</v>
      </c>
      <c r="U68" s="10">
        <f t="shared" si="110"/>
        <v>5.3466666666666676</v>
      </c>
      <c r="V68" s="10">
        <f t="shared" si="111"/>
        <v>4.0166666666666622</v>
      </c>
      <c r="W68" s="11">
        <f t="shared" si="112"/>
        <v>6.1782126272056211E-2</v>
      </c>
      <c r="X68" s="10">
        <f t="shared" si="113"/>
        <v>2.0166666666666657</v>
      </c>
      <c r="Y68" s="11">
        <f t="shared" si="114"/>
        <v>0.24712850508822418</v>
      </c>
      <c r="Z68" s="10">
        <v>26.28</v>
      </c>
      <c r="AA68" s="10">
        <v>27.95</v>
      </c>
      <c r="AB68" s="10">
        <v>25.63</v>
      </c>
      <c r="AC68" s="10">
        <f t="shared" si="201"/>
        <v>26.62</v>
      </c>
      <c r="AD68" s="10">
        <f t="shared" si="116"/>
        <v>4.5800000000000018</v>
      </c>
      <c r="AE68" s="10">
        <f t="shared" si="117"/>
        <v>3.2499999999999964</v>
      </c>
      <c r="AF68" s="11">
        <f t="shared" si="118"/>
        <v>0.10511205190671458</v>
      </c>
      <c r="AG68" s="10">
        <f t="shared" si="119"/>
        <v>1.25</v>
      </c>
      <c r="AH68" s="11">
        <f t="shared" si="120"/>
        <v>0.42044820762685731</v>
      </c>
      <c r="AI68" s="10">
        <v>22.27</v>
      </c>
      <c r="AJ68" s="10">
        <v>22.75</v>
      </c>
      <c r="AK68" s="10">
        <v>22.38</v>
      </c>
      <c r="AL68" s="10">
        <f t="shared" si="121"/>
        <v>22.466666666666665</v>
      </c>
      <c r="AM68" s="10">
        <f t="shared" si="122"/>
        <v>0.35666666666666558</v>
      </c>
      <c r="AN68" s="10">
        <f t="shared" si="123"/>
        <v>-5.2033333333333367</v>
      </c>
      <c r="AO68" s="11">
        <f t="shared" si="124"/>
        <v>36.843375366399464</v>
      </c>
      <c r="AP68" s="10">
        <v>24.85</v>
      </c>
      <c r="AQ68" s="10">
        <v>26.29</v>
      </c>
      <c r="AR68" s="10">
        <v>27.97</v>
      </c>
      <c r="AS68" s="10">
        <f t="shared" si="125"/>
        <v>26.37</v>
      </c>
      <c r="AT68" s="10">
        <f t="shared" si="199"/>
        <v>5.5600000000000023</v>
      </c>
      <c r="AU68" s="10">
        <f t="shared" si="126"/>
        <v>5.2033333333333367</v>
      </c>
      <c r="AV68" s="11">
        <f t="shared" si="127"/>
        <v>2.7141921445991701E-2</v>
      </c>
      <c r="AW68" s="10">
        <v>24.55</v>
      </c>
      <c r="AX68" s="10">
        <v>25.78</v>
      </c>
      <c r="AY68" s="10">
        <v>24.59</v>
      </c>
      <c r="AZ68" s="10">
        <f t="shared" si="128"/>
        <v>24.973333333333333</v>
      </c>
      <c r="BA68" s="10">
        <f t="shared" si="129"/>
        <v>2.913333333333334</v>
      </c>
      <c r="BB68" s="10">
        <f t="shared" si="130"/>
        <v>2.5566666666666684</v>
      </c>
      <c r="BC68" s="11">
        <f t="shared" si="131"/>
        <v>0.1699677966016061</v>
      </c>
      <c r="BD68" s="10">
        <f t="shared" si="132"/>
        <v>-2.6466666666666683</v>
      </c>
      <c r="BE68" s="11">
        <f t="shared" si="133"/>
        <v>6.2621873303928099</v>
      </c>
      <c r="BF68" s="10">
        <v>24.39</v>
      </c>
      <c r="BG68" s="10">
        <v>23.14</v>
      </c>
      <c r="BH68" s="10">
        <v>24.3</v>
      </c>
      <c r="BI68" s="10">
        <f t="shared" si="134"/>
        <v>23.943333333333332</v>
      </c>
      <c r="BJ68" s="10">
        <f t="shared" si="135"/>
        <v>1.4533333333333331</v>
      </c>
      <c r="BK68" s="10">
        <f t="shared" si="136"/>
        <v>1.0966666666666676</v>
      </c>
      <c r="BL68" s="11">
        <f t="shared" si="137"/>
        <v>0.46759562392515908</v>
      </c>
      <c r="BM68" s="10">
        <f t="shared" si="138"/>
        <v>-4.1066666666666691</v>
      </c>
      <c r="BN68" s="11">
        <f t="shared" si="139"/>
        <v>17.227801091960398</v>
      </c>
      <c r="BO68" s="10">
        <v>22.39</v>
      </c>
      <c r="BP68" s="10">
        <v>21.99</v>
      </c>
      <c r="BQ68" s="10">
        <v>23.87</v>
      </c>
      <c r="BR68" s="10">
        <f t="shared" si="140"/>
        <v>22.75</v>
      </c>
      <c r="BS68" s="10">
        <f t="shared" si="141"/>
        <v>-5.9999999999998721E-2</v>
      </c>
      <c r="BT68" s="10">
        <f t="shared" si="142"/>
        <v>-2.3099999999999987</v>
      </c>
      <c r="BU68" s="11">
        <f t="shared" si="143"/>
        <v>4.9588307997559422</v>
      </c>
      <c r="BV68" s="10">
        <v>23.85</v>
      </c>
      <c r="BW68" s="10">
        <v>24.29</v>
      </c>
      <c r="BX68" s="10">
        <v>23.92</v>
      </c>
      <c r="BY68" s="10">
        <f t="shared" si="144"/>
        <v>24.02</v>
      </c>
      <c r="BZ68" s="10">
        <f t="shared" si="145"/>
        <v>2.25</v>
      </c>
      <c r="CA68" s="10">
        <f t="shared" si="146"/>
        <v>2.3099999999999987</v>
      </c>
      <c r="CB68" s="11">
        <f t="shared" si="147"/>
        <v>0.20166043980553175</v>
      </c>
      <c r="CC68" s="10">
        <v>24.82</v>
      </c>
      <c r="CD68" s="10">
        <v>25.49</v>
      </c>
      <c r="CE68" s="10">
        <v>24.16</v>
      </c>
      <c r="CF68" s="10">
        <f t="shared" si="148"/>
        <v>24.823333333333334</v>
      </c>
      <c r="CG68" s="10">
        <f t="shared" si="149"/>
        <v>1.043333333333333</v>
      </c>
      <c r="CH68" s="10">
        <f t="shared" si="150"/>
        <v>1.1033333333333317</v>
      </c>
      <c r="CI68" s="11">
        <f t="shared" si="151"/>
        <v>0.46543985804893911</v>
      </c>
      <c r="CJ68" s="10">
        <f t="shared" si="152"/>
        <v>-1.206666666666667</v>
      </c>
      <c r="CK68" s="11">
        <f t="shared" si="153"/>
        <v>2.3080375035271126</v>
      </c>
      <c r="CL68" s="10">
        <v>27.89</v>
      </c>
      <c r="CM68" s="10">
        <v>27.15</v>
      </c>
      <c r="CN68" s="10">
        <v>26.28</v>
      </c>
      <c r="CO68" s="10">
        <f t="shared" si="154"/>
        <v>27.106666666666666</v>
      </c>
      <c r="CP68" s="10">
        <f t="shared" si="155"/>
        <v>3.4066666666666663</v>
      </c>
      <c r="CQ68" s="10">
        <f t="shared" si="156"/>
        <v>3.466666666666665</v>
      </c>
      <c r="CR68" s="11">
        <f t="shared" si="157"/>
        <v>9.0454327340023732E-2</v>
      </c>
      <c r="CS68" s="10">
        <f t="shared" si="158"/>
        <v>1.1566666666666663</v>
      </c>
      <c r="CT68" s="11">
        <f t="shared" si="159"/>
        <v>0.44854770438491565</v>
      </c>
      <c r="CU68" s="10">
        <v>24.92</v>
      </c>
      <c r="CV68" s="10">
        <v>22.99</v>
      </c>
      <c r="CW68" s="10">
        <v>22.38</v>
      </c>
      <c r="CX68" s="10">
        <f t="shared" si="160"/>
        <v>23.429999999999996</v>
      </c>
      <c r="CY68" s="10">
        <f t="shared" si="200"/>
        <v>-0.81000000000000227</v>
      </c>
      <c r="CZ68" s="10">
        <f t="shared" si="161"/>
        <v>-2.0100000000000016</v>
      </c>
      <c r="DA68" s="11">
        <f t="shared" si="162"/>
        <v>4.02782220022688</v>
      </c>
      <c r="DB68" s="10">
        <v>23.27</v>
      </c>
      <c r="DC68" s="10">
        <v>22.86</v>
      </c>
      <c r="DD68" s="10">
        <v>23.38</v>
      </c>
      <c r="DE68" s="10">
        <f t="shared" si="163"/>
        <v>23.169999999999998</v>
      </c>
      <c r="DF68" s="10">
        <f t="shared" si="164"/>
        <v>1.1999999999999993</v>
      </c>
      <c r="DG68" s="10">
        <f t="shared" si="165"/>
        <v>2.0100000000000016</v>
      </c>
      <c r="DH68" s="11">
        <f t="shared" si="166"/>
        <v>0.24827312385925868</v>
      </c>
      <c r="DI68" s="10">
        <v>26.28</v>
      </c>
      <c r="DJ68" s="10">
        <v>26.92</v>
      </c>
      <c r="DK68" s="10">
        <v>27.16</v>
      </c>
      <c r="DL68" s="10">
        <f t="shared" si="167"/>
        <v>26.786666666666665</v>
      </c>
      <c r="DM68" s="10">
        <f t="shared" si="168"/>
        <v>3.5266666666666637</v>
      </c>
      <c r="DN68" s="10">
        <f t="shared" si="169"/>
        <v>4.336666666666666</v>
      </c>
      <c r="DO68" s="11">
        <f t="shared" si="170"/>
        <v>4.9491800329982509E-2</v>
      </c>
      <c r="DP68" s="10">
        <f t="shared" si="171"/>
        <v>2.3266666666666644</v>
      </c>
      <c r="DQ68" s="11">
        <f t="shared" si="172"/>
        <v>0.19934417209829955</v>
      </c>
      <c r="DR68" s="10">
        <v>28.71</v>
      </c>
      <c r="DS68" s="10">
        <v>27.97</v>
      </c>
      <c r="DT68" s="10">
        <v>29.25</v>
      </c>
      <c r="DU68" s="10">
        <f t="shared" si="173"/>
        <v>28.643333333333334</v>
      </c>
      <c r="DV68" s="10">
        <f t="shared" si="174"/>
        <v>2.7233333333333327</v>
      </c>
      <c r="DW68" s="10">
        <f t="shared" si="175"/>
        <v>3.533333333333335</v>
      </c>
      <c r="DX68" s="11">
        <f t="shared" si="176"/>
        <v>8.6369554997985931E-2</v>
      </c>
      <c r="DY68" s="10">
        <f t="shared" si="177"/>
        <v>1.5233333333333334</v>
      </c>
      <c r="DZ68" s="11">
        <f t="shared" si="178"/>
        <v>0.34788121104460412</v>
      </c>
      <c r="EA68" s="10">
        <v>23.58</v>
      </c>
      <c r="EB68" s="10">
        <v>24.92</v>
      </c>
      <c r="EC68" s="10">
        <v>23.38</v>
      </c>
      <c r="ED68" s="10">
        <f t="shared" si="179"/>
        <v>23.959999999999997</v>
      </c>
      <c r="EE68" s="10">
        <f t="shared" si="180"/>
        <v>0.86999999999999744</v>
      </c>
      <c r="EF68" s="10">
        <f t="shared" si="181"/>
        <v>-3.7566666666666748</v>
      </c>
      <c r="EG68" s="11">
        <f t="shared" si="182"/>
        <v>13.51665877848046</v>
      </c>
      <c r="EH68" s="10">
        <v>25.66</v>
      </c>
      <c r="EI68" s="10">
        <v>28.21</v>
      </c>
      <c r="EJ68" s="10">
        <v>27.48</v>
      </c>
      <c r="EK68" s="10">
        <f t="shared" si="183"/>
        <v>27.116666666666671</v>
      </c>
      <c r="EL68" s="10">
        <f t="shared" si="184"/>
        <v>4.6266666666666723</v>
      </c>
      <c r="EM68" s="10">
        <f t="shared" si="185"/>
        <v>3.7566666666666748</v>
      </c>
      <c r="EN68" s="11">
        <f t="shared" si="186"/>
        <v>7.3982780536864287E-2</v>
      </c>
      <c r="EO68" s="10">
        <v>28.86</v>
      </c>
      <c r="EP68" s="10">
        <v>27.18</v>
      </c>
      <c r="EQ68" s="10">
        <v>28.28</v>
      </c>
      <c r="ER68" s="10">
        <f t="shared" si="187"/>
        <v>28.106666666666666</v>
      </c>
      <c r="ES68" s="10">
        <f t="shared" si="188"/>
        <v>3.9866666666666646</v>
      </c>
      <c r="ET68" s="10">
        <f t="shared" si="189"/>
        <v>3.1166666666666671</v>
      </c>
      <c r="EU68" s="11">
        <f t="shared" si="190"/>
        <v>0.11528952419824237</v>
      </c>
      <c r="EV68" s="10">
        <f t="shared" si="191"/>
        <v>-0.64000000000000767</v>
      </c>
      <c r="EW68" s="11">
        <f t="shared" si="192"/>
        <v>1.558329159321008</v>
      </c>
      <c r="EX68" s="10">
        <v>25.36</v>
      </c>
      <c r="EY68" s="10">
        <v>25.18</v>
      </c>
      <c r="EZ68" s="10">
        <v>26.27</v>
      </c>
      <c r="FA68" s="10">
        <f t="shared" si="193"/>
        <v>25.603333333333335</v>
      </c>
      <c r="FB68" s="10">
        <f t="shared" si="194"/>
        <v>2.7533333333333339</v>
      </c>
      <c r="FC68" s="10">
        <f t="shared" si="195"/>
        <v>1.8833333333333364</v>
      </c>
      <c r="FD68" s="11">
        <f t="shared" si="196"/>
        <v>0.27105671757535399</v>
      </c>
      <c r="FE68" s="10">
        <f t="shared" si="197"/>
        <v>-1.8733333333333384</v>
      </c>
      <c r="FF68" s="11">
        <f t="shared" si="198"/>
        <v>3.6637811610810069</v>
      </c>
    </row>
    <row r="69" spans="1:162" ht="15.75" customHeight="1" x14ac:dyDescent="0.2">
      <c r="A69" s="5" t="s">
        <v>91</v>
      </c>
      <c r="B69" s="5" t="s">
        <v>92</v>
      </c>
      <c r="C69" s="6">
        <v>22.45</v>
      </c>
      <c r="D69" s="6">
        <v>22.72</v>
      </c>
      <c r="E69" s="6">
        <v>24.65</v>
      </c>
      <c r="F69" s="6">
        <f t="shared" si="101"/>
        <v>23.27333333333333</v>
      </c>
      <c r="G69" s="6"/>
      <c r="H69" s="6"/>
      <c r="I69" s="7"/>
      <c r="J69" s="6">
        <v>22.06</v>
      </c>
      <c r="K69" s="6">
        <v>20.94</v>
      </c>
      <c r="L69" s="6">
        <v>22.13</v>
      </c>
      <c r="M69" s="6">
        <f t="shared" si="105"/>
        <v>21.709999999999997</v>
      </c>
      <c r="N69" s="6"/>
      <c r="O69" s="6"/>
      <c r="P69" s="7"/>
      <c r="Q69" s="6">
        <v>23.39</v>
      </c>
      <c r="R69" s="6">
        <v>21.53</v>
      </c>
      <c r="S69" s="6">
        <v>22.43</v>
      </c>
      <c r="T69" s="6">
        <f t="shared" si="109"/>
        <v>22.45</v>
      </c>
      <c r="U69" s="6"/>
      <c r="V69" s="6"/>
      <c r="W69" s="7"/>
      <c r="X69" s="6"/>
      <c r="Y69" s="7"/>
      <c r="Z69" s="6">
        <v>22.06</v>
      </c>
      <c r="AA69" s="6">
        <v>22.72</v>
      </c>
      <c r="AB69" s="6">
        <v>21.34</v>
      </c>
      <c r="AC69" s="6">
        <f t="shared" si="201"/>
        <v>22.040000000000003</v>
      </c>
      <c r="AD69" s="6"/>
      <c r="AE69" s="6"/>
      <c r="AF69" s="7"/>
      <c r="AG69" s="6"/>
      <c r="AH69" s="7"/>
      <c r="AI69" s="6">
        <v>22.67</v>
      </c>
      <c r="AJ69" s="6">
        <v>22.04</v>
      </c>
      <c r="AK69" s="6">
        <v>21.62</v>
      </c>
      <c r="AL69" s="6">
        <f t="shared" si="121"/>
        <v>22.11</v>
      </c>
      <c r="AM69" s="6"/>
      <c r="AN69" s="6"/>
      <c r="AO69" s="7"/>
      <c r="AP69" s="6">
        <v>21.36</v>
      </c>
      <c r="AQ69" s="6">
        <v>22.64</v>
      </c>
      <c r="AR69" s="6">
        <v>21.43</v>
      </c>
      <c r="AS69" s="6">
        <f t="shared" si="125"/>
        <v>21.810000000000002</v>
      </c>
      <c r="AT69" s="6"/>
      <c r="AU69" s="6"/>
      <c r="AV69" s="7"/>
      <c r="AW69" s="6">
        <v>21.65</v>
      </c>
      <c r="AX69" s="6">
        <v>22.76</v>
      </c>
      <c r="AY69" s="6">
        <v>21.76</v>
      </c>
      <c r="AZ69" s="6">
        <f t="shared" si="128"/>
        <v>22.056666666666668</v>
      </c>
      <c r="BA69" s="6"/>
      <c r="BB69" s="6"/>
      <c r="BC69" s="7"/>
      <c r="BD69" s="6"/>
      <c r="BE69" s="7"/>
      <c r="BF69" s="6">
        <v>22.63</v>
      </c>
      <c r="BG69" s="6">
        <v>21.95</v>
      </c>
      <c r="BH69" s="6">
        <v>22.89</v>
      </c>
      <c r="BI69" s="6">
        <f t="shared" si="134"/>
        <v>22.49</v>
      </c>
      <c r="BJ69" s="6"/>
      <c r="BK69" s="6"/>
      <c r="BL69" s="7"/>
      <c r="BM69" s="6"/>
      <c r="BN69" s="7"/>
      <c r="BO69" s="6">
        <v>22.16</v>
      </c>
      <c r="BP69" s="6">
        <v>23.82</v>
      </c>
      <c r="BQ69" s="6">
        <v>22.45</v>
      </c>
      <c r="BR69" s="6">
        <f t="shared" si="140"/>
        <v>22.810000000000002</v>
      </c>
      <c r="BS69" s="6"/>
      <c r="BT69" s="6"/>
      <c r="BU69" s="7"/>
      <c r="BV69" s="6">
        <v>21.95</v>
      </c>
      <c r="BW69" s="6">
        <v>21.72</v>
      </c>
      <c r="BX69" s="6">
        <v>21.63</v>
      </c>
      <c r="BY69" s="6">
        <f t="shared" si="144"/>
        <v>21.766666666666666</v>
      </c>
      <c r="BZ69" s="6"/>
      <c r="CA69" s="6"/>
      <c r="CB69" s="7"/>
      <c r="CC69" s="6">
        <v>21.93</v>
      </c>
      <c r="CD69" s="6">
        <v>23.76</v>
      </c>
      <c r="CE69" s="6">
        <v>22.64</v>
      </c>
      <c r="CF69" s="6">
        <f t="shared" si="148"/>
        <v>22.776666666666667</v>
      </c>
      <c r="CG69" s="6"/>
      <c r="CH69" s="6"/>
      <c r="CI69" s="7"/>
      <c r="CJ69" s="6"/>
      <c r="CK69" s="7"/>
      <c r="CL69" s="6">
        <v>22.43</v>
      </c>
      <c r="CM69" s="6">
        <v>21.73</v>
      </c>
      <c r="CN69" s="6">
        <v>23.94</v>
      </c>
      <c r="CO69" s="6">
        <f t="shared" si="154"/>
        <v>22.7</v>
      </c>
      <c r="CP69" s="6"/>
      <c r="CQ69" s="6"/>
      <c r="CR69" s="7"/>
      <c r="CS69" s="6"/>
      <c r="CT69" s="7"/>
      <c r="CU69" s="6">
        <v>23.17</v>
      </c>
      <c r="CV69" s="6">
        <v>24.82</v>
      </c>
      <c r="CW69" s="6">
        <v>25.05</v>
      </c>
      <c r="CX69" s="6">
        <f t="shared" si="160"/>
        <v>24.346666666666668</v>
      </c>
      <c r="CY69" s="6"/>
      <c r="CZ69" s="6"/>
      <c r="DA69" s="7"/>
      <c r="DB69" s="6">
        <v>22.26</v>
      </c>
      <c r="DC69" s="6">
        <v>21.77</v>
      </c>
      <c r="DD69" s="6">
        <v>21.89</v>
      </c>
      <c r="DE69" s="6">
        <f t="shared" si="163"/>
        <v>21.973333333333333</v>
      </c>
      <c r="DF69" s="6"/>
      <c r="DG69" s="6"/>
      <c r="DH69" s="7"/>
      <c r="DI69" s="6">
        <v>22.72</v>
      </c>
      <c r="DJ69" s="6">
        <v>21.48</v>
      </c>
      <c r="DK69" s="6">
        <v>22.57</v>
      </c>
      <c r="DL69" s="6">
        <f t="shared" si="167"/>
        <v>22.256666666666671</v>
      </c>
      <c r="DM69" s="6"/>
      <c r="DN69" s="6"/>
      <c r="DO69" s="7"/>
      <c r="DP69" s="6"/>
      <c r="DQ69" s="7"/>
      <c r="DR69" s="6">
        <v>24.82</v>
      </c>
      <c r="DS69" s="6">
        <v>23.28</v>
      </c>
      <c r="DT69" s="6">
        <v>26.66</v>
      </c>
      <c r="DU69" s="6">
        <f t="shared" si="173"/>
        <v>24.92</v>
      </c>
      <c r="DV69" s="6"/>
      <c r="DW69" s="6"/>
      <c r="DX69" s="7"/>
      <c r="DY69" s="6"/>
      <c r="DZ69" s="7"/>
      <c r="EA69" s="6">
        <v>22.82</v>
      </c>
      <c r="EB69" s="6">
        <v>24.31</v>
      </c>
      <c r="EC69" s="6">
        <v>22.13</v>
      </c>
      <c r="ED69" s="6">
        <f t="shared" si="179"/>
        <v>23.086666666666662</v>
      </c>
      <c r="EE69" s="6"/>
      <c r="EF69" s="6"/>
      <c r="EG69" s="7"/>
      <c r="EH69" s="6">
        <v>22.26</v>
      </c>
      <c r="EI69" s="6">
        <v>21.79</v>
      </c>
      <c r="EJ69" s="6">
        <v>23.43</v>
      </c>
      <c r="EK69" s="6">
        <f t="shared" si="183"/>
        <v>22.493333333333329</v>
      </c>
      <c r="EL69" s="6"/>
      <c r="EM69" s="6"/>
      <c r="EN69" s="7"/>
      <c r="EO69" s="6">
        <v>23.72</v>
      </c>
      <c r="EP69" s="6">
        <v>23.93</v>
      </c>
      <c r="EQ69" s="6">
        <v>24.71</v>
      </c>
      <c r="ER69" s="6">
        <f t="shared" si="187"/>
        <v>24.12</v>
      </c>
      <c r="ES69" s="6"/>
      <c r="ET69" s="6"/>
      <c r="EU69" s="7"/>
      <c r="EV69" s="6"/>
      <c r="EW69" s="7"/>
      <c r="EX69" s="6">
        <v>23.65</v>
      </c>
      <c r="EY69" s="6">
        <v>22.24</v>
      </c>
      <c r="EZ69" s="6">
        <v>22.66</v>
      </c>
      <c r="FA69" s="6">
        <f t="shared" si="193"/>
        <v>22.849999999999998</v>
      </c>
      <c r="FB69" s="6"/>
      <c r="FC69" s="6"/>
      <c r="FD69" s="7"/>
      <c r="FE69" s="6"/>
      <c r="FF69" s="7"/>
    </row>
    <row r="70" spans="1:162" ht="15.75" customHeight="1" x14ac:dyDescent="0.2">
      <c r="A70" s="2"/>
      <c r="B70" s="2"/>
    </row>
    <row r="71" spans="1:162" ht="15.75" customHeight="1" x14ac:dyDescent="0.2">
      <c r="A71" s="2"/>
      <c r="B71" s="2"/>
    </row>
    <row r="72" spans="1:162" ht="15.75" customHeight="1" x14ac:dyDescent="0.2">
      <c r="A72" s="2"/>
      <c r="B72" s="2"/>
    </row>
    <row r="73" spans="1:162" ht="15.75" customHeight="1" x14ac:dyDescent="0.2">
      <c r="A73" s="2"/>
      <c r="B73" s="2"/>
    </row>
    <row r="74" spans="1:162" ht="15.75" customHeight="1" x14ac:dyDescent="0.2">
      <c r="A74" s="2"/>
      <c r="B74" s="2"/>
    </row>
    <row r="75" spans="1:162" ht="15.75" customHeight="1" x14ac:dyDescent="0.2">
      <c r="A75" s="2"/>
      <c r="B75" s="2"/>
    </row>
    <row r="76" spans="1:162" ht="15.75" customHeight="1" x14ac:dyDescent="0.2">
      <c r="A76" s="2"/>
      <c r="B76" s="2"/>
    </row>
    <row r="77" spans="1:162" ht="15.75" customHeight="1" x14ac:dyDescent="0.2">
      <c r="A77" s="2"/>
      <c r="B77" s="2"/>
    </row>
    <row r="78" spans="1:162" ht="15.75" customHeight="1" x14ac:dyDescent="0.2">
      <c r="A78" s="2"/>
      <c r="B78" s="2"/>
    </row>
    <row r="79" spans="1:162" ht="15.75" customHeight="1" x14ac:dyDescent="0.2">
      <c r="A79" s="2"/>
      <c r="B79" s="2"/>
    </row>
    <row r="80" spans="1:162" ht="15.75" customHeight="1" x14ac:dyDescent="0.2">
      <c r="A80" s="2"/>
      <c r="B80" s="2"/>
    </row>
    <row r="81" spans="1:2" ht="15.75" customHeight="1" x14ac:dyDescent="0.2">
      <c r="A81" s="2"/>
      <c r="B81" s="2"/>
    </row>
    <row r="82" spans="1:2" ht="15.75" customHeight="1" x14ac:dyDescent="0.2">
      <c r="A82" s="2"/>
      <c r="B82" s="2"/>
    </row>
    <row r="83" spans="1:2" ht="15.75" customHeight="1" x14ac:dyDescent="0.2">
      <c r="A83" s="2"/>
      <c r="B83" s="2"/>
    </row>
    <row r="84" spans="1:2" ht="15.75" customHeight="1" x14ac:dyDescent="0.2">
      <c r="A84" s="2"/>
      <c r="B84" s="2"/>
    </row>
    <row r="85" spans="1:2" ht="15.75" customHeight="1" x14ac:dyDescent="0.2">
      <c r="A85" s="2"/>
      <c r="B85" s="2"/>
    </row>
    <row r="86" spans="1:2" ht="15.75" customHeight="1" x14ac:dyDescent="0.2">
      <c r="A86" s="2"/>
      <c r="B86" s="2"/>
    </row>
    <row r="87" spans="1:2" ht="15.75" customHeight="1" x14ac:dyDescent="0.2">
      <c r="A87" s="2"/>
      <c r="B87" s="2"/>
    </row>
    <row r="88" spans="1:2" ht="15.75" customHeight="1" x14ac:dyDescent="0.2">
      <c r="A88" s="2"/>
      <c r="B88" s="2"/>
    </row>
    <row r="89" spans="1:2" ht="15.75" customHeight="1" x14ac:dyDescent="0.2">
      <c r="A89" s="2"/>
      <c r="B89" s="2"/>
    </row>
    <row r="90" spans="1:2" ht="15.75" customHeight="1" x14ac:dyDescent="0.2">
      <c r="A90" s="2"/>
      <c r="B90" s="2"/>
    </row>
    <row r="91" spans="1:2" ht="15.75" customHeight="1" x14ac:dyDescent="0.2">
      <c r="A91" s="2"/>
      <c r="B91" s="2"/>
    </row>
    <row r="92" spans="1:2" ht="15.75" customHeight="1" x14ac:dyDescent="0.2">
      <c r="A92" s="2"/>
      <c r="B92" s="2"/>
    </row>
    <row r="93" spans="1:2" ht="15.75" customHeight="1" x14ac:dyDescent="0.2">
      <c r="A93" s="2"/>
      <c r="B93" s="2"/>
    </row>
    <row r="94" spans="1:2" ht="15.75" customHeight="1" x14ac:dyDescent="0.2">
      <c r="A94" s="2"/>
      <c r="B94" s="2"/>
    </row>
    <row r="95" spans="1:2" ht="15.75" customHeight="1" x14ac:dyDescent="0.2">
      <c r="A95" s="2"/>
      <c r="B95" s="2"/>
    </row>
    <row r="96" spans="1:2" ht="15.75" customHeight="1" x14ac:dyDescent="0.2">
      <c r="A96" s="2"/>
      <c r="B96" s="2"/>
    </row>
    <row r="97" spans="1:2" ht="15.75" customHeight="1" x14ac:dyDescent="0.2">
      <c r="A97" s="2"/>
      <c r="B97" s="2"/>
    </row>
    <row r="98" spans="1:2" ht="15.75" customHeight="1" x14ac:dyDescent="0.2">
      <c r="A98" s="2"/>
      <c r="B98" s="2"/>
    </row>
    <row r="99" spans="1:2" ht="15.75" customHeight="1" x14ac:dyDescent="0.2">
      <c r="A99" s="2"/>
      <c r="B99" s="2"/>
    </row>
    <row r="100" spans="1:2" ht="15.75" customHeight="1" x14ac:dyDescent="0.2">
      <c r="A100" s="2"/>
      <c r="B100" s="2"/>
    </row>
    <row r="101" spans="1:2" ht="15.75" customHeight="1" x14ac:dyDescent="0.2">
      <c r="A101" s="2"/>
      <c r="B101" s="2"/>
    </row>
    <row r="102" spans="1:2" ht="15.75" customHeight="1" x14ac:dyDescent="0.2">
      <c r="A102" s="2"/>
      <c r="B102" s="2"/>
    </row>
    <row r="103" spans="1:2" ht="15.75" customHeight="1" x14ac:dyDescent="0.2">
      <c r="A103" s="2"/>
      <c r="B103" s="2"/>
    </row>
    <row r="104" spans="1:2" ht="15.75" customHeight="1" x14ac:dyDescent="0.2">
      <c r="A104" s="2"/>
      <c r="B104" s="2"/>
    </row>
    <row r="105" spans="1:2" ht="15.75" customHeight="1" x14ac:dyDescent="0.2">
      <c r="A105" s="2"/>
      <c r="B105" s="2"/>
    </row>
    <row r="106" spans="1:2" ht="15.75" customHeight="1" x14ac:dyDescent="0.2">
      <c r="A106" s="2"/>
      <c r="B106" s="2"/>
    </row>
    <row r="107" spans="1:2" ht="15.75" customHeight="1" x14ac:dyDescent="0.2">
      <c r="A107" s="2"/>
      <c r="B107" s="2"/>
    </row>
    <row r="108" spans="1:2" ht="15.75" customHeight="1" x14ac:dyDescent="0.2">
      <c r="A108" s="2"/>
      <c r="B108" s="2"/>
    </row>
    <row r="109" spans="1:2" ht="15.75" customHeight="1" x14ac:dyDescent="0.2">
      <c r="A109" s="2"/>
      <c r="B109" s="2"/>
    </row>
    <row r="110" spans="1:2" ht="15.75" customHeight="1" x14ac:dyDescent="0.2">
      <c r="A110" s="2"/>
      <c r="B110" s="2"/>
    </row>
    <row r="111" spans="1:2" ht="15.75" customHeight="1" x14ac:dyDescent="0.2">
      <c r="A111" s="2"/>
      <c r="B111" s="2"/>
    </row>
    <row r="112" spans="1:2" ht="15.75" customHeight="1" x14ac:dyDescent="0.2">
      <c r="A112" s="2"/>
      <c r="B112" s="2"/>
    </row>
    <row r="113" spans="1:2" ht="15.75" customHeight="1" x14ac:dyDescent="0.2">
      <c r="A113" s="2"/>
      <c r="B113" s="2"/>
    </row>
    <row r="114" spans="1:2" ht="15.75" customHeight="1" x14ac:dyDescent="0.2">
      <c r="A114" s="2"/>
      <c r="B114" s="2"/>
    </row>
    <row r="115" spans="1:2" ht="15.75" customHeight="1" x14ac:dyDescent="0.2">
      <c r="A115" s="2"/>
      <c r="B115" s="2"/>
    </row>
    <row r="116" spans="1:2" ht="15.75" customHeight="1" x14ac:dyDescent="0.2">
      <c r="A116" s="2"/>
      <c r="B116" s="2"/>
    </row>
    <row r="117" spans="1:2" ht="15.75" customHeight="1" x14ac:dyDescent="0.2">
      <c r="A117" s="2"/>
      <c r="B117" s="2"/>
    </row>
    <row r="118" spans="1:2" ht="15.75" customHeight="1" x14ac:dyDescent="0.2">
      <c r="A118" s="2"/>
      <c r="B118" s="2"/>
    </row>
    <row r="119" spans="1:2" ht="15.75" customHeight="1" x14ac:dyDescent="0.2">
      <c r="A119" s="2"/>
      <c r="B119" s="2"/>
    </row>
    <row r="120" spans="1:2" ht="15.75" customHeight="1" x14ac:dyDescent="0.2">
      <c r="A120" s="2"/>
      <c r="B120" s="2"/>
    </row>
    <row r="121" spans="1:2" ht="15.75" customHeight="1" x14ac:dyDescent="0.2">
      <c r="A121" s="2"/>
      <c r="B121" s="2"/>
    </row>
    <row r="122" spans="1:2" ht="15.75" customHeight="1" x14ac:dyDescent="0.2">
      <c r="A122" s="2"/>
      <c r="B122" s="2"/>
    </row>
    <row r="123" spans="1:2" ht="15.75" customHeight="1" x14ac:dyDescent="0.2">
      <c r="A123" s="2"/>
      <c r="B123" s="2"/>
    </row>
    <row r="124" spans="1:2" ht="15.75" customHeight="1" x14ac:dyDescent="0.2">
      <c r="A124" s="2"/>
      <c r="B124" s="2"/>
    </row>
    <row r="125" spans="1:2" ht="15.75" customHeight="1" x14ac:dyDescent="0.2">
      <c r="A125" s="2"/>
      <c r="B125" s="2"/>
    </row>
    <row r="126" spans="1:2" ht="15.75" customHeight="1" x14ac:dyDescent="0.2">
      <c r="A126" s="2"/>
      <c r="B126" s="2"/>
    </row>
    <row r="127" spans="1:2" ht="15.75" customHeight="1" x14ac:dyDescent="0.2">
      <c r="A127" s="2"/>
      <c r="B127" s="2"/>
    </row>
    <row r="128" spans="1:2" ht="15.75" customHeight="1" x14ac:dyDescent="0.2">
      <c r="A128" s="2"/>
      <c r="B128" s="2"/>
    </row>
    <row r="129" spans="1:2" ht="15.75" customHeight="1" x14ac:dyDescent="0.2">
      <c r="A129" s="2"/>
      <c r="B129" s="2"/>
    </row>
    <row r="130" spans="1:2" ht="15.75" customHeight="1" x14ac:dyDescent="0.2">
      <c r="A130" s="2"/>
      <c r="B130" s="2"/>
    </row>
    <row r="131" spans="1:2" ht="15.75" customHeight="1" x14ac:dyDescent="0.2">
      <c r="A131" s="2"/>
      <c r="B131" s="2"/>
    </row>
    <row r="132" spans="1:2" ht="15.75" customHeight="1" x14ac:dyDescent="0.2">
      <c r="A132" s="2"/>
      <c r="B132" s="2"/>
    </row>
    <row r="133" spans="1:2" ht="15.75" customHeight="1" x14ac:dyDescent="0.2">
      <c r="A133" s="2"/>
      <c r="B133" s="2"/>
    </row>
    <row r="134" spans="1:2" ht="15.75" customHeight="1" x14ac:dyDescent="0.2">
      <c r="A134" s="2"/>
      <c r="B134" s="2"/>
    </row>
    <row r="135" spans="1:2" ht="15.75" customHeight="1" x14ac:dyDescent="0.2">
      <c r="A135" s="2"/>
      <c r="B135" s="2"/>
    </row>
    <row r="136" spans="1:2" ht="15.75" customHeight="1" x14ac:dyDescent="0.2">
      <c r="A136" s="2"/>
      <c r="B136" s="2"/>
    </row>
    <row r="137" spans="1:2" ht="15.75" customHeight="1" x14ac:dyDescent="0.2">
      <c r="A137" s="2"/>
      <c r="B137" s="2"/>
    </row>
    <row r="138" spans="1:2" ht="15.75" customHeight="1" x14ac:dyDescent="0.2">
      <c r="A138" s="2"/>
      <c r="B138" s="2"/>
    </row>
    <row r="139" spans="1:2" ht="15.75" customHeight="1" x14ac:dyDescent="0.2">
      <c r="A139" s="2"/>
      <c r="B139" s="2"/>
    </row>
    <row r="140" spans="1:2" ht="15.75" customHeight="1" x14ac:dyDescent="0.2">
      <c r="A140" s="2"/>
      <c r="B140" s="2"/>
    </row>
    <row r="141" spans="1:2" ht="15.75" customHeight="1" x14ac:dyDescent="0.2">
      <c r="A141" s="2"/>
      <c r="B141" s="2"/>
    </row>
    <row r="142" spans="1:2" ht="15.75" customHeight="1" x14ac:dyDescent="0.2">
      <c r="A142" s="2"/>
      <c r="B142" s="2"/>
    </row>
    <row r="143" spans="1:2" ht="15.75" customHeight="1" x14ac:dyDescent="0.2">
      <c r="A143" s="2"/>
      <c r="B143" s="2"/>
    </row>
    <row r="144" spans="1:2" ht="15.75" customHeight="1" x14ac:dyDescent="0.2">
      <c r="A144" s="2"/>
      <c r="B144" s="2"/>
    </row>
    <row r="145" spans="1:2" ht="15.75" customHeight="1" x14ac:dyDescent="0.2">
      <c r="A145" s="2"/>
      <c r="B145" s="2"/>
    </row>
    <row r="146" spans="1:2" ht="15.75" customHeight="1" x14ac:dyDescent="0.2">
      <c r="A146" s="2"/>
      <c r="B146" s="2"/>
    </row>
    <row r="147" spans="1:2" ht="15.75" customHeight="1" x14ac:dyDescent="0.2">
      <c r="A147" s="2"/>
      <c r="B147" s="2"/>
    </row>
    <row r="148" spans="1:2" ht="15.75" customHeight="1" x14ac:dyDescent="0.2">
      <c r="A148" s="2"/>
      <c r="B148" s="2"/>
    </row>
    <row r="149" spans="1:2" ht="15.75" customHeight="1" x14ac:dyDescent="0.2">
      <c r="A149" s="2"/>
      <c r="B149" s="2"/>
    </row>
    <row r="150" spans="1:2" ht="15.75" customHeight="1" x14ac:dyDescent="0.2">
      <c r="A150" s="2"/>
      <c r="B150" s="2"/>
    </row>
    <row r="151" spans="1:2" ht="15.75" customHeight="1" x14ac:dyDescent="0.2">
      <c r="A151" s="2"/>
      <c r="B151" s="2"/>
    </row>
    <row r="152" spans="1:2" ht="15.75" customHeight="1" x14ac:dyDescent="0.2">
      <c r="A152" s="2"/>
      <c r="B152" s="2"/>
    </row>
    <row r="153" spans="1:2" ht="15.75" customHeight="1" x14ac:dyDescent="0.2">
      <c r="A153" s="2"/>
      <c r="B153" s="2"/>
    </row>
    <row r="154" spans="1:2" ht="15.75" customHeight="1" x14ac:dyDescent="0.2">
      <c r="A154" s="2"/>
      <c r="B154" s="2"/>
    </row>
    <row r="155" spans="1:2" ht="15.75" customHeight="1" x14ac:dyDescent="0.2">
      <c r="A155" s="2"/>
      <c r="B155" s="2"/>
    </row>
    <row r="156" spans="1:2" ht="15.75" customHeight="1" x14ac:dyDescent="0.2">
      <c r="A156" s="2"/>
      <c r="B156" s="2"/>
    </row>
    <row r="157" spans="1:2" ht="15.75" customHeight="1" x14ac:dyDescent="0.2">
      <c r="A157" s="2"/>
      <c r="B157" s="2"/>
    </row>
    <row r="158" spans="1:2" ht="15.75" customHeight="1" x14ac:dyDescent="0.2">
      <c r="A158" s="2"/>
      <c r="B158" s="2"/>
    </row>
    <row r="159" spans="1:2" ht="15.75" customHeight="1" x14ac:dyDescent="0.2">
      <c r="A159" s="2"/>
      <c r="B159" s="2"/>
    </row>
    <row r="160" spans="1:2" ht="15.75" customHeight="1" x14ac:dyDescent="0.2">
      <c r="A160" s="2"/>
      <c r="B160" s="2"/>
    </row>
    <row r="161" spans="1:2" ht="15.75" customHeight="1" x14ac:dyDescent="0.2">
      <c r="A161" s="2"/>
      <c r="B161" s="2"/>
    </row>
    <row r="162" spans="1:2" ht="15.75" customHeight="1" x14ac:dyDescent="0.2">
      <c r="A162" s="2"/>
      <c r="B162" s="2"/>
    </row>
    <row r="163" spans="1:2" ht="15.75" customHeight="1" x14ac:dyDescent="0.2">
      <c r="A163" s="2"/>
      <c r="B163" s="2"/>
    </row>
    <row r="164" spans="1:2" ht="15.75" customHeight="1" x14ac:dyDescent="0.2">
      <c r="A164" s="2"/>
      <c r="B164" s="2"/>
    </row>
    <row r="165" spans="1:2" ht="15.75" customHeight="1" x14ac:dyDescent="0.2">
      <c r="A165" s="2"/>
      <c r="B165" s="2"/>
    </row>
    <row r="166" spans="1:2" ht="15.75" customHeight="1" x14ac:dyDescent="0.2">
      <c r="A166" s="2"/>
      <c r="B166" s="2"/>
    </row>
    <row r="167" spans="1:2" ht="15.75" customHeight="1" x14ac:dyDescent="0.2">
      <c r="A167" s="2"/>
      <c r="B167" s="2"/>
    </row>
    <row r="168" spans="1:2" ht="15.75" customHeight="1" x14ac:dyDescent="0.2">
      <c r="A168" s="2"/>
      <c r="B168" s="2"/>
    </row>
    <row r="169" spans="1:2" ht="15.75" customHeight="1" x14ac:dyDescent="0.2">
      <c r="A169" s="2"/>
      <c r="B169" s="2"/>
    </row>
    <row r="170" spans="1:2" ht="15.75" customHeight="1" x14ac:dyDescent="0.2">
      <c r="A170" s="2"/>
      <c r="B170" s="2"/>
    </row>
    <row r="171" spans="1:2" ht="15.75" customHeight="1" x14ac:dyDescent="0.2">
      <c r="A171" s="2"/>
      <c r="B171" s="2"/>
    </row>
    <row r="172" spans="1:2" ht="15.75" customHeight="1" x14ac:dyDescent="0.2">
      <c r="A172" s="2"/>
      <c r="B172" s="2"/>
    </row>
    <row r="173" spans="1:2" ht="15.75" customHeight="1" x14ac:dyDescent="0.2">
      <c r="A173" s="2"/>
      <c r="B173" s="2"/>
    </row>
    <row r="174" spans="1:2" ht="15.75" customHeight="1" x14ac:dyDescent="0.2">
      <c r="A174" s="2"/>
      <c r="B174" s="2"/>
    </row>
    <row r="175" spans="1:2" ht="15.75" customHeight="1" x14ac:dyDescent="0.2">
      <c r="A175" s="2"/>
      <c r="B175" s="2"/>
    </row>
    <row r="176" spans="1:2" ht="15.75" customHeight="1" x14ac:dyDescent="0.2">
      <c r="A176" s="2"/>
      <c r="B176" s="2"/>
    </row>
    <row r="177" spans="1:2" ht="15.75" customHeight="1" x14ac:dyDescent="0.2">
      <c r="A177" s="2"/>
      <c r="B177" s="2"/>
    </row>
    <row r="178" spans="1:2" ht="15.75" customHeight="1" x14ac:dyDescent="0.2">
      <c r="A178" s="2"/>
      <c r="B178" s="2"/>
    </row>
    <row r="179" spans="1:2" ht="15.75" customHeight="1" x14ac:dyDescent="0.2">
      <c r="A179" s="2"/>
      <c r="B179" s="2"/>
    </row>
    <row r="180" spans="1:2" ht="15.75" customHeight="1" x14ac:dyDescent="0.2">
      <c r="A180" s="2"/>
      <c r="B180" s="2"/>
    </row>
    <row r="181" spans="1:2" ht="15.75" customHeight="1" x14ac:dyDescent="0.2">
      <c r="A181" s="2"/>
      <c r="B181" s="2"/>
    </row>
    <row r="182" spans="1:2" ht="15.75" customHeight="1" x14ac:dyDescent="0.2">
      <c r="A182" s="2"/>
      <c r="B182" s="2"/>
    </row>
    <row r="183" spans="1:2" ht="15.75" customHeight="1" x14ac:dyDescent="0.2">
      <c r="A183" s="2"/>
      <c r="B183" s="2"/>
    </row>
    <row r="184" spans="1:2" ht="15.75" customHeight="1" x14ac:dyDescent="0.2">
      <c r="A184" s="2"/>
      <c r="B184" s="2"/>
    </row>
    <row r="185" spans="1:2" ht="15.75" customHeight="1" x14ac:dyDescent="0.2">
      <c r="A185" s="2"/>
      <c r="B185" s="2"/>
    </row>
    <row r="186" spans="1:2" ht="15.75" customHeight="1" x14ac:dyDescent="0.2">
      <c r="A186" s="2"/>
      <c r="B186" s="2"/>
    </row>
    <row r="187" spans="1:2" ht="15.75" customHeight="1" x14ac:dyDescent="0.2">
      <c r="A187" s="2"/>
      <c r="B187" s="2"/>
    </row>
    <row r="188" spans="1:2" ht="15.75" customHeight="1" x14ac:dyDescent="0.2">
      <c r="A188" s="2"/>
      <c r="B188" s="2"/>
    </row>
    <row r="189" spans="1:2" ht="15.75" customHeight="1" x14ac:dyDescent="0.2">
      <c r="A189" s="2"/>
      <c r="B189" s="2"/>
    </row>
    <row r="190" spans="1:2" ht="15.75" customHeight="1" x14ac:dyDescent="0.2">
      <c r="A190" s="2"/>
      <c r="B190" s="2"/>
    </row>
    <row r="191" spans="1:2" ht="15.75" customHeight="1" x14ac:dyDescent="0.2">
      <c r="A191" s="2"/>
      <c r="B191" s="2"/>
    </row>
    <row r="192" spans="1:2" ht="15.75" customHeight="1" x14ac:dyDescent="0.2">
      <c r="A192" s="2"/>
      <c r="B192" s="2"/>
    </row>
    <row r="193" spans="1:2" ht="15.75" customHeight="1" x14ac:dyDescent="0.2">
      <c r="A193" s="2"/>
      <c r="B193" s="2"/>
    </row>
    <row r="194" spans="1:2" ht="15.75" customHeight="1" x14ac:dyDescent="0.2">
      <c r="A194" s="2"/>
      <c r="B194" s="2"/>
    </row>
    <row r="195" spans="1:2" ht="15.75" customHeight="1" x14ac:dyDescent="0.2">
      <c r="A195" s="2"/>
      <c r="B195" s="2"/>
    </row>
    <row r="196" spans="1:2" ht="15.75" customHeight="1" x14ac:dyDescent="0.2">
      <c r="A196" s="2"/>
      <c r="B196" s="2"/>
    </row>
    <row r="197" spans="1:2" ht="15.75" customHeight="1" x14ac:dyDescent="0.2">
      <c r="A197" s="2"/>
      <c r="B197" s="2"/>
    </row>
    <row r="198" spans="1:2" ht="15.75" customHeight="1" x14ac:dyDescent="0.2">
      <c r="A198" s="2"/>
      <c r="B198" s="2"/>
    </row>
    <row r="199" spans="1:2" ht="15.75" customHeight="1" x14ac:dyDescent="0.2">
      <c r="A199" s="2"/>
      <c r="B199" s="2"/>
    </row>
    <row r="200" spans="1:2" ht="15.75" customHeight="1" x14ac:dyDescent="0.2">
      <c r="A200" s="2"/>
      <c r="B200" s="2"/>
    </row>
    <row r="201" spans="1:2" ht="15.75" customHeight="1" x14ac:dyDescent="0.2">
      <c r="A201" s="2"/>
      <c r="B201" s="2"/>
    </row>
    <row r="202" spans="1:2" ht="15.75" customHeight="1" x14ac:dyDescent="0.2">
      <c r="A202" s="2"/>
      <c r="B202" s="2"/>
    </row>
    <row r="203" spans="1:2" ht="15.75" customHeight="1" x14ac:dyDescent="0.2">
      <c r="A203" s="2"/>
      <c r="B203" s="2"/>
    </row>
    <row r="204" spans="1:2" ht="15.75" customHeight="1" x14ac:dyDescent="0.2">
      <c r="A204" s="2"/>
      <c r="B204" s="2"/>
    </row>
    <row r="205" spans="1:2" ht="15.75" customHeight="1" x14ac:dyDescent="0.2">
      <c r="A205" s="2"/>
      <c r="B205" s="2"/>
    </row>
    <row r="206" spans="1:2" ht="15.75" customHeight="1" x14ac:dyDescent="0.2">
      <c r="A206" s="2"/>
      <c r="B206" s="2"/>
    </row>
    <row r="207" spans="1:2" ht="15.75" customHeight="1" x14ac:dyDescent="0.2">
      <c r="A207" s="2"/>
      <c r="B207" s="2"/>
    </row>
    <row r="208" spans="1:2" ht="15.75" customHeight="1" x14ac:dyDescent="0.2">
      <c r="A208" s="2"/>
      <c r="B208" s="2"/>
    </row>
    <row r="209" spans="1:2" ht="15.75" customHeight="1" x14ac:dyDescent="0.2">
      <c r="A209" s="2"/>
      <c r="B209" s="2"/>
    </row>
    <row r="210" spans="1:2" ht="15.75" customHeight="1" x14ac:dyDescent="0.2">
      <c r="A210" s="2"/>
      <c r="B210" s="2"/>
    </row>
    <row r="211" spans="1:2" ht="15.75" customHeight="1" x14ac:dyDescent="0.2">
      <c r="A211" s="2"/>
      <c r="B211" s="2"/>
    </row>
    <row r="212" spans="1:2" ht="15.75" customHeight="1" x14ac:dyDescent="0.2">
      <c r="A212" s="2"/>
      <c r="B212" s="2"/>
    </row>
    <row r="213" spans="1:2" ht="15.75" customHeight="1" x14ac:dyDescent="0.2">
      <c r="A213" s="2"/>
      <c r="B213" s="2"/>
    </row>
    <row r="214" spans="1:2" ht="15.75" customHeight="1" x14ac:dyDescent="0.2">
      <c r="A214" s="2"/>
      <c r="B214" s="2"/>
    </row>
    <row r="215" spans="1:2" ht="15.75" customHeight="1" x14ac:dyDescent="0.2">
      <c r="A215" s="2"/>
      <c r="B215" s="2"/>
    </row>
    <row r="216" spans="1:2" ht="15.75" customHeight="1" x14ac:dyDescent="0.2">
      <c r="A216" s="2"/>
      <c r="B216" s="2"/>
    </row>
    <row r="217" spans="1:2" ht="15.75" customHeight="1" x14ac:dyDescent="0.2">
      <c r="A217" s="2"/>
      <c r="B217" s="2"/>
    </row>
    <row r="218" spans="1:2" ht="15.75" customHeight="1" x14ac:dyDescent="0.2">
      <c r="A218" s="2"/>
      <c r="B218" s="2"/>
    </row>
    <row r="219" spans="1:2" ht="15.75" customHeight="1" x14ac:dyDescent="0.2">
      <c r="A219" s="2"/>
      <c r="B219" s="2"/>
    </row>
    <row r="220" spans="1:2" ht="15.75" customHeight="1" x14ac:dyDescent="0.2">
      <c r="A220" s="2"/>
      <c r="B220" s="2"/>
    </row>
    <row r="221" spans="1:2" ht="15.75" customHeight="1" x14ac:dyDescent="0.2">
      <c r="A221" s="2"/>
      <c r="B221" s="2"/>
    </row>
    <row r="222" spans="1:2" ht="15.75" customHeight="1" x14ac:dyDescent="0.2">
      <c r="A222" s="2"/>
      <c r="B222" s="2"/>
    </row>
    <row r="223" spans="1:2" ht="15.75" customHeight="1" x14ac:dyDescent="0.2">
      <c r="A223" s="2"/>
      <c r="B223" s="2"/>
    </row>
    <row r="224" spans="1:2" ht="15.75" customHeight="1" x14ac:dyDescent="0.2">
      <c r="A224" s="2"/>
      <c r="B224" s="2"/>
    </row>
    <row r="225" spans="1:2" ht="15.75" customHeight="1" x14ac:dyDescent="0.2">
      <c r="A225" s="2"/>
      <c r="B225" s="2"/>
    </row>
    <row r="226" spans="1:2" ht="15.75" customHeight="1" x14ac:dyDescent="0.2">
      <c r="A226" s="2"/>
      <c r="B226" s="2"/>
    </row>
    <row r="227" spans="1:2" ht="15.75" customHeight="1" x14ac:dyDescent="0.2">
      <c r="A227" s="2"/>
      <c r="B227" s="2"/>
    </row>
    <row r="228" spans="1:2" ht="15.75" customHeight="1" x14ac:dyDescent="0.2">
      <c r="A228" s="2"/>
      <c r="B228" s="2"/>
    </row>
    <row r="229" spans="1:2" ht="15.75" customHeight="1" x14ac:dyDescent="0.2">
      <c r="A229" s="2"/>
      <c r="B229" s="2"/>
    </row>
    <row r="230" spans="1:2" ht="15.75" customHeight="1" x14ac:dyDescent="0.2">
      <c r="A230" s="2"/>
      <c r="B230" s="2"/>
    </row>
    <row r="231" spans="1:2" ht="15.75" customHeight="1" x14ac:dyDescent="0.2">
      <c r="A231" s="2"/>
      <c r="B231" s="2"/>
    </row>
    <row r="232" spans="1:2" ht="15.75" customHeight="1" x14ac:dyDescent="0.2">
      <c r="A232" s="2"/>
      <c r="B232" s="2"/>
    </row>
    <row r="233" spans="1:2" ht="15.75" customHeight="1" x14ac:dyDescent="0.2">
      <c r="A233" s="2"/>
      <c r="B233" s="2"/>
    </row>
    <row r="234" spans="1:2" ht="15.75" customHeight="1" x14ac:dyDescent="0.2">
      <c r="A234" s="2"/>
      <c r="B234" s="2"/>
    </row>
    <row r="235" spans="1:2" ht="15.75" customHeight="1" x14ac:dyDescent="0.2">
      <c r="A235" s="2"/>
      <c r="B235" s="2"/>
    </row>
    <row r="236" spans="1:2" ht="15.75" customHeight="1" x14ac:dyDescent="0.2">
      <c r="A236" s="2"/>
      <c r="B236" s="2"/>
    </row>
    <row r="237" spans="1:2" ht="15.75" customHeight="1" x14ac:dyDescent="0.2">
      <c r="A237" s="2"/>
      <c r="B237" s="2"/>
    </row>
    <row r="238" spans="1:2" ht="15.75" customHeight="1" x14ac:dyDescent="0.2">
      <c r="A238" s="2"/>
      <c r="B238" s="2"/>
    </row>
    <row r="239" spans="1:2" ht="15.75" customHeight="1" x14ac:dyDescent="0.2">
      <c r="A239" s="2"/>
      <c r="B239" s="2"/>
    </row>
    <row r="240" spans="1:2" ht="15.75" customHeight="1" x14ac:dyDescent="0.2">
      <c r="A240" s="2"/>
      <c r="B240" s="2"/>
    </row>
    <row r="241" spans="1:2" ht="15.75" customHeight="1" x14ac:dyDescent="0.2">
      <c r="A241" s="2"/>
      <c r="B241" s="2"/>
    </row>
    <row r="242" spans="1:2" ht="15.75" customHeight="1" x14ac:dyDescent="0.2">
      <c r="A242" s="2"/>
      <c r="B242" s="2"/>
    </row>
    <row r="243" spans="1:2" ht="15.75" customHeight="1" x14ac:dyDescent="0.2">
      <c r="A243" s="2"/>
      <c r="B243" s="2"/>
    </row>
    <row r="244" spans="1:2" ht="15.75" customHeight="1" x14ac:dyDescent="0.2">
      <c r="A244" s="2"/>
      <c r="B244" s="2"/>
    </row>
    <row r="245" spans="1:2" ht="15.75" customHeight="1" x14ac:dyDescent="0.2">
      <c r="A245" s="2"/>
      <c r="B245" s="2"/>
    </row>
    <row r="246" spans="1:2" ht="15.75" customHeight="1" x14ac:dyDescent="0.2">
      <c r="A246" s="2"/>
      <c r="B246" s="2"/>
    </row>
    <row r="247" spans="1:2" ht="15.75" customHeight="1" x14ac:dyDescent="0.2">
      <c r="A247" s="2"/>
      <c r="B247" s="2"/>
    </row>
    <row r="248" spans="1:2" ht="15.75" customHeight="1" x14ac:dyDescent="0.2">
      <c r="A248" s="2"/>
      <c r="B248" s="2"/>
    </row>
    <row r="249" spans="1:2" ht="15.75" customHeight="1" x14ac:dyDescent="0.2">
      <c r="A249" s="2"/>
      <c r="B249" s="2"/>
    </row>
    <row r="250" spans="1:2" ht="15.75" customHeight="1" x14ac:dyDescent="0.2">
      <c r="A250" s="2"/>
      <c r="B250" s="2"/>
    </row>
    <row r="251" spans="1:2" ht="15.75" customHeight="1" x14ac:dyDescent="0.2">
      <c r="A251" s="2"/>
      <c r="B251" s="2"/>
    </row>
    <row r="252" spans="1:2" ht="15.75" customHeight="1" x14ac:dyDescent="0.2">
      <c r="A252" s="2"/>
      <c r="B252" s="2"/>
    </row>
    <row r="253" spans="1:2" ht="15.75" customHeight="1" x14ac:dyDescent="0.2">
      <c r="A253" s="2"/>
      <c r="B253" s="2"/>
    </row>
    <row r="254" spans="1:2" ht="15.75" customHeight="1" x14ac:dyDescent="0.2">
      <c r="A254" s="2"/>
      <c r="B254" s="2"/>
    </row>
    <row r="255" spans="1:2" ht="15.75" customHeight="1" x14ac:dyDescent="0.2">
      <c r="A255" s="2"/>
      <c r="B255" s="2"/>
    </row>
    <row r="256" spans="1:2" ht="15.75" customHeight="1" x14ac:dyDescent="0.2">
      <c r="A256" s="2"/>
      <c r="B256" s="2"/>
    </row>
    <row r="257" spans="1:2" ht="15.75" customHeight="1" x14ac:dyDescent="0.2">
      <c r="A257" s="2"/>
      <c r="B257" s="2"/>
    </row>
    <row r="258" spans="1:2" ht="15.75" customHeight="1" x14ac:dyDescent="0.2">
      <c r="A258" s="2"/>
      <c r="B258" s="2"/>
    </row>
    <row r="259" spans="1:2" ht="15.75" customHeight="1" x14ac:dyDescent="0.2">
      <c r="A259" s="2"/>
      <c r="B259" s="2"/>
    </row>
    <row r="260" spans="1:2" ht="15.75" customHeight="1" x14ac:dyDescent="0.2">
      <c r="A260" s="2"/>
      <c r="B260" s="2"/>
    </row>
    <row r="261" spans="1:2" ht="15.75" customHeight="1" x14ac:dyDescent="0.2">
      <c r="A261" s="2"/>
      <c r="B261" s="2"/>
    </row>
    <row r="262" spans="1:2" ht="15.75" customHeight="1" x14ac:dyDescent="0.2">
      <c r="A262" s="2"/>
      <c r="B262" s="2"/>
    </row>
    <row r="263" spans="1:2" ht="15.75" customHeight="1" x14ac:dyDescent="0.2">
      <c r="A263" s="2"/>
      <c r="B263" s="2"/>
    </row>
    <row r="264" spans="1:2" ht="15.75" customHeight="1" x14ac:dyDescent="0.2">
      <c r="A264" s="2"/>
      <c r="B264" s="2"/>
    </row>
    <row r="265" spans="1:2" ht="15.75" customHeight="1" x14ac:dyDescent="0.2">
      <c r="A265" s="2"/>
      <c r="B265" s="2"/>
    </row>
    <row r="266" spans="1:2" ht="15.75" customHeight="1" x14ac:dyDescent="0.2">
      <c r="A266" s="2"/>
      <c r="B266" s="2"/>
    </row>
    <row r="267" spans="1:2" ht="15.75" customHeight="1" x14ac:dyDescent="0.2">
      <c r="A267" s="2"/>
      <c r="B267" s="2"/>
    </row>
    <row r="268" spans="1:2" ht="15.75" customHeight="1" x14ac:dyDescent="0.2">
      <c r="A268" s="2"/>
      <c r="B268" s="2"/>
    </row>
    <row r="269" spans="1:2" ht="15.75" customHeight="1" x14ac:dyDescent="0.2">
      <c r="A269" s="2"/>
      <c r="B269" s="2"/>
    </row>
    <row r="270" spans="1:2" ht="15.75" customHeight="1" x14ac:dyDescent="0.2">
      <c r="A270" s="2"/>
      <c r="B270" s="2"/>
    </row>
    <row r="271" spans="1:2" ht="15.75" customHeight="1" x14ac:dyDescent="0.2">
      <c r="A271" s="2"/>
      <c r="B271" s="2"/>
    </row>
    <row r="272" spans="1:2" ht="15.75" customHeight="1" x14ac:dyDescent="0.2">
      <c r="A272" s="2"/>
      <c r="B272" s="2"/>
    </row>
    <row r="273" spans="1:2" ht="15.75" customHeight="1" x14ac:dyDescent="0.2">
      <c r="A273" s="2"/>
      <c r="B273" s="2"/>
    </row>
    <row r="274" spans="1:2" ht="15.75" customHeight="1" x14ac:dyDescent="0.2">
      <c r="A274" s="2"/>
      <c r="B274" s="2"/>
    </row>
    <row r="275" spans="1:2" ht="15.75" customHeight="1" x14ac:dyDescent="0.2">
      <c r="A275" s="2"/>
      <c r="B275" s="2"/>
    </row>
    <row r="276" spans="1:2" ht="15.75" customHeight="1" x14ac:dyDescent="0.2">
      <c r="A276" s="2"/>
      <c r="B276" s="2"/>
    </row>
    <row r="277" spans="1:2" ht="15.75" customHeight="1" x14ac:dyDescent="0.2">
      <c r="A277" s="2"/>
      <c r="B277" s="2"/>
    </row>
    <row r="278" spans="1:2" ht="15.75" customHeight="1" x14ac:dyDescent="0.2">
      <c r="A278" s="2"/>
      <c r="B278" s="2"/>
    </row>
    <row r="279" spans="1:2" ht="15.75" customHeight="1" x14ac:dyDescent="0.2">
      <c r="A279" s="2"/>
      <c r="B279" s="2"/>
    </row>
    <row r="280" spans="1:2" ht="15.75" customHeight="1" x14ac:dyDescent="0.2">
      <c r="A280" s="2"/>
      <c r="B280" s="2"/>
    </row>
    <row r="281" spans="1:2" ht="15.75" customHeight="1" x14ac:dyDescent="0.2">
      <c r="A281" s="2"/>
      <c r="B281" s="2"/>
    </row>
    <row r="282" spans="1:2" ht="15.75" customHeight="1" x14ac:dyDescent="0.2">
      <c r="A282" s="2"/>
      <c r="B282" s="2"/>
    </row>
    <row r="283" spans="1:2" ht="15.75" customHeight="1" x14ac:dyDescent="0.2">
      <c r="A283" s="2"/>
      <c r="B283" s="2"/>
    </row>
    <row r="284" spans="1:2" ht="15.75" customHeight="1" x14ac:dyDescent="0.2">
      <c r="A284" s="2"/>
      <c r="B284" s="2"/>
    </row>
    <row r="285" spans="1:2" ht="15.75" customHeight="1" x14ac:dyDescent="0.2">
      <c r="A285" s="2"/>
      <c r="B285" s="2"/>
    </row>
    <row r="286" spans="1:2" ht="15.75" customHeight="1" x14ac:dyDescent="0.2">
      <c r="A286" s="2"/>
      <c r="B286" s="2"/>
    </row>
    <row r="287" spans="1:2" ht="15.75" customHeight="1" x14ac:dyDescent="0.2">
      <c r="A287" s="2"/>
      <c r="B287" s="2"/>
    </row>
    <row r="288" spans="1:2" ht="15.75" customHeight="1" x14ac:dyDescent="0.2">
      <c r="A288" s="2"/>
      <c r="B288" s="2"/>
    </row>
    <row r="289" spans="1:2" ht="15.75" customHeight="1" x14ac:dyDescent="0.2">
      <c r="A289" s="2"/>
      <c r="B289" s="2"/>
    </row>
    <row r="290" spans="1:2" ht="15.75" customHeight="1" x14ac:dyDescent="0.2">
      <c r="A290" s="2"/>
      <c r="B290" s="2"/>
    </row>
    <row r="291" spans="1:2" ht="15.75" customHeight="1" x14ac:dyDescent="0.2">
      <c r="A291" s="2"/>
      <c r="B291" s="2"/>
    </row>
    <row r="292" spans="1:2" ht="15.75" customHeight="1" x14ac:dyDescent="0.2">
      <c r="A292" s="2"/>
      <c r="B292" s="2"/>
    </row>
    <row r="293" spans="1:2" ht="15.75" customHeight="1" x14ac:dyDescent="0.2">
      <c r="A293" s="2"/>
      <c r="B293" s="2"/>
    </row>
    <row r="294" spans="1:2" ht="15.75" customHeight="1" x14ac:dyDescent="0.2">
      <c r="A294" s="2"/>
      <c r="B294" s="2"/>
    </row>
    <row r="295" spans="1:2" ht="15.75" customHeight="1" x14ac:dyDescent="0.2">
      <c r="A295" s="2"/>
      <c r="B295" s="2"/>
    </row>
    <row r="296" spans="1:2" ht="15.75" customHeight="1" x14ac:dyDescent="0.2">
      <c r="A296" s="2"/>
      <c r="B296" s="2"/>
    </row>
    <row r="297" spans="1:2" ht="15.75" customHeight="1" x14ac:dyDescent="0.2">
      <c r="A297" s="2"/>
      <c r="B297" s="2"/>
    </row>
    <row r="298" spans="1:2" ht="15.75" customHeight="1" x14ac:dyDescent="0.2">
      <c r="A298" s="2"/>
      <c r="B298" s="2"/>
    </row>
    <row r="299" spans="1:2" ht="15.75" customHeight="1" x14ac:dyDescent="0.2">
      <c r="A299" s="2"/>
      <c r="B299" s="2"/>
    </row>
    <row r="300" spans="1:2" ht="15.75" customHeight="1" x14ac:dyDescent="0.2">
      <c r="A300" s="2"/>
      <c r="B300" s="2"/>
    </row>
    <row r="301" spans="1:2" ht="15.75" customHeight="1" x14ac:dyDescent="0.2">
      <c r="A301" s="2"/>
      <c r="B301" s="2"/>
    </row>
    <row r="302" spans="1:2" ht="15.75" customHeight="1" x14ac:dyDescent="0.2">
      <c r="A302" s="2"/>
      <c r="B302" s="2"/>
    </row>
    <row r="303" spans="1:2" ht="15.75" customHeight="1" x14ac:dyDescent="0.2">
      <c r="A303" s="2"/>
      <c r="B303" s="2"/>
    </row>
    <row r="304" spans="1:2" ht="15.75" customHeight="1" x14ac:dyDescent="0.2">
      <c r="A304" s="2"/>
      <c r="B304" s="2"/>
    </row>
    <row r="305" spans="1:2" ht="15.75" customHeight="1" x14ac:dyDescent="0.2">
      <c r="A305" s="2"/>
      <c r="B305" s="2"/>
    </row>
    <row r="306" spans="1:2" ht="15.75" customHeight="1" x14ac:dyDescent="0.2">
      <c r="A306" s="2"/>
      <c r="B306" s="2"/>
    </row>
    <row r="307" spans="1:2" ht="15.75" customHeight="1" x14ac:dyDescent="0.2">
      <c r="A307" s="2"/>
      <c r="B307" s="2"/>
    </row>
    <row r="308" spans="1:2" ht="15.75" customHeight="1" x14ac:dyDescent="0.2">
      <c r="A308" s="2"/>
      <c r="B308" s="2"/>
    </row>
    <row r="309" spans="1:2" ht="15.75" customHeight="1" x14ac:dyDescent="0.2">
      <c r="A309" s="2"/>
      <c r="B309" s="2"/>
    </row>
    <row r="310" spans="1:2" ht="15.75" customHeight="1" x14ac:dyDescent="0.2">
      <c r="A310" s="2"/>
      <c r="B310" s="2"/>
    </row>
    <row r="311" spans="1:2" ht="15.75" customHeight="1" x14ac:dyDescent="0.2">
      <c r="A311" s="2"/>
      <c r="B311" s="2"/>
    </row>
    <row r="312" spans="1:2" ht="15.75" customHeight="1" x14ac:dyDescent="0.2">
      <c r="A312" s="2"/>
      <c r="B312" s="2"/>
    </row>
    <row r="313" spans="1:2" ht="15.75" customHeight="1" x14ac:dyDescent="0.2">
      <c r="A313" s="2"/>
      <c r="B313" s="2"/>
    </row>
    <row r="314" spans="1:2" ht="15.75" customHeight="1" x14ac:dyDescent="0.2">
      <c r="A314" s="2"/>
      <c r="B314" s="2"/>
    </row>
    <row r="315" spans="1:2" ht="15.75" customHeight="1" x14ac:dyDescent="0.2">
      <c r="A315" s="2"/>
      <c r="B315" s="2"/>
    </row>
    <row r="316" spans="1:2" ht="15.75" customHeight="1" x14ac:dyDescent="0.2">
      <c r="A316" s="2"/>
      <c r="B316" s="2"/>
    </row>
    <row r="317" spans="1:2" ht="15.75" customHeight="1" x14ac:dyDescent="0.2">
      <c r="A317" s="2"/>
      <c r="B317" s="2"/>
    </row>
    <row r="318" spans="1:2" ht="15.75" customHeight="1" x14ac:dyDescent="0.2">
      <c r="A318" s="2"/>
      <c r="B318" s="2"/>
    </row>
    <row r="319" spans="1:2" ht="15.75" customHeight="1" x14ac:dyDescent="0.2">
      <c r="A319" s="2"/>
      <c r="B319" s="2"/>
    </row>
    <row r="320" spans="1:2" ht="15.75" customHeight="1" x14ac:dyDescent="0.2">
      <c r="A320" s="2"/>
      <c r="B320" s="2"/>
    </row>
    <row r="321" spans="1:2" ht="15.75" customHeight="1" x14ac:dyDescent="0.2">
      <c r="A321" s="2"/>
      <c r="B321" s="2"/>
    </row>
    <row r="322" spans="1:2" ht="15.75" customHeight="1" x14ac:dyDescent="0.2">
      <c r="A322" s="2"/>
      <c r="B322" s="2"/>
    </row>
    <row r="323" spans="1:2" ht="15.75" customHeight="1" x14ac:dyDescent="0.2">
      <c r="A323" s="2"/>
      <c r="B323" s="2"/>
    </row>
    <row r="324" spans="1:2" ht="15.75" customHeight="1" x14ac:dyDescent="0.2">
      <c r="A324" s="2"/>
      <c r="B324" s="2"/>
    </row>
    <row r="325" spans="1:2" ht="15.75" customHeight="1" x14ac:dyDescent="0.2">
      <c r="A325" s="2"/>
      <c r="B325" s="2"/>
    </row>
    <row r="326" spans="1:2" ht="15.75" customHeight="1" x14ac:dyDescent="0.2">
      <c r="A326" s="2"/>
      <c r="B326" s="2"/>
    </row>
    <row r="327" spans="1:2" ht="15.75" customHeight="1" x14ac:dyDescent="0.2">
      <c r="A327" s="2"/>
      <c r="B327" s="2"/>
    </row>
    <row r="328" spans="1:2" ht="15.75" customHeight="1" x14ac:dyDescent="0.2">
      <c r="A328" s="2"/>
      <c r="B328" s="2"/>
    </row>
    <row r="329" spans="1:2" ht="15.75" customHeight="1" x14ac:dyDescent="0.2">
      <c r="A329" s="2"/>
      <c r="B329" s="2"/>
    </row>
    <row r="330" spans="1:2" ht="15.75" customHeight="1" x14ac:dyDescent="0.2">
      <c r="A330" s="2"/>
      <c r="B330" s="2"/>
    </row>
    <row r="331" spans="1:2" ht="15.75" customHeight="1" x14ac:dyDescent="0.2">
      <c r="A331" s="2"/>
      <c r="B331" s="2"/>
    </row>
    <row r="332" spans="1:2" ht="15.75" customHeight="1" x14ac:dyDescent="0.2">
      <c r="A332" s="2"/>
      <c r="B332" s="2"/>
    </row>
    <row r="333" spans="1:2" ht="15.75" customHeight="1" x14ac:dyDescent="0.2">
      <c r="A333" s="2"/>
      <c r="B333" s="2"/>
    </row>
    <row r="334" spans="1:2" ht="15.75" customHeight="1" x14ac:dyDescent="0.2">
      <c r="A334" s="2"/>
      <c r="B334" s="2"/>
    </row>
    <row r="335" spans="1:2" ht="15.75" customHeight="1" x14ac:dyDescent="0.2">
      <c r="A335" s="2"/>
      <c r="B335" s="2"/>
    </row>
    <row r="336" spans="1:2" ht="15.75" customHeight="1" x14ac:dyDescent="0.2">
      <c r="A336" s="2"/>
      <c r="B336" s="2"/>
    </row>
    <row r="337" spans="1:2" ht="15.75" customHeight="1" x14ac:dyDescent="0.2">
      <c r="A337" s="2"/>
      <c r="B337" s="2"/>
    </row>
    <row r="338" spans="1:2" ht="15.75" customHeight="1" x14ac:dyDescent="0.2">
      <c r="A338" s="2"/>
      <c r="B338" s="2"/>
    </row>
    <row r="339" spans="1:2" ht="15.75" customHeight="1" x14ac:dyDescent="0.2">
      <c r="A339" s="2"/>
      <c r="B339" s="2"/>
    </row>
    <row r="340" spans="1:2" ht="15.75" customHeight="1" x14ac:dyDescent="0.2">
      <c r="A340" s="2"/>
      <c r="B340" s="2"/>
    </row>
    <row r="341" spans="1:2" ht="15.75" customHeight="1" x14ac:dyDescent="0.2">
      <c r="A341" s="2"/>
      <c r="B341" s="2"/>
    </row>
    <row r="342" spans="1:2" ht="15.75" customHeight="1" x14ac:dyDescent="0.2">
      <c r="A342" s="2"/>
      <c r="B342" s="2"/>
    </row>
    <row r="343" spans="1:2" ht="15.75" customHeight="1" x14ac:dyDescent="0.2">
      <c r="A343" s="2"/>
      <c r="B343" s="2"/>
    </row>
    <row r="344" spans="1:2" ht="15.75" customHeight="1" x14ac:dyDescent="0.2">
      <c r="A344" s="2"/>
      <c r="B344" s="2"/>
    </row>
    <row r="345" spans="1:2" ht="15.75" customHeight="1" x14ac:dyDescent="0.2">
      <c r="A345" s="2"/>
      <c r="B345" s="2"/>
    </row>
    <row r="346" spans="1:2" ht="15.75" customHeight="1" x14ac:dyDescent="0.2">
      <c r="A346" s="2"/>
      <c r="B346" s="2"/>
    </row>
    <row r="347" spans="1:2" ht="15.75" customHeight="1" x14ac:dyDescent="0.2">
      <c r="A347" s="2"/>
      <c r="B347" s="2"/>
    </row>
    <row r="348" spans="1:2" ht="15.75" customHeight="1" x14ac:dyDescent="0.2">
      <c r="A348" s="2"/>
      <c r="B348" s="2"/>
    </row>
    <row r="349" spans="1:2" ht="15.75" customHeight="1" x14ac:dyDescent="0.2">
      <c r="A349" s="2"/>
      <c r="B349" s="2"/>
    </row>
    <row r="350" spans="1:2" ht="15.75" customHeight="1" x14ac:dyDescent="0.2">
      <c r="A350" s="2"/>
      <c r="B350" s="2"/>
    </row>
    <row r="351" spans="1:2" ht="15.75" customHeight="1" x14ac:dyDescent="0.2">
      <c r="A351" s="2"/>
      <c r="B351" s="2"/>
    </row>
    <row r="352" spans="1:2" ht="15.75" customHeight="1" x14ac:dyDescent="0.2">
      <c r="A352" s="2"/>
      <c r="B352" s="2"/>
    </row>
    <row r="353" spans="1:2" ht="15.75" customHeight="1" x14ac:dyDescent="0.2">
      <c r="A353" s="2"/>
      <c r="B353" s="2"/>
    </row>
    <row r="354" spans="1:2" ht="15.75" customHeight="1" x14ac:dyDescent="0.2">
      <c r="A354" s="2"/>
      <c r="B354" s="2"/>
    </row>
    <row r="355" spans="1:2" ht="15.75" customHeight="1" x14ac:dyDescent="0.2">
      <c r="A355" s="2"/>
      <c r="B355" s="2"/>
    </row>
    <row r="356" spans="1:2" ht="15.75" customHeight="1" x14ac:dyDescent="0.2">
      <c r="A356" s="2"/>
      <c r="B356" s="2"/>
    </row>
    <row r="357" spans="1:2" ht="15.75" customHeight="1" x14ac:dyDescent="0.2">
      <c r="A357" s="2"/>
      <c r="B357" s="2"/>
    </row>
    <row r="358" spans="1:2" ht="15.75" customHeight="1" x14ac:dyDescent="0.2">
      <c r="A358" s="2"/>
      <c r="B358" s="2"/>
    </row>
    <row r="359" spans="1:2" ht="15.75" customHeight="1" x14ac:dyDescent="0.2">
      <c r="A359" s="2"/>
      <c r="B359" s="2"/>
    </row>
    <row r="360" spans="1:2" ht="15.75" customHeight="1" x14ac:dyDescent="0.2">
      <c r="A360" s="2"/>
      <c r="B360" s="2"/>
    </row>
    <row r="361" spans="1:2" ht="15.75" customHeight="1" x14ac:dyDescent="0.2">
      <c r="A361" s="2"/>
      <c r="B361" s="2"/>
    </row>
    <row r="362" spans="1:2" ht="15.75" customHeight="1" x14ac:dyDescent="0.2">
      <c r="A362" s="2"/>
      <c r="B362" s="2"/>
    </row>
    <row r="363" spans="1:2" ht="15.75" customHeight="1" x14ac:dyDescent="0.2">
      <c r="A363" s="2"/>
      <c r="B363" s="2"/>
    </row>
    <row r="364" spans="1:2" ht="15.75" customHeight="1" x14ac:dyDescent="0.2">
      <c r="A364" s="2"/>
      <c r="B364" s="2"/>
    </row>
    <row r="365" spans="1:2" ht="15.75" customHeight="1" x14ac:dyDescent="0.2">
      <c r="A365" s="2"/>
      <c r="B365" s="2"/>
    </row>
    <row r="366" spans="1:2" ht="15.75" customHeight="1" x14ac:dyDescent="0.2">
      <c r="A366" s="2"/>
      <c r="B366" s="2"/>
    </row>
    <row r="367" spans="1:2" ht="15.75" customHeight="1" x14ac:dyDescent="0.2">
      <c r="A367" s="2"/>
      <c r="B367" s="2"/>
    </row>
    <row r="368" spans="1:2" ht="15.75" customHeight="1" x14ac:dyDescent="0.2">
      <c r="A368" s="2"/>
      <c r="B368" s="2"/>
    </row>
    <row r="369" spans="1:2" ht="15.75" customHeight="1" x14ac:dyDescent="0.2">
      <c r="A369" s="2"/>
      <c r="B369" s="2"/>
    </row>
    <row r="370" spans="1:2" ht="15.75" customHeight="1" x14ac:dyDescent="0.2">
      <c r="A370" s="2"/>
      <c r="B370" s="2"/>
    </row>
    <row r="371" spans="1:2" ht="15.75" customHeight="1" x14ac:dyDescent="0.2">
      <c r="A371" s="2"/>
      <c r="B371" s="2"/>
    </row>
    <row r="372" spans="1:2" ht="15.75" customHeight="1" x14ac:dyDescent="0.2">
      <c r="A372" s="2"/>
      <c r="B372" s="2"/>
    </row>
    <row r="373" spans="1:2" ht="15.75" customHeight="1" x14ac:dyDescent="0.2">
      <c r="A373" s="2"/>
      <c r="B373" s="2"/>
    </row>
    <row r="374" spans="1:2" ht="15.75" customHeight="1" x14ac:dyDescent="0.2">
      <c r="A374" s="2"/>
      <c r="B374" s="2"/>
    </row>
    <row r="375" spans="1:2" ht="15.75" customHeight="1" x14ac:dyDescent="0.2">
      <c r="A375" s="2"/>
      <c r="B375" s="2"/>
    </row>
    <row r="376" spans="1:2" ht="15.75" customHeight="1" x14ac:dyDescent="0.2">
      <c r="A376" s="2"/>
      <c r="B376" s="2"/>
    </row>
    <row r="377" spans="1:2" ht="15.75" customHeight="1" x14ac:dyDescent="0.2">
      <c r="A377" s="2"/>
      <c r="B377" s="2"/>
    </row>
    <row r="378" spans="1:2" ht="15.75" customHeight="1" x14ac:dyDescent="0.2">
      <c r="A378" s="2"/>
      <c r="B378" s="2"/>
    </row>
    <row r="379" spans="1:2" ht="15.75" customHeight="1" x14ac:dyDescent="0.2">
      <c r="A379" s="2"/>
      <c r="B379" s="2"/>
    </row>
    <row r="380" spans="1:2" ht="15.75" customHeight="1" x14ac:dyDescent="0.2">
      <c r="A380" s="2"/>
      <c r="B380" s="2"/>
    </row>
    <row r="381" spans="1:2" ht="15.75" customHeight="1" x14ac:dyDescent="0.2">
      <c r="A381" s="2"/>
      <c r="B381" s="2"/>
    </row>
    <row r="382" spans="1:2" ht="15.75" customHeight="1" x14ac:dyDescent="0.2">
      <c r="A382" s="2"/>
      <c r="B382" s="2"/>
    </row>
    <row r="383" spans="1:2" ht="15.75" customHeight="1" x14ac:dyDescent="0.2">
      <c r="A383" s="2"/>
      <c r="B383" s="2"/>
    </row>
    <row r="384" spans="1:2" ht="15.75" customHeight="1" x14ac:dyDescent="0.2">
      <c r="A384" s="2"/>
      <c r="B384" s="2"/>
    </row>
    <row r="385" spans="1:2" ht="15.75" customHeight="1" x14ac:dyDescent="0.2">
      <c r="A385" s="2"/>
      <c r="B385" s="2"/>
    </row>
    <row r="386" spans="1:2" ht="15.75" customHeight="1" x14ac:dyDescent="0.2">
      <c r="A386" s="2"/>
      <c r="B386" s="2"/>
    </row>
    <row r="387" spans="1:2" ht="15.75" customHeight="1" x14ac:dyDescent="0.2">
      <c r="A387" s="2"/>
      <c r="B387" s="2"/>
    </row>
    <row r="388" spans="1:2" ht="15.75" customHeight="1" x14ac:dyDescent="0.2">
      <c r="A388" s="2"/>
      <c r="B388" s="2"/>
    </row>
    <row r="389" spans="1:2" ht="15.75" customHeight="1" x14ac:dyDescent="0.2">
      <c r="A389" s="2"/>
      <c r="B389" s="2"/>
    </row>
    <row r="390" spans="1:2" ht="15.75" customHeight="1" x14ac:dyDescent="0.2">
      <c r="A390" s="2"/>
      <c r="B390" s="2"/>
    </row>
    <row r="391" spans="1:2" ht="15.75" customHeight="1" x14ac:dyDescent="0.2">
      <c r="A391" s="2"/>
      <c r="B391" s="2"/>
    </row>
    <row r="392" spans="1:2" ht="15.75" customHeight="1" x14ac:dyDescent="0.2">
      <c r="A392" s="2"/>
      <c r="B392" s="2"/>
    </row>
    <row r="393" spans="1:2" ht="15.75" customHeight="1" x14ac:dyDescent="0.2">
      <c r="A393" s="2"/>
      <c r="B393" s="2"/>
    </row>
    <row r="394" spans="1:2" ht="15.75" customHeight="1" x14ac:dyDescent="0.2">
      <c r="A394" s="2"/>
      <c r="B394" s="2"/>
    </row>
    <row r="395" spans="1:2" ht="15.75" customHeight="1" x14ac:dyDescent="0.2">
      <c r="A395" s="2"/>
      <c r="B395" s="2"/>
    </row>
    <row r="396" spans="1:2" ht="15.75" customHeight="1" x14ac:dyDescent="0.2">
      <c r="A396" s="2"/>
      <c r="B396" s="2"/>
    </row>
    <row r="397" spans="1:2" ht="15.75" customHeight="1" x14ac:dyDescent="0.2">
      <c r="A397" s="2"/>
      <c r="B397" s="2"/>
    </row>
    <row r="398" spans="1:2" ht="15.75" customHeight="1" x14ac:dyDescent="0.2">
      <c r="A398" s="2"/>
      <c r="B398" s="2"/>
    </row>
    <row r="399" spans="1:2" ht="15.75" customHeight="1" x14ac:dyDescent="0.2">
      <c r="A399" s="2"/>
      <c r="B399" s="2"/>
    </row>
    <row r="400" spans="1:2" ht="15.75" customHeight="1" x14ac:dyDescent="0.2">
      <c r="A400" s="2"/>
      <c r="B400" s="2"/>
    </row>
    <row r="401" spans="1:2" ht="15.75" customHeight="1" x14ac:dyDescent="0.2">
      <c r="A401" s="2"/>
      <c r="B401" s="2"/>
    </row>
    <row r="402" spans="1:2" ht="15.75" customHeight="1" x14ac:dyDescent="0.2">
      <c r="A402" s="2"/>
      <c r="B402" s="2"/>
    </row>
    <row r="403" spans="1:2" ht="15.75" customHeight="1" x14ac:dyDescent="0.2">
      <c r="A403" s="2"/>
      <c r="B403" s="2"/>
    </row>
    <row r="404" spans="1:2" ht="15.75" customHeight="1" x14ac:dyDescent="0.2">
      <c r="A404" s="2"/>
      <c r="B404" s="2"/>
    </row>
    <row r="405" spans="1:2" ht="15.75" customHeight="1" x14ac:dyDescent="0.2">
      <c r="A405" s="2"/>
      <c r="B405" s="2"/>
    </row>
    <row r="406" spans="1:2" ht="15.75" customHeight="1" x14ac:dyDescent="0.2">
      <c r="A406" s="2"/>
      <c r="B406" s="2"/>
    </row>
    <row r="407" spans="1:2" ht="15.75" customHeight="1" x14ac:dyDescent="0.2">
      <c r="A407" s="2"/>
      <c r="B407" s="2"/>
    </row>
    <row r="408" spans="1:2" ht="15.75" customHeight="1" x14ac:dyDescent="0.2">
      <c r="A408" s="2"/>
      <c r="B408" s="2"/>
    </row>
    <row r="409" spans="1:2" ht="15.75" customHeight="1" x14ac:dyDescent="0.2">
      <c r="A409" s="2"/>
      <c r="B409" s="2"/>
    </row>
    <row r="410" spans="1:2" ht="15.75" customHeight="1" x14ac:dyDescent="0.2">
      <c r="A410" s="2"/>
      <c r="B410" s="2"/>
    </row>
    <row r="411" spans="1:2" ht="15.75" customHeight="1" x14ac:dyDescent="0.2">
      <c r="A411" s="2"/>
      <c r="B411" s="2"/>
    </row>
    <row r="412" spans="1:2" ht="15.75" customHeight="1" x14ac:dyDescent="0.2">
      <c r="A412" s="2"/>
      <c r="B412" s="2"/>
    </row>
    <row r="413" spans="1:2" ht="15.75" customHeight="1" x14ac:dyDescent="0.2">
      <c r="A413" s="2"/>
      <c r="B413" s="2"/>
    </row>
    <row r="414" spans="1:2" ht="15.75" customHeight="1" x14ac:dyDescent="0.2">
      <c r="A414" s="2"/>
      <c r="B414" s="2"/>
    </row>
    <row r="415" spans="1:2" ht="15.75" customHeight="1" x14ac:dyDescent="0.2">
      <c r="A415" s="2"/>
      <c r="B415" s="2"/>
    </row>
    <row r="416" spans="1:2" ht="15.75" customHeight="1" x14ac:dyDescent="0.2">
      <c r="A416" s="2"/>
      <c r="B416" s="2"/>
    </row>
    <row r="417" spans="1:2" ht="15.75" customHeight="1" x14ac:dyDescent="0.2">
      <c r="A417" s="2"/>
      <c r="B417" s="2"/>
    </row>
    <row r="418" spans="1:2" ht="15.75" customHeight="1" x14ac:dyDescent="0.2">
      <c r="A418" s="2"/>
      <c r="B418" s="2"/>
    </row>
    <row r="419" spans="1:2" ht="15.75" customHeight="1" x14ac:dyDescent="0.2">
      <c r="A419" s="2"/>
      <c r="B419" s="2"/>
    </row>
    <row r="420" spans="1:2" ht="15.75" customHeight="1" x14ac:dyDescent="0.2">
      <c r="A420" s="2"/>
      <c r="B420" s="2"/>
    </row>
    <row r="421" spans="1:2" ht="15.75" customHeight="1" x14ac:dyDescent="0.2">
      <c r="A421" s="2"/>
      <c r="B421" s="2"/>
    </row>
    <row r="422" spans="1:2" ht="15.75" customHeight="1" x14ac:dyDescent="0.2">
      <c r="A422" s="2"/>
      <c r="B422" s="2"/>
    </row>
    <row r="423" spans="1:2" ht="15.75" customHeight="1" x14ac:dyDescent="0.2">
      <c r="A423" s="2"/>
      <c r="B423" s="2"/>
    </row>
    <row r="424" spans="1:2" ht="15.75" customHeight="1" x14ac:dyDescent="0.2">
      <c r="A424" s="2"/>
      <c r="B424" s="2"/>
    </row>
    <row r="425" spans="1:2" ht="15.75" customHeight="1" x14ac:dyDescent="0.2">
      <c r="A425" s="2"/>
      <c r="B425" s="2"/>
    </row>
    <row r="426" spans="1:2" ht="15.75" customHeight="1" x14ac:dyDescent="0.2">
      <c r="A426" s="2"/>
      <c r="B426" s="2"/>
    </row>
    <row r="427" spans="1:2" ht="15.75" customHeight="1" x14ac:dyDescent="0.2">
      <c r="A427" s="2"/>
      <c r="B427" s="2"/>
    </row>
    <row r="428" spans="1:2" ht="15.75" customHeight="1" x14ac:dyDescent="0.2">
      <c r="A428" s="2"/>
      <c r="B428" s="2"/>
    </row>
    <row r="429" spans="1:2" ht="15.75" customHeight="1" x14ac:dyDescent="0.2">
      <c r="A429" s="2"/>
      <c r="B429" s="2"/>
    </row>
    <row r="430" spans="1:2" ht="15.75" customHeight="1" x14ac:dyDescent="0.2">
      <c r="A430" s="2"/>
      <c r="B430" s="2"/>
    </row>
    <row r="431" spans="1:2" ht="15.75" customHeight="1" x14ac:dyDescent="0.2">
      <c r="A431" s="2"/>
      <c r="B431" s="2"/>
    </row>
    <row r="432" spans="1:2" ht="15.75" customHeight="1" x14ac:dyDescent="0.2">
      <c r="A432" s="2"/>
      <c r="B432" s="2"/>
    </row>
    <row r="433" spans="1:2" ht="15.75" customHeight="1" x14ac:dyDescent="0.2">
      <c r="A433" s="2"/>
      <c r="B433" s="2"/>
    </row>
    <row r="434" spans="1:2" ht="15.75" customHeight="1" x14ac:dyDescent="0.2">
      <c r="A434" s="2"/>
      <c r="B434" s="2"/>
    </row>
    <row r="435" spans="1:2" ht="15.75" customHeight="1" x14ac:dyDescent="0.2">
      <c r="A435" s="2"/>
      <c r="B435" s="2"/>
    </row>
    <row r="436" spans="1:2" ht="15.75" customHeight="1" x14ac:dyDescent="0.2">
      <c r="A436" s="2"/>
      <c r="B436" s="2"/>
    </row>
    <row r="437" spans="1:2" ht="15.75" customHeight="1" x14ac:dyDescent="0.2">
      <c r="A437" s="2"/>
      <c r="B437" s="2"/>
    </row>
    <row r="438" spans="1:2" ht="15.75" customHeight="1" x14ac:dyDescent="0.2">
      <c r="A438" s="2"/>
      <c r="B438" s="2"/>
    </row>
    <row r="439" spans="1:2" ht="15.75" customHeight="1" x14ac:dyDescent="0.2">
      <c r="A439" s="2"/>
      <c r="B439" s="2"/>
    </row>
    <row r="440" spans="1:2" ht="15.75" customHeight="1" x14ac:dyDescent="0.2">
      <c r="A440" s="2"/>
      <c r="B440" s="2"/>
    </row>
    <row r="441" spans="1:2" ht="15.75" customHeight="1" x14ac:dyDescent="0.2">
      <c r="A441" s="2"/>
      <c r="B441" s="2"/>
    </row>
    <row r="442" spans="1:2" ht="15.75" customHeight="1" x14ac:dyDescent="0.2">
      <c r="A442" s="2"/>
      <c r="B442" s="2"/>
    </row>
    <row r="443" spans="1:2" ht="15.75" customHeight="1" x14ac:dyDescent="0.2">
      <c r="A443" s="2"/>
      <c r="B443" s="2"/>
    </row>
    <row r="444" spans="1:2" ht="15.75" customHeight="1" x14ac:dyDescent="0.2">
      <c r="A444" s="2"/>
      <c r="B444" s="2"/>
    </row>
    <row r="445" spans="1:2" ht="15.75" customHeight="1" x14ac:dyDescent="0.2">
      <c r="A445" s="2"/>
      <c r="B445" s="2"/>
    </row>
    <row r="446" spans="1:2" ht="15.75" customHeight="1" x14ac:dyDescent="0.2">
      <c r="A446" s="2"/>
      <c r="B446" s="2"/>
    </row>
    <row r="447" spans="1:2" ht="15.75" customHeight="1" x14ac:dyDescent="0.2">
      <c r="A447" s="2"/>
      <c r="B447" s="2"/>
    </row>
    <row r="448" spans="1:2" ht="15.75" customHeight="1" x14ac:dyDescent="0.2">
      <c r="A448" s="2"/>
      <c r="B448" s="2"/>
    </row>
    <row r="449" spans="1:2" ht="15.75" customHeight="1" x14ac:dyDescent="0.2">
      <c r="A449" s="2"/>
      <c r="B449" s="2"/>
    </row>
    <row r="450" spans="1:2" ht="15.75" customHeight="1" x14ac:dyDescent="0.2">
      <c r="A450" s="2"/>
      <c r="B450" s="2"/>
    </row>
    <row r="451" spans="1:2" ht="15.75" customHeight="1" x14ac:dyDescent="0.2">
      <c r="A451" s="2"/>
      <c r="B451" s="2"/>
    </row>
    <row r="452" spans="1:2" ht="15.75" customHeight="1" x14ac:dyDescent="0.2">
      <c r="A452" s="2"/>
      <c r="B452" s="2"/>
    </row>
    <row r="453" spans="1:2" ht="15.75" customHeight="1" x14ac:dyDescent="0.2">
      <c r="A453" s="2"/>
      <c r="B453" s="2"/>
    </row>
    <row r="454" spans="1:2" ht="15.75" customHeight="1" x14ac:dyDescent="0.2">
      <c r="A454" s="2"/>
      <c r="B454" s="2"/>
    </row>
    <row r="455" spans="1:2" ht="15.75" customHeight="1" x14ac:dyDescent="0.2">
      <c r="A455" s="2"/>
      <c r="B455" s="2"/>
    </row>
    <row r="456" spans="1:2" ht="15.75" customHeight="1" x14ac:dyDescent="0.2">
      <c r="A456" s="2"/>
      <c r="B456" s="2"/>
    </row>
    <row r="457" spans="1:2" ht="15.75" customHeight="1" x14ac:dyDescent="0.2">
      <c r="A457" s="2"/>
      <c r="B457" s="2"/>
    </row>
    <row r="458" spans="1:2" ht="15.75" customHeight="1" x14ac:dyDescent="0.2">
      <c r="A458" s="2"/>
      <c r="B458" s="2"/>
    </row>
    <row r="459" spans="1:2" ht="15.75" customHeight="1" x14ac:dyDescent="0.2">
      <c r="A459" s="2"/>
      <c r="B459" s="2"/>
    </row>
    <row r="460" spans="1:2" ht="15.75" customHeight="1" x14ac:dyDescent="0.2">
      <c r="A460" s="2"/>
      <c r="B460" s="2"/>
    </row>
    <row r="461" spans="1:2" ht="15.75" customHeight="1" x14ac:dyDescent="0.2">
      <c r="A461" s="2"/>
      <c r="B461" s="2"/>
    </row>
    <row r="462" spans="1:2" ht="15.75" customHeight="1" x14ac:dyDescent="0.2">
      <c r="A462" s="2"/>
      <c r="B462" s="2"/>
    </row>
    <row r="463" spans="1:2" ht="15.75" customHeight="1" x14ac:dyDescent="0.2">
      <c r="A463" s="2"/>
      <c r="B463" s="2"/>
    </row>
    <row r="464" spans="1:2" ht="15.75" customHeight="1" x14ac:dyDescent="0.2">
      <c r="A464" s="2"/>
      <c r="B464" s="2"/>
    </row>
    <row r="465" spans="1:2" ht="15.75" customHeight="1" x14ac:dyDescent="0.2">
      <c r="A465" s="2"/>
      <c r="B465" s="2"/>
    </row>
    <row r="466" spans="1:2" ht="15.75" customHeight="1" x14ac:dyDescent="0.2">
      <c r="A466" s="2"/>
      <c r="B466" s="2"/>
    </row>
    <row r="467" spans="1:2" ht="15.75" customHeight="1" x14ac:dyDescent="0.2">
      <c r="A467" s="2"/>
      <c r="B467" s="2"/>
    </row>
    <row r="468" spans="1:2" ht="15.75" customHeight="1" x14ac:dyDescent="0.2">
      <c r="A468" s="2"/>
      <c r="B468" s="2"/>
    </row>
    <row r="469" spans="1:2" ht="15.75" customHeight="1" x14ac:dyDescent="0.2">
      <c r="A469" s="2"/>
      <c r="B469" s="2"/>
    </row>
    <row r="470" spans="1:2" ht="15.75" customHeight="1" x14ac:dyDescent="0.2">
      <c r="A470" s="2"/>
      <c r="B470" s="2"/>
    </row>
    <row r="471" spans="1:2" ht="15.75" customHeight="1" x14ac:dyDescent="0.2">
      <c r="A471" s="2"/>
      <c r="B471" s="2"/>
    </row>
    <row r="472" spans="1:2" ht="15.75" customHeight="1" x14ac:dyDescent="0.2">
      <c r="A472" s="2"/>
      <c r="B472" s="2"/>
    </row>
    <row r="473" spans="1:2" ht="15.75" customHeight="1" x14ac:dyDescent="0.2">
      <c r="A473" s="2"/>
      <c r="B473" s="2"/>
    </row>
    <row r="474" spans="1:2" ht="15.75" customHeight="1" x14ac:dyDescent="0.2">
      <c r="A474" s="2"/>
      <c r="B474" s="2"/>
    </row>
    <row r="475" spans="1:2" ht="15.75" customHeight="1" x14ac:dyDescent="0.2">
      <c r="A475" s="2"/>
      <c r="B475" s="2"/>
    </row>
    <row r="476" spans="1:2" ht="15.75" customHeight="1" x14ac:dyDescent="0.2">
      <c r="A476" s="2"/>
      <c r="B476" s="2"/>
    </row>
    <row r="477" spans="1:2" ht="15.75" customHeight="1" x14ac:dyDescent="0.2">
      <c r="A477" s="2"/>
      <c r="B477" s="2"/>
    </row>
    <row r="478" spans="1:2" ht="15.75" customHeight="1" x14ac:dyDescent="0.2">
      <c r="A478" s="2"/>
      <c r="B478" s="2"/>
    </row>
    <row r="479" spans="1:2" ht="15.75" customHeight="1" x14ac:dyDescent="0.2">
      <c r="A479" s="2"/>
      <c r="B479" s="2"/>
    </row>
    <row r="480" spans="1:2" ht="15.75" customHeight="1" x14ac:dyDescent="0.2">
      <c r="A480" s="2"/>
      <c r="B480" s="2"/>
    </row>
    <row r="481" spans="1:2" ht="15.75" customHeight="1" x14ac:dyDescent="0.2">
      <c r="A481" s="2"/>
      <c r="B481" s="2"/>
    </row>
    <row r="482" spans="1:2" ht="15.75" customHeight="1" x14ac:dyDescent="0.2">
      <c r="A482" s="2"/>
      <c r="B482" s="2"/>
    </row>
    <row r="483" spans="1:2" ht="15.75" customHeight="1" x14ac:dyDescent="0.2">
      <c r="A483" s="2"/>
      <c r="B483" s="2"/>
    </row>
    <row r="484" spans="1:2" ht="15.75" customHeight="1" x14ac:dyDescent="0.2">
      <c r="A484" s="2"/>
      <c r="B484" s="2"/>
    </row>
    <row r="485" spans="1:2" ht="15.75" customHeight="1" x14ac:dyDescent="0.2">
      <c r="A485" s="2"/>
      <c r="B485" s="2"/>
    </row>
    <row r="486" spans="1:2" ht="15.75" customHeight="1" x14ac:dyDescent="0.2">
      <c r="A486" s="2"/>
      <c r="B486" s="2"/>
    </row>
    <row r="487" spans="1:2" ht="15.75" customHeight="1" x14ac:dyDescent="0.2">
      <c r="A487" s="2"/>
      <c r="B487" s="2"/>
    </row>
    <row r="488" spans="1:2" ht="15.75" customHeight="1" x14ac:dyDescent="0.2">
      <c r="A488" s="2"/>
      <c r="B488" s="2"/>
    </row>
    <row r="489" spans="1:2" ht="15.75" customHeight="1" x14ac:dyDescent="0.2">
      <c r="A489" s="2"/>
      <c r="B489" s="2"/>
    </row>
    <row r="490" spans="1:2" ht="15.75" customHeight="1" x14ac:dyDescent="0.2">
      <c r="A490" s="2"/>
      <c r="B490" s="2"/>
    </row>
    <row r="491" spans="1:2" ht="15.75" customHeight="1" x14ac:dyDescent="0.2">
      <c r="A491" s="2"/>
      <c r="B491" s="2"/>
    </row>
    <row r="492" spans="1:2" ht="15.75" customHeight="1" x14ac:dyDescent="0.2">
      <c r="A492" s="2"/>
      <c r="B492" s="2"/>
    </row>
    <row r="493" spans="1:2" ht="15.75" customHeight="1" x14ac:dyDescent="0.2">
      <c r="A493" s="2"/>
      <c r="B493" s="2"/>
    </row>
    <row r="494" spans="1:2" ht="15.75" customHeight="1" x14ac:dyDescent="0.2">
      <c r="A494" s="2"/>
      <c r="B494" s="2"/>
    </row>
    <row r="495" spans="1:2" ht="15.75" customHeight="1" x14ac:dyDescent="0.2">
      <c r="A495" s="2"/>
      <c r="B495" s="2"/>
    </row>
    <row r="496" spans="1:2" ht="15.75" customHeight="1" x14ac:dyDescent="0.2">
      <c r="A496" s="2"/>
      <c r="B496" s="2"/>
    </row>
    <row r="497" spans="1:2" ht="15.75" customHeight="1" x14ac:dyDescent="0.2">
      <c r="A497" s="2"/>
      <c r="B497" s="2"/>
    </row>
    <row r="498" spans="1:2" ht="15.75" customHeight="1" x14ac:dyDescent="0.2">
      <c r="A498" s="2"/>
      <c r="B498" s="2"/>
    </row>
    <row r="499" spans="1:2" ht="15.75" customHeight="1" x14ac:dyDescent="0.2">
      <c r="A499" s="2"/>
      <c r="B499" s="2"/>
    </row>
    <row r="500" spans="1:2" ht="15.75" customHeight="1" x14ac:dyDescent="0.2">
      <c r="A500" s="2"/>
      <c r="B500" s="2"/>
    </row>
    <row r="501" spans="1:2" ht="15.75" customHeight="1" x14ac:dyDescent="0.2">
      <c r="A501" s="2"/>
      <c r="B501" s="2"/>
    </row>
    <row r="502" spans="1:2" ht="15.75" customHeight="1" x14ac:dyDescent="0.2">
      <c r="A502" s="2"/>
      <c r="B502" s="2"/>
    </row>
    <row r="503" spans="1:2" ht="15.75" customHeight="1" x14ac:dyDescent="0.2">
      <c r="A503" s="2"/>
      <c r="B503" s="2"/>
    </row>
    <row r="504" spans="1:2" ht="15.75" customHeight="1" x14ac:dyDescent="0.2">
      <c r="A504" s="2"/>
      <c r="B504" s="2"/>
    </row>
    <row r="505" spans="1:2" ht="15.75" customHeight="1" x14ac:dyDescent="0.2">
      <c r="A505" s="2"/>
      <c r="B505" s="2"/>
    </row>
    <row r="506" spans="1:2" ht="15.75" customHeight="1" x14ac:dyDescent="0.2">
      <c r="A506" s="2"/>
      <c r="B506" s="2"/>
    </row>
    <row r="507" spans="1:2" ht="15.75" customHeight="1" x14ac:dyDescent="0.2">
      <c r="A507" s="2"/>
      <c r="B507" s="2"/>
    </row>
    <row r="508" spans="1:2" ht="15.75" customHeight="1" x14ac:dyDescent="0.2">
      <c r="A508" s="2"/>
      <c r="B508" s="2"/>
    </row>
    <row r="509" spans="1:2" ht="15.75" customHeight="1" x14ac:dyDescent="0.2">
      <c r="A509" s="2"/>
      <c r="B509" s="2"/>
    </row>
    <row r="510" spans="1:2" ht="15.75" customHeight="1" x14ac:dyDescent="0.2">
      <c r="A510" s="2"/>
      <c r="B510" s="2"/>
    </row>
    <row r="511" spans="1:2" ht="15.75" customHeight="1" x14ac:dyDescent="0.2">
      <c r="A511" s="2"/>
      <c r="B511" s="2"/>
    </row>
    <row r="512" spans="1:2" ht="15.75" customHeight="1" x14ac:dyDescent="0.2">
      <c r="A512" s="2"/>
      <c r="B512" s="2"/>
    </row>
    <row r="513" spans="1:2" ht="15.75" customHeight="1" x14ac:dyDescent="0.2">
      <c r="A513" s="2"/>
      <c r="B513" s="2"/>
    </row>
    <row r="514" spans="1:2" ht="15.75" customHeight="1" x14ac:dyDescent="0.2">
      <c r="A514" s="2"/>
      <c r="B514" s="2"/>
    </row>
    <row r="515" spans="1:2" ht="15.75" customHeight="1" x14ac:dyDescent="0.2">
      <c r="A515" s="2"/>
      <c r="B515" s="2"/>
    </row>
    <row r="516" spans="1:2" ht="15.75" customHeight="1" x14ac:dyDescent="0.2">
      <c r="A516" s="2"/>
      <c r="B516" s="2"/>
    </row>
    <row r="517" spans="1:2" ht="15.75" customHeight="1" x14ac:dyDescent="0.2">
      <c r="A517" s="2"/>
      <c r="B517" s="2"/>
    </row>
    <row r="518" spans="1:2" ht="15.75" customHeight="1" x14ac:dyDescent="0.2">
      <c r="A518" s="2"/>
      <c r="B518" s="2"/>
    </row>
    <row r="519" spans="1:2" ht="15.75" customHeight="1" x14ac:dyDescent="0.2">
      <c r="A519" s="2"/>
      <c r="B519" s="2"/>
    </row>
    <row r="520" spans="1:2" ht="15.75" customHeight="1" x14ac:dyDescent="0.2">
      <c r="A520" s="2"/>
      <c r="B520" s="2"/>
    </row>
    <row r="521" spans="1:2" ht="15.75" customHeight="1" x14ac:dyDescent="0.2">
      <c r="A521" s="2"/>
      <c r="B521" s="2"/>
    </row>
    <row r="522" spans="1:2" ht="15.75" customHeight="1" x14ac:dyDescent="0.2">
      <c r="A522" s="2"/>
      <c r="B522" s="2"/>
    </row>
    <row r="523" spans="1:2" ht="15.75" customHeight="1" x14ac:dyDescent="0.2">
      <c r="A523" s="2"/>
      <c r="B523" s="2"/>
    </row>
    <row r="524" spans="1:2" ht="15.75" customHeight="1" x14ac:dyDescent="0.2">
      <c r="A524" s="2"/>
      <c r="B524" s="2"/>
    </row>
    <row r="525" spans="1:2" ht="15.75" customHeight="1" x14ac:dyDescent="0.2">
      <c r="A525" s="2"/>
      <c r="B525" s="2"/>
    </row>
    <row r="526" spans="1:2" ht="15.75" customHeight="1" x14ac:dyDescent="0.2">
      <c r="A526" s="2"/>
      <c r="B526" s="2"/>
    </row>
    <row r="527" spans="1:2" ht="15.75" customHeight="1" x14ac:dyDescent="0.2">
      <c r="A527" s="2"/>
      <c r="B527" s="2"/>
    </row>
    <row r="528" spans="1:2" ht="15.75" customHeight="1" x14ac:dyDescent="0.2">
      <c r="A528" s="2"/>
      <c r="B528" s="2"/>
    </row>
    <row r="529" spans="1:2" ht="15.75" customHeight="1" x14ac:dyDescent="0.2">
      <c r="A529" s="2"/>
      <c r="B529" s="2"/>
    </row>
    <row r="530" spans="1:2" ht="15.75" customHeight="1" x14ac:dyDescent="0.2">
      <c r="A530" s="2"/>
      <c r="B530" s="2"/>
    </row>
    <row r="531" spans="1:2" ht="15.75" customHeight="1" x14ac:dyDescent="0.2">
      <c r="A531" s="2"/>
      <c r="B531" s="2"/>
    </row>
    <row r="532" spans="1:2" ht="15.75" customHeight="1" x14ac:dyDescent="0.2">
      <c r="A532" s="2"/>
      <c r="B532" s="2"/>
    </row>
    <row r="533" spans="1:2" ht="15.75" customHeight="1" x14ac:dyDescent="0.2">
      <c r="A533" s="2"/>
      <c r="B533" s="2"/>
    </row>
    <row r="534" spans="1:2" ht="15.75" customHeight="1" x14ac:dyDescent="0.2">
      <c r="A534" s="2"/>
      <c r="B534" s="2"/>
    </row>
    <row r="535" spans="1:2" ht="15.75" customHeight="1" x14ac:dyDescent="0.2">
      <c r="A535" s="2"/>
      <c r="B535" s="2"/>
    </row>
    <row r="536" spans="1:2" ht="15.75" customHeight="1" x14ac:dyDescent="0.2">
      <c r="A536" s="2"/>
      <c r="B536" s="2"/>
    </row>
    <row r="537" spans="1:2" ht="15.75" customHeight="1" x14ac:dyDescent="0.2">
      <c r="A537" s="2"/>
      <c r="B537" s="2"/>
    </row>
    <row r="538" spans="1:2" ht="15.75" customHeight="1" x14ac:dyDescent="0.2">
      <c r="A538" s="2"/>
      <c r="B538" s="2"/>
    </row>
    <row r="539" spans="1:2" ht="15.75" customHeight="1" x14ac:dyDescent="0.2">
      <c r="A539" s="2"/>
      <c r="B539" s="2"/>
    </row>
    <row r="540" spans="1:2" ht="15.75" customHeight="1" x14ac:dyDescent="0.2">
      <c r="A540" s="2"/>
      <c r="B540" s="2"/>
    </row>
    <row r="541" spans="1:2" ht="15.75" customHeight="1" x14ac:dyDescent="0.2">
      <c r="A541" s="2"/>
      <c r="B541" s="2"/>
    </row>
    <row r="542" spans="1:2" ht="15.75" customHeight="1" x14ac:dyDescent="0.2">
      <c r="A542" s="2"/>
      <c r="B542" s="2"/>
    </row>
    <row r="543" spans="1:2" ht="15.75" customHeight="1" x14ac:dyDescent="0.2">
      <c r="A543" s="2"/>
      <c r="B543" s="2"/>
    </row>
    <row r="544" spans="1:2" ht="15.75" customHeight="1" x14ac:dyDescent="0.2">
      <c r="A544" s="2"/>
      <c r="B544" s="2"/>
    </row>
    <row r="545" spans="1:2" ht="15.75" customHeight="1" x14ac:dyDescent="0.2">
      <c r="A545" s="2"/>
      <c r="B545" s="2"/>
    </row>
    <row r="546" spans="1:2" ht="15.75" customHeight="1" x14ac:dyDescent="0.2">
      <c r="A546" s="2"/>
      <c r="B546" s="2"/>
    </row>
    <row r="547" spans="1:2" ht="15.75" customHeight="1" x14ac:dyDescent="0.2">
      <c r="A547" s="2"/>
      <c r="B547" s="2"/>
    </row>
    <row r="548" spans="1:2" ht="15.75" customHeight="1" x14ac:dyDescent="0.2">
      <c r="A548" s="2"/>
      <c r="B548" s="2"/>
    </row>
    <row r="549" spans="1:2" ht="15.75" customHeight="1" x14ac:dyDescent="0.2">
      <c r="A549" s="2"/>
      <c r="B549" s="2"/>
    </row>
    <row r="550" spans="1:2" ht="15.75" customHeight="1" x14ac:dyDescent="0.2">
      <c r="A550" s="2"/>
      <c r="B550" s="2"/>
    </row>
    <row r="551" spans="1:2" ht="15.75" customHeight="1" x14ac:dyDescent="0.2">
      <c r="A551" s="2"/>
      <c r="B551" s="2"/>
    </row>
    <row r="552" spans="1:2" ht="15.75" customHeight="1" x14ac:dyDescent="0.2">
      <c r="A552" s="2"/>
      <c r="B552" s="2"/>
    </row>
    <row r="553" spans="1:2" ht="15.75" customHeight="1" x14ac:dyDescent="0.2">
      <c r="A553" s="2"/>
      <c r="B553" s="2"/>
    </row>
    <row r="554" spans="1:2" ht="15.75" customHeight="1" x14ac:dyDescent="0.2">
      <c r="A554" s="2"/>
      <c r="B554" s="2"/>
    </row>
    <row r="555" spans="1:2" ht="15.75" customHeight="1" x14ac:dyDescent="0.2">
      <c r="A555" s="2"/>
      <c r="B555" s="2"/>
    </row>
    <row r="556" spans="1:2" ht="15.75" customHeight="1" x14ac:dyDescent="0.2">
      <c r="A556" s="2"/>
      <c r="B556" s="2"/>
    </row>
    <row r="557" spans="1:2" ht="15.75" customHeight="1" x14ac:dyDescent="0.2">
      <c r="A557" s="2"/>
      <c r="B557" s="2"/>
    </row>
    <row r="558" spans="1:2" ht="15.75" customHeight="1" x14ac:dyDescent="0.2">
      <c r="A558" s="2"/>
      <c r="B558" s="2"/>
    </row>
    <row r="559" spans="1:2" ht="15.75" customHeight="1" x14ac:dyDescent="0.2">
      <c r="A559" s="2"/>
      <c r="B559" s="2"/>
    </row>
    <row r="560" spans="1:2" ht="15.75" customHeight="1" x14ac:dyDescent="0.2">
      <c r="A560" s="2"/>
      <c r="B560" s="2"/>
    </row>
    <row r="561" spans="1:2" ht="15.75" customHeight="1" x14ac:dyDescent="0.2">
      <c r="A561" s="2"/>
      <c r="B561" s="2"/>
    </row>
    <row r="562" spans="1:2" ht="15.75" customHeight="1" x14ac:dyDescent="0.2">
      <c r="A562" s="2"/>
      <c r="B562" s="2"/>
    </row>
    <row r="563" spans="1:2" ht="15.75" customHeight="1" x14ac:dyDescent="0.2">
      <c r="A563" s="2"/>
      <c r="B563" s="2"/>
    </row>
    <row r="564" spans="1:2" ht="15.75" customHeight="1" x14ac:dyDescent="0.2">
      <c r="A564" s="2"/>
      <c r="B564" s="2"/>
    </row>
    <row r="565" spans="1:2" ht="15.75" customHeight="1" x14ac:dyDescent="0.2">
      <c r="A565" s="2"/>
      <c r="B565" s="2"/>
    </row>
    <row r="566" spans="1:2" ht="15.75" customHeight="1" x14ac:dyDescent="0.2">
      <c r="A566" s="2"/>
      <c r="B566" s="2"/>
    </row>
    <row r="567" spans="1:2" ht="15.75" customHeight="1" x14ac:dyDescent="0.2">
      <c r="A567" s="2"/>
      <c r="B567" s="2"/>
    </row>
    <row r="568" spans="1:2" ht="15.75" customHeight="1" x14ac:dyDescent="0.2">
      <c r="A568" s="2"/>
      <c r="B568" s="2"/>
    </row>
    <row r="569" spans="1:2" ht="15.75" customHeight="1" x14ac:dyDescent="0.2">
      <c r="A569" s="2"/>
      <c r="B569" s="2"/>
    </row>
    <row r="570" spans="1:2" ht="15.75" customHeight="1" x14ac:dyDescent="0.2">
      <c r="A570" s="2"/>
      <c r="B570" s="2"/>
    </row>
    <row r="571" spans="1:2" ht="15.75" customHeight="1" x14ac:dyDescent="0.2">
      <c r="A571" s="2"/>
      <c r="B571" s="2"/>
    </row>
    <row r="572" spans="1:2" ht="15.75" customHeight="1" x14ac:dyDescent="0.2">
      <c r="A572" s="2"/>
      <c r="B572" s="2"/>
    </row>
    <row r="573" spans="1:2" ht="15.75" customHeight="1" x14ac:dyDescent="0.2">
      <c r="A573" s="2"/>
      <c r="B573" s="2"/>
    </row>
    <row r="574" spans="1:2" ht="15.75" customHeight="1" x14ac:dyDescent="0.2">
      <c r="A574" s="2"/>
      <c r="B574" s="2"/>
    </row>
    <row r="575" spans="1:2" ht="15.75" customHeight="1" x14ac:dyDescent="0.2">
      <c r="A575" s="2"/>
      <c r="B575" s="2"/>
    </row>
    <row r="576" spans="1:2" ht="15.75" customHeight="1" x14ac:dyDescent="0.2">
      <c r="A576" s="2"/>
      <c r="B576" s="2"/>
    </row>
    <row r="577" spans="1:2" ht="15.75" customHeight="1" x14ac:dyDescent="0.2">
      <c r="A577" s="2"/>
      <c r="B577" s="2"/>
    </row>
    <row r="578" spans="1:2" ht="15.75" customHeight="1" x14ac:dyDescent="0.2">
      <c r="A578" s="2"/>
      <c r="B578" s="2"/>
    </row>
    <row r="579" spans="1:2" ht="15.75" customHeight="1" x14ac:dyDescent="0.2">
      <c r="A579" s="2"/>
      <c r="B579" s="2"/>
    </row>
    <row r="580" spans="1:2" ht="15.75" customHeight="1" x14ac:dyDescent="0.2">
      <c r="A580" s="2"/>
      <c r="B580" s="2"/>
    </row>
    <row r="581" spans="1:2" ht="15.75" customHeight="1" x14ac:dyDescent="0.2">
      <c r="A581" s="2"/>
      <c r="B581" s="2"/>
    </row>
    <row r="582" spans="1:2" ht="15.75" customHeight="1" x14ac:dyDescent="0.2">
      <c r="A582" s="2"/>
      <c r="B582" s="2"/>
    </row>
    <row r="583" spans="1:2" ht="15.75" customHeight="1" x14ac:dyDescent="0.2">
      <c r="A583" s="2"/>
      <c r="B583" s="2"/>
    </row>
    <row r="584" spans="1:2" ht="15.75" customHeight="1" x14ac:dyDescent="0.2">
      <c r="A584" s="2"/>
      <c r="B584" s="2"/>
    </row>
    <row r="585" spans="1:2" ht="15.75" customHeight="1" x14ac:dyDescent="0.2">
      <c r="A585" s="2"/>
      <c r="B585" s="2"/>
    </row>
    <row r="586" spans="1:2" ht="15.75" customHeight="1" x14ac:dyDescent="0.2">
      <c r="A586" s="2"/>
      <c r="B586" s="2"/>
    </row>
    <row r="587" spans="1:2" ht="15.75" customHeight="1" x14ac:dyDescent="0.2">
      <c r="A587" s="2"/>
      <c r="B587" s="2"/>
    </row>
    <row r="588" spans="1:2" ht="15.75" customHeight="1" x14ac:dyDescent="0.2">
      <c r="A588" s="2"/>
      <c r="B588" s="2"/>
    </row>
    <row r="589" spans="1:2" ht="15.75" customHeight="1" x14ac:dyDescent="0.2">
      <c r="A589" s="2"/>
      <c r="B589" s="2"/>
    </row>
    <row r="590" spans="1:2" ht="15.75" customHeight="1" x14ac:dyDescent="0.2">
      <c r="A590" s="2"/>
      <c r="B590" s="2"/>
    </row>
    <row r="591" spans="1:2" ht="15.75" customHeight="1" x14ac:dyDescent="0.2">
      <c r="A591" s="2"/>
      <c r="B591" s="2"/>
    </row>
    <row r="592" spans="1:2" ht="15.75" customHeight="1" x14ac:dyDescent="0.2">
      <c r="A592" s="2"/>
      <c r="B592" s="2"/>
    </row>
    <row r="593" spans="1:2" ht="15.75" customHeight="1" x14ac:dyDescent="0.2">
      <c r="A593" s="2"/>
      <c r="B593" s="2"/>
    </row>
    <row r="594" spans="1:2" ht="15.75" customHeight="1" x14ac:dyDescent="0.2">
      <c r="A594" s="2"/>
      <c r="B594" s="2"/>
    </row>
    <row r="595" spans="1:2" ht="15.75" customHeight="1" x14ac:dyDescent="0.2">
      <c r="A595" s="2"/>
      <c r="B595" s="2"/>
    </row>
    <row r="596" spans="1:2" ht="15.75" customHeight="1" x14ac:dyDescent="0.2">
      <c r="A596" s="2"/>
      <c r="B596" s="2"/>
    </row>
    <row r="597" spans="1:2" ht="15.75" customHeight="1" x14ac:dyDescent="0.2">
      <c r="A597" s="2"/>
      <c r="B597" s="2"/>
    </row>
    <row r="598" spans="1:2" ht="15.75" customHeight="1" x14ac:dyDescent="0.2">
      <c r="A598" s="2"/>
      <c r="B598" s="2"/>
    </row>
    <row r="599" spans="1:2" ht="15.75" customHeight="1" x14ac:dyDescent="0.2">
      <c r="A599" s="2"/>
      <c r="B599" s="2"/>
    </row>
    <row r="600" spans="1:2" ht="15.75" customHeight="1" x14ac:dyDescent="0.2">
      <c r="A600" s="2"/>
      <c r="B600" s="2"/>
    </row>
    <row r="601" spans="1:2" ht="15.75" customHeight="1" x14ac:dyDescent="0.2">
      <c r="A601" s="2"/>
      <c r="B601" s="2"/>
    </row>
    <row r="602" spans="1:2" ht="15.75" customHeight="1" x14ac:dyDescent="0.2">
      <c r="A602" s="2"/>
      <c r="B602" s="2"/>
    </row>
    <row r="603" spans="1:2" ht="15.75" customHeight="1" x14ac:dyDescent="0.2">
      <c r="A603" s="2"/>
      <c r="B603" s="2"/>
    </row>
    <row r="604" spans="1:2" ht="15.75" customHeight="1" x14ac:dyDescent="0.2">
      <c r="A604" s="2"/>
      <c r="B604" s="2"/>
    </row>
    <row r="605" spans="1:2" ht="15.75" customHeight="1" x14ac:dyDescent="0.2">
      <c r="A605" s="2"/>
      <c r="B605" s="2"/>
    </row>
    <row r="606" spans="1:2" ht="15.75" customHeight="1" x14ac:dyDescent="0.2">
      <c r="A606" s="2"/>
      <c r="B606" s="2"/>
    </row>
    <row r="607" spans="1:2" ht="15.75" customHeight="1" x14ac:dyDescent="0.2">
      <c r="A607" s="2"/>
      <c r="B607" s="2"/>
    </row>
    <row r="608" spans="1:2" ht="15.75" customHeight="1" x14ac:dyDescent="0.2">
      <c r="A608" s="2"/>
      <c r="B608" s="2"/>
    </row>
    <row r="609" spans="1:2" ht="15.75" customHeight="1" x14ac:dyDescent="0.2">
      <c r="A609" s="2"/>
      <c r="B609" s="2"/>
    </row>
    <row r="610" spans="1:2" ht="15.75" customHeight="1" x14ac:dyDescent="0.2">
      <c r="A610" s="2"/>
      <c r="B610" s="2"/>
    </row>
    <row r="611" spans="1:2" ht="15.75" customHeight="1" x14ac:dyDescent="0.2">
      <c r="A611" s="2"/>
      <c r="B611" s="2"/>
    </row>
    <row r="612" spans="1:2" ht="15.75" customHeight="1" x14ac:dyDescent="0.2">
      <c r="A612" s="2"/>
      <c r="B612" s="2"/>
    </row>
    <row r="613" spans="1:2" ht="15.75" customHeight="1" x14ac:dyDescent="0.2">
      <c r="A613" s="2"/>
      <c r="B613" s="2"/>
    </row>
    <row r="614" spans="1:2" ht="15.75" customHeight="1" x14ac:dyDescent="0.2">
      <c r="A614" s="2"/>
      <c r="B614" s="2"/>
    </row>
    <row r="615" spans="1:2" ht="15.75" customHeight="1" x14ac:dyDescent="0.2">
      <c r="A615" s="2"/>
      <c r="B615" s="2"/>
    </row>
    <row r="616" spans="1:2" ht="15.75" customHeight="1" x14ac:dyDescent="0.2">
      <c r="A616" s="2"/>
      <c r="B616" s="2"/>
    </row>
    <row r="617" spans="1:2" ht="15.75" customHeight="1" x14ac:dyDescent="0.2">
      <c r="A617" s="2"/>
      <c r="B617" s="2"/>
    </row>
    <row r="618" spans="1:2" ht="15.75" customHeight="1" x14ac:dyDescent="0.2">
      <c r="A618" s="2"/>
      <c r="B618" s="2"/>
    </row>
    <row r="619" spans="1:2" ht="15.75" customHeight="1" x14ac:dyDescent="0.2">
      <c r="A619" s="2"/>
      <c r="B619" s="2"/>
    </row>
    <row r="620" spans="1:2" ht="15.75" customHeight="1" x14ac:dyDescent="0.2">
      <c r="A620" s="2"/>
      <c r="B620" s="2"/>
    </row>
    <row r="621" spans="1:2" ht="15.75" customHeight="1" x14ac:dyDescent="0.2">
      <c r="A621" s="2"/>
      <c r="B621" s="2"/>
    </row>
    <row r="622" spans="1:2" ht="15.75" customHeight="1" x14ac:dyDescent="0.2">
      <c r="A622" s="2"/>
      <c r="B622" s="2"/>
    </row>
    <row r="623" spans="1:2" ht="15.75" customHeight="1" x14ac:dyDescent="0.2">
      <c r="A623" s="2"/>
      <c r="B623" s="2"/>
    </row>
    <row r="624" spans="1:2" ht="15.75" customHeight="1" x14ac:dyDescent="0.2">
      <c r="A624" s="2"/>
      <c r="B624" s="2"/>
    </row>
    <row r="625" spans="1:2" ht="15.75" customHeight="1" x14ac:dyDescent="0.2">
      <c r="A625" s="2"/>
      <c r="B625" s="2"/>
    </row>
    <row r="626" spans="1:2" ht="15.75" customHeight="1" x14ac:dyDescent="0.2">
      <c r="A626" s="2"/>
      <c r="B626" s="2"/>
    </row>
    <row r="627" spans="1:2" ht="15.75" customHeight="1" x14ac:dyDescent="0.2">
      <c r="A627" s="2"/>
      <c r="B627" s="2"/>
    </row>
    <row r="628" spans="1:2" ht="15.75" customHeight="1" x14ac:dyDescent="0.2">
      <c r="A628" s="2"/>
      <c r="B628" s="2"/>
    </row>
    <row r="629" spans="1:2" ht="15.75" customHeight="1" x14ac:dyDescent="0.2">
      <c r="A629" s="2"/>
      <c r="B629" s="2"/>
    </row>
    <row r="630" spans="1:2" ht="15.75" customHeight="1" x14ac:dyDescent="0.2">
      <c r="A630" s="2"/>
      <c r="B630" s="2"/>
    </row>
    <row r="631" spans="1:2" ht="15.75" customHeight="1" x14ac:dyDescent="0.2">
      <c r="A631" s="2"/>
      <c r="B631" s="2"/>
    </row>
    <row r="632" spans="1:2" ht="15.75" customHeight="1" x14ac:dyDescent="0.2">
      <c r="A632" s="2"/>
      <c r="B632" s="2"/>
    </row>
    <row r="633" spans="1:2" ht="15.75" customHeight="1" x14ac:dyDescent="0.2">
      <c r="A633" s="2"/>
      <c r="B633" s="2"/>
    </row>
    <row r="634" spans="1:2" ht="15.75" customHeight="1" x14ac:dyDescent="0.2">
      <c r="A634" s="2"/>
      <c r="B634" s="2"/>
    </row>
    <row r="635" spans="1:2" ht="15.75" customHeight="1" x14ac:dyDescent="0.2">
      <c r="A635" s="2"/>
      <c r="B635" s="2"/>
    </row>
    <row r="636" spans="1:2" ht="15.75" customHeight="1" x14ac:dyDescent="0.2">
      <c r="A636" s="2"/>
      <c r="B636" s="2"/>
    </row>
    <row r="637" spans="1:2" ht="15.75" customHeight="1" x14ac:dyDescent="0.2">
      <c r="A637" s="2"/>
      <c r="B637" s="2"/>
    </row>
    <row r="638" spans="1:2" ht="15.75" customHeight="1" x14ac:dyDescent="0.2">
      <c r="A638" s="2"/>
      <c r="B638" s="2"/>
    </row>
    <row r="639" spans="1:2" ht="15.75" customHeight="1" x14ac:dyDescent="0.2">
      <c r="A639" s="2"/>
      <c r="B639" s="2"/>
    </row>
    <row r="640" spans="1:2" ht="15.75" customHeight="1" x14ac:dyDescent="0.2">
      <c r="A640" s="2"/>
      <c r="B640" s="2"/>
    </row>
    <row r="641" spans="1:2" ht="15.75" customHeight="1" x14ac:dyDescent="0.2">
      <c r="A641" s="2"/>
      <c r="B641" s="2"/>
    </row>
    <row r="642" spans="1:2" ht="15.75" customHeight="1" x14ac:dyDescent="0.2">
      <c r="A642" s="2"/>
      <c r="B642" s="2"/>
    </row>
    <row r="643" spans="1:2" ht="15.75" customHeight="1" x14ac:dyDescent="0.2">
      <c r="A643" s="2"/>
      <c r="B643" s="2"/>
    </row>
    <row r="644" spans="1:2" ht="15.75" customHeight="1" x14ac:dyDescent="0.2">
      <c r="A644" s="2"/>
      <c r="B644" s="2"/>
    </row>
    <row r="645" spans="1:2" ht="15.75" customHeight="1" x14ac:dyDescent="0.2">
      <c r="A645" s="2"/>
      <c r="B645" s="2"/>
    </row>
    <row r="646" spans="1:2" ht="15.75" customHeight="1" x14ac:dyDescent="0.2">
      <c r="A646" s="2"/>
      <c r="B646" s="2"/>
    </row>
    <row r="647" spans="1:2" ht="15.75" customHeight="1" x14ac:dyDescent="0.2">
      <c r="A647" s="2"/>
      <c r="B647" s="2"/>
    </row>
    <row r="648" spans="1:2" ht="15.75" customHeight="1" x14ac:dyDescent="0.2">
      <c r="A648" s="2"/>
      <c r="B648" s="2"/>
    </row>
    <row r="649" spans="1:2" ht="15.75" customHeight="1" x14ac:dyDescent="0.2">
      <c r="A649" s="2"/>
      <c r="B649" s="2"/>
    </row>
    <row r="650" spans="1:2" ht="15.75" customHeight="1" x14ac:dyDescent="0.2">
      <c r="A650" s="2"/>
      <c r="B650" s="2"/>
    </row>
    <row r="651" spans="1:2" ht="15.75" customHeight="1" x14ac:dyDescent="0.2">
      <c r="A651" s="2"/>
      <c r="B651" s="2"/>
    </row>
    <row r="652" spans="1:2" ht="15.75" customHeight="1" x14ac:dyDescent="0.2">
      <c r="A652" s="2"/>
      <c r="B652" s="2"/>
    </row>
    <row r="653" spans="1:2" ht="15.75" customHeight="1" x14ac:dyDescent="0.2">
      <c r="A653" s="2"/>
      <c r="B653" s="2"/>
    </row>
    <row r="654" spans="1:2" ht="15.75" customHeight="1" x14ac:dyDescent="0.2">
      <c r="A654" s="2"/>
      <c r="B654" s="2"/>
    </row>
    <row r="655" spans="1:2" ht="15.75" customHeight="1" x14ac:dyDescent="0.2">
      <c r="A655" s="2"/>
      <c r="B655" s="2"/>
    </row>
    <row r="656" spans="1:2" ht="15.75" customHeight="1" x14ac:dyDescent="0.2">
      <c r="A656" s="2"/>
      <c r="B656" s="2"/>
    </row>
    <row r="657" spans="1:2" ht="15.75" customHeight="1" x14ac:dyDescent="0.2">
      <c r="A657" s="2"/>
      <c r="B657" s="2"/>
    </row>
    <row r="658" spans="1:2" ht="15.75" customHeight="1" x14ac:dyDescent="0.2">
      <c r="A658" s="2"/>
      <c r="B658" s="2"/>
    </row>
    <row r="659" spans="1:2" ht="15.75" customHeight="1" x14ac:dyDescent="0.2">
      <c r="A659" s="2"/>
      <c r="B659" s="2"/>
    </row>
    <row r="660" spans="1:2" ht="15.75" customHeight="1" x14ac:dyDescent="0.2">
      <c r="A660" s="2"/>
      <c r="B660" s="2"/>
    </row>
    <row r="661" spans="1:2" ht="15.75" customHeight="1" x14ac:dyDescent="0.2">
      <c r="A661" s="2"/>
      <c r="B661" s="2"/>
    </row>
    <row r="662" spans="1:2" ht="15.75" customHeight="1" x14ac:dyDescent="0.2">
      <c r="A662" s="2"/>
      <c r="B662" s="2"/>
    </row>
    <row r="663" spans="1:2" ht="15.75" customHeight="1" x14ac:dyDescent="0.2">
      <c r="A663" s="2"/>
      <c r="B663" s="2"/>
    </row>
    <row r="664" spans="1:2" ht="15.75" customHeight="1" x14ac:dyDescent="0.2">
      <c r="A664" s="2"/>
      <c r="B664" s="2"/>
    </row>
    <row r="665" spans="1:2" ht="15.75" customHeight="1" x14ac:dyDescent="0.2">
      <c r="A665" s="2"/>
      <c r="B665" s="2"/>
    </row>
    <row r="666" spans="1:2" ht="15.75" customHeight="1" x14ac:dyDescent="0.2">
      <c r="A666" s="2"/>
      <c r="B666" s="2"/>
    </row>
    <row r="667" spans="1:2" ht="15.75" customHeight="1" x14ac:dyDescent="0.2">
      <c r="A667" s="2"/>
      <c r="B667" s="2"/>
    </row>
    <row r="668" spans="1:2" ht="15.75" customHeight="1" x14ac:dyDescent="0.2">
      <c r="A668" s="2"/>
      <c r="B668" s="2"/>
    </row>
    <row r="669" spans="1:2" ht="15.75" customHeight="1" x14ac:dyDescent="0.2">
      <c r="A669" s="2"/>
      <c r="B669" s="2"/>
    </row>
    <row r="670" spans="1:2" ht="15.75" customHeight="1" x14ac:dyDescent="0.2">
      <c r="A670" s="2"/>
      <c r="B670" s="2"/>
    </row>
    <row r="671" spans="1:2" ht="15.75" customHeight="1" x14ac:dyDescent="0.2">
      <c r="A671" s="2"/>
      <c r="B671" s="2"/>
    </row>
    <row r="672" spans="1:2" ht="15.75" customHeight="1" x14ac:dyDescent="0.2">
      <c r="A672" s="2"/>
      <c r="B672" s="2"/>
    </row>
    <row r="673" spans="1:2" ht="15.75" customHeight="1" x14ac:dyDescent="0.2">
      <c r="A673" s="2"/>
      <c r="B673" s="2"/>
    </row>
    <row r="674" spans="1:2" ht="15.75" customHeight="1" x14ac:dyDescent="0.2">
      <c r="A674" s="2"/>
      <c r="B674" s="2"/>
    </row>
    <row r="675" spans="1:2" ht="15.75" customHeight="1" x14ac:dyDescent="0.2">
      <c r="A675" s="2"/>
      <c r="B675" s="2"/>
    </row>
    <row r="676" spans="1:2" ht="15.75" customHeight="1" x14ac:dyDescent="0.2">
      <c r="A676" s="2"/>
      <c r="B676" s="2"/>
    </row>
    <row r="677" spans="1:2" ht="15.75" customHeight="1" x14ac:dyDescent="0.2">
      <c r="A677" s="2"/>
      <c r="B677" s="2"/>
    </row>
    <row r="678" spans="1:2" ht="15.75" customHeight="1" x14ac:dyDescent="0.2">
      <c r="A678" s="2"/>
      <c r="B678" s="2"/>
    </row>
    <row r="679" spans="1:2" ht="15.75" customHeight="1" x14ac:dyDescent="0.2">
      <c r="A679" s="2"/>
      <c r="B679" s="2"/>
    </row>
    <row r="680" spans="1:2" ht="15.75" customHeight="1" x14ac:dyDescent="0.2">
      <c r="A680" s="2"/>
      <c r="B680" s="2"/>
    </row>
    <row r="681" spans="1:2" ht="15.75" customHeight="1" x14ac:dyDescent="0.2">
      <c r="A681" s="2"/>
      <c r="B681" s="2"/>
    </row>
    <row r="682" spans="1:2" ht="15.75" customHeight="1" x14ac:dyDescent="0.2">
      <c r="A682" s="2"/>
      <c r="B682" s="2"/>
    </row>
    <row r="683" spans="1:2" ht="15.75" customHeight="1" x14ac:dyDescent="0.2">
      <c r="A683" s="2"/>
      <c r="B683" s="2"/>
    </row>
    <row r="684" spans="1:2" ht="15.75" customHeight="1" x14ac:dyDescent="0.2">
      <c r="A684" s="2"/>
      <c r="B684" s="2"/>
    </row>
    <row r="685" spans="1:2" ht="15.75" customHeight="1" x14ac:dyDescent="0.2">
      <c r="A685" s="2"/>
      <c r="B685" s="2"/>
    </row>
    <row r="686" spans="1:2" ht="15.75" customHeight="1" x14ac:dyDescent="0.2">
      <c r="A686" s="2"/>
      <c r="B686" s="2"/>
    </row>
    <row r="687" spans="1:2" ht="15.75" customHeight="1" x14ac:dyDescent="0.2">
      <c r="A687" s="2"/>
      <c r="B687" s="2"/>
    </row>
    <row r="688" spans="1:2" ht="15.75" customHeight="1" x14ac:dyDescent="0.2">
      <c r="A688" s="2"/>
      <c r="B688" s="2"/>
    </row>
    <row r="689" spans="1:2" ht="15.75" customHeight="1" x14ac:dyDescent="0.2">
      <c r="A689" s="2"/>
      <c r="B689" s="2"/>
    </row>
    <row r="690" spans="1:2" ht="15.75" customHeight="1" x14ac:dyDescent="0.2">
      <c r="A690" s="2"/>
      <c r="B690" s="2"/>
    </row>
    <row r="691" spans="1:2" ht="15.75" customHeight="1" x14ac:dyDescent="0.2">
      <c r="A691" s="2"/>
      <c r="B691" s="2"/>
    </row>
    <row r="692" spans="1:2" ht="15.75" customHeight="1" x14ac:dyDescent="0.2">
      <c r="A692" s="2"/>
      <c r="B692" s="2"/>
    </row>
    <row r="693" spans="1:2" ht="15.75" customHeight="1" x14ac:dyDescent="0.2">
      <c r="A693" s="2"/>
      <c r="B693" s="2"/>
    </row>
    <row r="694" spans="1:2" ht="15.75" customHeight="1" x14ac:dyDescent="0.2">
      <c r="A694" s="2"/>
      <c r="B694" s="2"/>
    </row>
    <row r="695" spans="1:2" ht="15.75" customHeight="1" x14ac:dyDescent="0.2">
      <c r="A695" s="2"/>
      <c r="B695" s="2"/>
    </row>
    <row r="696" spans="1:2" ht="15.75" customHeight="1" x14ac:dyDescent="0.2">
      <c r="A696" s="2"/>
      <c r="B696" s="2"/>
    </row>
    <row r="697" spans="1:2" ht="15.75" customHeight="1" x14ac:dyDescent="0.2">
      <c r="A697" s="2"/>
      <c r="B697" s="2"/>
    </row>
    <row r="698" spans="1:2" ht="15.75" customHeight="1" x14ac:dyDescent="0.2">
      <c r="A698" s="2"/>
      <c r="B698" s="2"/>
    </row>
    <row r="699" spans="1:2" ht="15.75" customHeight="1" x14ac:dyDescent="0.2">
      <c r="A699" s="2"/>
      <c r="B699" s="2"/>
    </row>
    <row r="700" spans="1:2" ht="15.75" customHeight="1" x14ac:dyDescent="0.2">
      <c r="A700" s="2"/>
      <c r="B700" s="2"/>
    </row>
    <row r="701" spans="1:2" ht="15.75" customHeight="1" x14ac:dyDescent="0.2">
      <c r="A701" s="2"/>
      <c r="B701" s="2"/>
    </row>
    <row r="702" spans="1:2" ht="15.75" customHeight="1" x14ac:dyDescent="0.2">
      <c r="A702" s="2"/>
      <c r="B702" s="2"/>
    </row>
    <row r="703" spans="1:2" ht="15.75" customHeight="1" x14ac:dyDescent="0.2">
      <c r="A703" s="2"/>
      <c r="B703" s="2"/>
    </row>
    <row r="704" spans="1:2" ht="15.75" customHeight="1" x14ac:dyDescent="0.2">
      <c r="A704" s="2"/>
      <c r="B704" s="2"/>
    </row>
    <row r="705" spans="1:2" ht="15.75" customHeight="1" x14ac:dyDescent="0.2">
      <c r="A705" s="2"/>
      <c r="B705" s="2"/>
    </row>
    <row r="706" spans="1:2" ht="15.75" customHeight="1" x14ac:dyDescent="0.2">
      <c r="A706" s="2"/>
      <c r="B706" s="2"/>
    </row>
    <row r="707" spans="1:2" ht="15.75" customHeight="1" x14ac:dyDescent="0.2">
      <c r="A707" s="2"/>
      <c r="B707" s="2"/>
    </row>
    <row r="708" spans="1:2" ht="15.75" customHeight="1" x14ac:dyDescent="0.2">
      <c r="A708" s="2"/>
      <c r="B708" s="2"/>
    </row>
    <row r="709" spans="1:2" ht="15.75" customHeight="1" x14ac:dyDescent="0.2">
      <c r="A709" s="2"/>
      <c r="B709" s="2"/>
    </row>
    <row r="710" spans="1:2" ht="15.75" customHeight="1" x14ac:dyDescent="0.2">
      <c r="A710" s="2"/>
      <c r="B710" s="2"/>
    </row>
    <row r="711" spans="1:2" ht="15.75" customHeight="1" x14ac:dyDescent="0.2">
      <c r="A711" s="2"/>
      <c r="B711" s="2"/>
    </row>
    <row r="712" spans="1:2" ht="15.75" customHeight="1" x14ac:dyDescent="0.2">
      <c r="A712" s="2"/>
      <c r="B712" s="2"/>
    </row>
    <row r="713" spans="1:2" ht="15.75" customHeight="1" x14ac:dyDescent="0.2">
      <c r="A713" s="2"/>
      <c r="B713" s="2"/>
    </row>
    <row r="714" spans="1:2" ht="15.75" customHeight="1" x14ac:dyDescent="0.2">
      <c r="A714" s="2"/>
      <c r="B714" s="2"/>
    </row>
    <row r="715" spans="1:2" ht="15.75" customHeight="1" x14ac:dyDescent="0.2">
      <c r="A715" s="2"/>
      <c r="B715" s="2"/>
    </row>
    <row r="716" spans="1:2" ht="15.75" customHeight="1" x14ac:dyDescent="0.2">
      <c r="A716" s="2"/>
      <c r="B716" s="2"/>
    </row>
    <row r="717" spans="1:2" ht="15.75" customHeight="1" x14ac:dyDescent="0.2">
      <c r="A717" s="2"/>
      <c r="B717" s="2"/>
    </row>
    <row r="718" spans="1:2" ht="15.75" customHeight="1" x14ac:dyDescent="0.2">
      <c r="A718" s="2"/>
      <c r="B718" s="2"/>
    </row>
    <row r="719" spans="1:2" ht="15.75" customHeight="1" x14ac:dyDescent="0.2">
      <c r="A719" s="2"/>
      <c r="B719" s="2"/>
    </row>
    <row r="720" spans="1:2" ht="15.75" customHeight="1" x14ac:dyDescent="0.2">
      <c r="A720" s="2"/>
      <c r="B720" s="2"/>
    </row>
    <row r="721" spans="1:2" ht="15.75" customHeight="1" x14ac:dyDescent="0.2">
      <c r="A721" s="2"/>
      <c r="B721" s="2"/>
    </row>
    <row r="722" spans="1:2" ht="15.75" customHeight="1" x14ac:dyDescent="0.2">
      <c r="A722" s="2"/>
      <c r="B722" s="2"/>
    </row>
    <row r="723" spans="1:2" ht="15.75" customHeight="1" x14ac:dyDescent="0.2">
      <c r="A723" s="2"/>
      <c r="B723" s="2"/>
    </row>
    <row r="724" spans="1:2" ht="15.75" customHeight="1" x14ac:dyDescent="0.2">
      <c r="A724" s="2"/>
      <c r="B724" s="2"/>
    </row>
    <row r="725" spans="1:2" ht="15.75" customHeight="1" x14ac:dyDescent="0.2">
      <c r="A725" s="2"/>
      <c r="B725" s="2"/>
    </row>
    <row r="726" spans="1:2" ht="15.75" customHeight="1" x14ac:dyDescent="0.2">
      <c r="A726" s="2"/>
      <c r="B726" s="2"/>
    </row>
    <row r="727" spans="1:2" ht="15.75" customHeight="1" x14ac:dyDescent="0.2">
      <c r="A727" s="2"/>
      <c r="B727" s="2"/>
    </row>
    <row r="728" spans="1:2" ht="15.75" customHeight="1" x14ac:dyDescent="0.2">
      <c r="A728" s="2"/>
      <c r="B728" s="2"/>
    </row>
    <row r="729" spans="1:2" ht="15.75" customHeight="1" x14ac:dyDescent="0.2">
      <c r="A729" s="2"/>
      <c r="B729" s="2"/>
    </row>
    <row r="730" spans="1:2" ht="15.75" customHeight="1" x14ac:dyDescent="0.2">
      <c r="A730" s="2"/>
      <c r="B730" s="2"/>
    </row>
    <row r="731" spans="1:2" ht="15.75" customHeight="1" x14ac:dyDescent="0.2">
      <c r="A731" s="2"/>
      <c r="B731" s="2"/>
    </row>
    <row r="732" spans="1:2" ht="15.75" customHeight="1" x14ac:dyDescent="0.2">
      <c r="A732" s="2"/>
      <c r="B732" s="2"/>
    </row>
    <row r="733" spans="1:2" ht="15.75" customHeight="1" x14ac:dyDescent="0.2">
      <c r="A733" s="2"/>
      <c r="B733" s="2"/>
    </row>
    <row r="734" spans="1:2" ht="15.75" customHeight="1" x14ac:dyDescent="0.2">
      <c r="A734" s="2"/>
      <c r="B734" s="2"/>
    </row>
    <row r="735" spans="1:2" ht="15.75" customHeight="1" x14ac:dyDescent="0.2">
      <c r="A735" s="2"/>
      <c r="B735" s="2"/>
    </row>
    <row r="736" spans="1:2" ht="15.75" customHeight="1" x14ac:dyDescent="0.2">
      <c r="A736" s="2"/>
      <c r="B736" s="2"/>
    </row>
    <row r="737" spans="1:2" ht="15.75" customHeight="1" x14ac:dyDescent="0.2">
      <c r="A737" s="2"/>
      <c r="B737" s="2"/>
    </row>
    <row r="738" spans="1:2" ht="15.75" customHeight="1" x14ac:dyDescent="0.2">
      <c r="A738" s="2"/>
      <c r="B738" s="2"/>
    </row>
    <row r="739" spans="1:2" ht="15.75" customHeight="1" x14ac:dyDescent="0.2">
      <c r="A739" s="2"/>
      <c r="B739" s="2"/>
    </row>
    <row r="740" spans="1:2" ht="15.75" customHeight="1" x14ac:dyDescent="0.2">
      <c r="A740" s="2"/>
      <c r="B740" s="2"/>
    </row>
    <row r="741" spans="1:2" ht="15.75" customHeight="1" x14ac:dyDescent="0.2">
      <c r="A741" s="2"/>
      <c r="B741" s="2"/>
    </row>
    <row r="742" spans="1:2" ht="15.75" customHeight="1" x14ac:dyDescent="0.2">
      <c r="A742" s="2"/>
      <c r="B742" s="2"/>
    </row>
    <row r="743" spans="1:2" ht="15.75" customHeight="1" x14ac:dyDescent="0.2">
      <c r="A743" s="2"/>
      <c r="B743" s="2"/>
    </row>
    <row r="744" spans="1:2" ht="15.75" customHeight="1" x14ac:dyDescent="0.2">
      <c r="A744" s="2"/>
      <c r="B744" s="2"/>
    </row>
    <row r="745" spans="1:2" ht="15.75" customHeight="1" x14ac:dyDescent="0.2">
      <c r="A745" s="2"/>
      <c r="B745" s="2"/>
    </row>
    <row r="746" spans="1:2" ht="15.75" customHeight="1" x14ac:dyDescent="0.2">
      <c r="A746" s="2"/>
      <c r="B746" s="2"/>
    </row>
    <row r="747" spans="1:2" ht="15.75" customHeight="1" x14ac:dyDescent="0.2">
      <c r="A747" s="2"/>
      <c r="B747" s="2"/>
    </row>
    <row r="748" spans="1:2" ht="15.75" customHeight="1" x14ac:dyDescent="0.2">
      <c r="A748" s="2"/>
      <c r="B748" s="2"/>
    </row>
    <row r="749" spans="1:2" ht="15.75" customHeight="1" x14ac:dyDescent="0.2">
      <c r="A749" s="2"/>
      <c r="B749" s="2"/>
    </row>
    <row r="750" spans="1:2" ht="15.75" customHeight="1" x14ac:dyDescent="0.2">
      <c r="A750" s="2"/>
      <c r="B750" s="2"/>
    </row>
    <row r="751" spans="1:2" ht="15.75" customHeight="1" x14ac:dyDescent="0.2">
      <c r="A751" s="2"/>
      <c r="B751" s="2"/>
    </row>
    <row r="752" spans="1:2" ht="15.75" customHeight="1" x14ac:dyDescent="0.2">
      <c r="A752" s="2"/>
      <c r="B752" s="2"/>
    </row>
    <row r="753" spans="1:2" ht="15.75" customHeight="1" x14ac:dyDescent="0.2">
      <c r="A753" s="2"/>
      <c r="B753" s="2"/>
    </row>
    <row r="754" spans="1:2" ht="15.75" customHeight="1" x14ac:dyDescent="0.2">
      <c r="A754" s="2"/>
      <c r="B754" s="2"/>
    </row>
    <row r="755" spans="1:2" ht="15.75" customHeight="1" x14ac:dyDescent="0.2">
      <c r="A755" s="2"/>
      <c r="B755" s="2"/>
    </row>
    <row r="756" spans="1:2" ht="15.75" customHeight="1" x14ac:dyDescent="0.2">
      <c r="A756" s="2"/>
      <c r="B756" s="2"/>
    </row>
    <row r="757" spans="1:2" ht="15.75" customHeight="1" x14ac:dyDescent="0.2">
      <c r="A757" s="2"/>
      <c r="B757" s="2"/>
    </row>
    <row r="758" spans="1:2" ht="15.75" customHeight="1" x14ac:dyDescent="0.2">
      <c r="A758" s="2"/>
      <c r="B758" s="2"/>
    </row>
    <row r="759" spans="1:2" ht="15.75" customHeight="1" x14ac:dyDescent="0.2">
      <c r="A759" s="2"/>
      <c r="B759" s="2"/>
    </row>
    <row r="760" spans="1:2" ht="15.75" customHeight="1" x14ac:dyDescent="0.2">
      <c r="A760" s="2"/>
      <c r="B760" s="2"/>
    </row>
    <row r="761" spans="1:2" ht="15.75" customHeight="1" x14ac:dyDescent="0.2">
      <c r="A761" s="2"/>
      <c r="B761" s="2"/>
    </row>
    <row r="762" spans="1:2" ht="15.75" customHeight="1" x14ac:dyDescent="0.2">
      <c r="A762" s="2"/>
      <c r="B762" s="2"/>
    </row>
    <row r="763" spans="1:2" ht="15.75" customHeight="1" x14ac:dyDescent="0.2">
      <c r="A763" s="2"/>
      <c r="B763" s="2"/>
    </row>
    <row r="764" spans="1:2" ht="15.75" customHeight="1" x14ac:dyDescent="0.2">
      <c r="A764" s="2"/>
      <c r="B764" s="2"/>
    </row>
    <row r="765" spans="1:2" ht="15.75" customHeight="1" x14ac:dyDescent="0.2">
      <c r="A765" s="2"/>
      <c r="B765" s="2"/>
    </row>
    <row r="766" spans="1:2" ht="15.75" customHeight="1" x14ac:dyDescent="0.2">
      <c r="A766" s="2"/>
      <c r="B766" s="2"/>
    </row>
    <row r="767" spans="1:2" ht="15.75" customHeight="1" x14ac:dyDescent="0.2">
      <c r="A767" s="2"/>
      <c r="B767" s="2"/>
    </row>
    <row r="768" spans="1:2" ht="15.75" customHeight="1" x14ac:dyDescent="0.2">
      <c r="A768" s="2"/>
      <c r="B768" s="2"/>
    </row>
    <row r="769" spans="1:2" ht="15.75" customHeight="1" x14ac:dyDescent="0.2">
      <c r="A769" s="2"/>
      <c r="B769" s="2"/>
    </row>
    <row r="770" spans="1:2" ht="15.75" customHeight="1" x14ac:dyDescent="0.2">
      <c r="A770" s="2"/>
      <c r="B770" s="2"/>
    </row>
    <row r="771" spans="1:2" ht="15.75" customHeight="1" x14ac:dyDescent="0.2">
      <c r="A771" s="2"/>
      <c r="B771" s="2"/>
    </row>
    <row r="772" spans="1:2" ht="15.75" customHeight="1" x14ac:dyDescent="0.2">
      <c r="A772" s="2"/>
      <c r="B772" s="2"/>
    </row>
    <row r="773" spans="1:2" ht="15.75" customHeight="1" x14ac:dyDescent="0.2">
      <c r="A773" s="2"/>
      <c r="B773" s="2"/>
    </row>
    <row r="774" spans="1:2" ht="15.75" customHeight="1" x14ac:dyDescent="0.2">
      <c r="A774" s="2"/>
      <c r="B774" s="2"/>
    </row>
    <row r="775" spans="1:2" ht="15.75" customHeight="1" x14ac:dyDescent="0.2">
      <c r="A775" s="2"/>
      <c r="B775" s="2"/>
    </row>
    <row r="776" spans="1:2" ht="15.75" customHeight="1" x14ac:dyDescent="0.2">
      <c r="A776" s="2"/>
      <c r="B776" s="2"/>
    </row>
    <row r="777" spans="1:2" ht="15.75" customHeight="1" x14ac:dyDescent="0.2">
      <c r="A777" s="2"/>
      <c r="B777" s="2"/>
    </row>
    <row r="778" spans="1:2" ht="15.75" customHeight="1" x14ac:dyDescent="0.2">
      <c r="A778" s="2"/>
      <c r="B778" s="2"/>
    </row>
    <row r="779" spans="1:2" ht="15.75" customHeight="1" x14ac:dyDescent="0.2">
      <c r="A779" s="2"/>
      <c r="B779" s="2"/>
    </row>
    <row r="780" spans="1:2" ht="15.75" customHeight="1" x14ac:dyDescent="0.2">
      <c r="A780" s="2"/>
      <c r="B780" s="2"/>
    </row>
    <row r="781" spans="1:2" ht="15.75" customHeight="1" x14ac:dyDescent="0.2">
      <c r="A781" s="2"/>
      <c r="B781" s="2"/>
    </row>
    <row r="782" spans="1:2" ht="15.75" customHeight="1" x14ac:dyDescent="0.2">
      <c r="A782" s="2"/>
      <c r="B782" s="2"/>
    </row>
    <row r="783" spans="1:2" ht="15.75" customHeight="1" x14ac:dyDescent="0.2">
      <c r="A783" s="2"/>
      <c r="B783" s="2"/>
    </row>
    <row r="784" spans="1:2" ht="15.75" customHeight="1" x14ac:dyDescent="0.2">
      <c r="A784" s="2"/>
      <c r="B784" s="2"/>
    </row>
    <row r="785" spans="1:2" ht="15.75" customHeight="1" x14ac:dyDescent="0.2">
      <c r="A785" s="2"/>
      <c r="B785" s="2"/>
    </row>
    <row r="786" spans="1:2" ht="15.75" customHeight="1" x14ac:dyDescent="0.2">
      <c r="A786" s="2"/>
      <c r="B786" s="2"/>
    </row>
    <row r="787" spans="1:2" ht="15.75" customHeight="1" x14ac:dyDescent="0.2">
      <c r="A787" s="2"/>
      <c r="B787" s="2"/>
    </row>
    <row r="788" spans="1:2" ht="15.75" customHeight="1" x14ac:dyDescent="0.2">
      <c r="A788" s="2"/>
      <c r="B788" s="2"/>
    </row>
    <row r="789" spans="1:2" ht="15.75" customHeight="1" x14ac:dyDescent="0.2">
      <c r="A789" s="2"/>
      <c r="B789" s="2"/>
    </row>
    <row r="790" spans="1:2" ht="15.75" customHeight="1" x14ac:dyDescent="0.2">
      <c r="A790" s="2"/>
      <c r="B790" s="2"/>
    </row>
    <row r="791" spans="1:2" ht="15.75" customHeight="1" x14ac:dyDescent="0.2">
      <c r="A791" s="2"/>
      <c r="B791" s="2"/>
    </row>
    <row r="792" spans="1:2" ht="15.75" customHeight="1" x14ac:dyDescent="0.2">
      <c r="A792" s="2"/>
      <c r="B792" s="2"/>
    </row>
    <row r="793" spans="1:2" ht="15.75" customHeight="1" x14ac:dyDescent="0.2">
      <c r="A793" s="2"/>
      <c r="B793" s="2"/>
    </row>
    <row r="794" spans="1:2" ht="15.75" customHeight="1" x14ac:dyDescent="0.2">
      <c r="A794" s="2"/>
      <c r="B794" s="2"/>
    </row>
    <row r="795" spans="1:2" ht="15.75" customHeight="1" x14ac:dyDescent="0.2">
      <c r="A795" s="2"/>
      <c r="B795" s="2"/>
    </row>
    <row r="796" spans="1:2" ht="15.75" customHeight="1" x14ac:dyDescent="0.2">
      <c r="A796" s="2"/>
      <c r="B796" s="2"/>
    </row>
    <row r="797" spans="1:2" ht="15.75" customHeight="1" x14ac:dyDescent="0.2">
      <c r="A797" s="2"/>
      <c r="B797" s="2"/>
    </row>
    <row r="798" spans="1:2" ht="15.75" customHeight="1" x14ac:dyDescent="0.2">
      <c r="A798" s="2"/>
      <c r="B798" s="2"/>
    </row>
    <row r="799" spans="1:2" ht="15.75" customHeight="1" x14ac:dyDescent="0.2">
      <c r="A799" s="2"/>
      <c r="B799" s="2"/>
    </row>
    <row r="800" spans="1:2" ht="15.75" customHeight="1" x14ac:dyDescent="0.2">
      <c r="A800" s="2"/>
      <c r="B800" s="2"/>
    </row>
    <row r="801" spans="1:2" ht="15.75" customHeight="1" x14ac:dyDescent="0.2">
      <c r="A801" s="2"/>
      <c r="B801" s="2"/>
    </row>
    <row r="802" spans="1:2" ht="15.75" customHeight="1" x14ac:dyDescent="0.2">
      <c r="A802" s="2"/>
      <c r="B802" s="2"/>
    </row>
    <row r="803" spans="1:2" ht="15.75" customHeight="1" x14ac:dyDescent="0.2">
      <c r="A803" s="2"/>
      <c r="B803" s="2"/>
    </row>
    <row r="804" spans="1:2" ht="15.75" customHeight="1" x14ac:dyDescent="0.2">
      <c r="A804" s="2"/>
      <c r="B804" s="2"/>
    </row>
    <row r="805" spans="1:2" ht="15.75" customHeight="1" x14ac:dyDescent="0.2">
      <c r="A805" s="2"/>
      <c r="B805" s="2"/>
    </row>
    <row r="806" spans="1:2" ht="15.75" customHeight="1" x14ac:dyDescent="0.2">
      <c r="A806" s="2"/>
      <c r="B806" s="2"/>
    </row>
    <row r="807" spans="1:2" ht="15.75" customHeight="1" x14ac:dyDescent="0.2">
      <c r="A807" s="2"/>
      <c r="B807" s="2"/>
    </row>
    <row r="808" spans="1:2" ht="15.75" customHeight="1" x14ac:dyDescent="0.2">
      <c r="A808" s="2"/>
      <c r="B808" s="2"/>
    </row>
    <row r="809" spans="1:2" ht="15.75" customHeight="1" x14ac:dyDescent="0.2">
      <c r="A809" s="2"/>
      <c r="B809" s="2"/>
    </row>
    <row r="810" spans="1:2" ht="15.75" customHeight="1" x14ac:dyDescent="0.2">
      <c r="A810" s="2"/>
      <c r="B810" s="2"/>
    </row>
    <row r="811" spans="1:2" ht="15.75" customHeight="1" x14ac:dyDescent="0.2">
      <c r="A811" s="2"/>
      <c r="B811" s="2"/>
    </row>
    <row r="812" spans="1:2" ht="15.75" customHeight="1" x14ac:dyDescent="0.2">
      <c r="A812" s="2"/>
      <c r="B812" s="2"/>
    </row>
    <row r="813" spans="1:2" ht="15.75" customHeight="1" x14ac:dyDescent="0.2">
      <c r="A813" s="2"/>
      <c r="B813" s="2"/>
    </row>
    <row r="814" spans="1:2" ht="15.75" customHeight="1" x14ac:dyDescent="0.2">
      <c r="A814" s="2"/>
      <c r="B814" s="2"/>
    </row>
    <row r="815" spans="1:2" ht="15.75" customHeight="1" x14ac:dyDescent="0.2">
      <c r="A815" s="2"/>
      <c r="B815" s="2"/>
    </row>
    <row r="816" spans="1:2" ht="15.75" customHeight="1" x14ac:dyDescent="0.2">
      <c r="A816" s="2"/>
      <c r="B816" s="2"/>
    </row>
    <row r="817" spans="1:2" ht="15.75" customHeight="1" x14ac:dyDescent="0.2">
      <c r="A817" s="2"/>
      <c r="B817" s="2"/>
    </row>
    <row r="818" spans="1:2" ht="15.75" customHeight="1" x14ac:dyDescent="0.2">
      <c r="A818" s="2"/>
      <c r="B818" s="2"/>
    </row>
    <row r="819" spans="1:2" ht="15.75" customHeight="1" x14ac:dyDescent="0.2">
      <c r="A819" s="2"/>
      <c r="B819" s="2"/>
    </row>
    <row r="820" spans="1:2" ht="15.75" customHeight="1" x14ac:dyDescent="0.2">
      <c r="A820" s="2"/>
      <c r="B820" s="2"/>
    </row>
    <row r="821" spans="1:2" ht="15.75" customHeight="1" x14ac:dyDescent="0.2">
      <c r="A821" s="2"/>
      <c r="B821" s="2"/>
    </row>
    <row r="822" spans="1:2" ht="15.75" customHeight="1" x14ac:dyDescent="0.2">
      <c r="A822" s="2"/>
      <c r="B822" s="2"/>
    </row>
    <row r="823" spans="1:2" ht="15.75" customHeight="1" x14ac:dyDescent="0.2">
      <c r="A823" s="2"/>
      <c r="B823" s="2"/>
    </row>
    <row r="824" spans="1:2" ht="15.75" customHeight="1" x14ac:dyDescent="0.2">
      <c r="A824" s="2"/>
      <c r="B824" s="2"/>
    </row>
    <row r="825" spans="1:2" ht="15.75" customHeight="1" x14ac:dyDescent="0.2">
      <c r="A825" s="2"/>
      <c r="B825" s="2"/>
    </row>
    <row r="826" spans="1:2" ht="15.75" customHeight="1" x14ac:dyDescent="0.2">
      <c r="A826" s="2"/>
      <c r="B826" s="2"/>
    </row>
    <row r="827" spans="1:2" ht="15.75" customHeight="1" x14ac:dyDescent="0.2">
      <c r="A827" s="2"/>
      <c r="B827" s="2"/>
    </row>
    <row r="828" spans="1:2" ht="15.75" customHeight="1" x14ac:dyDescent="0.2">
      <c r="A828" s="2"/>
      <c r="B828" s="2"/>
    </row>
    <row r="829" spans="1:2" ht="15.75" customHeight="1" x14ac:dyDescent="0.2">
      <c r="A829" s="2"/>
      <c r="B829" s="2"/>
    </row>
    <row r="830" spans="1:2" ht="15.75" customHeight="1" x14ac:dyDescent="0.2">
      <c r="A830" s="2"/>
      <c r="B830" s="2"/>
    </row>
    <row r="831" spans="1:2" ht="15.75" customHeight="1" x14ac:dyDescent="0.2">
      <c r="A831" s="2"/>
      <c r="B831" s="2"/>
    </row>
    <row r="832" spans="1:2" ht="15.75" customHeight="1" x14ac:dyDescent="0.2">
      <c r="A832" s="2"/>
      <c r="B832" s="2"/>
    </row>
    <row r="833" spans="1:2" ht="15.75" customHeight="1" x14ac:dyDescent="0.2">
      <c r="A833" s="2"/>
      <c r="B833" s="2"/>
    </row>
    <row r="834" spans="1:2" ht="15.75" customHeight="1" x14ac:dyDescent="0.2">
      <c r="A834" s="2"/>
      <c r="B834" s="2"/>
    </row>
    <row r="835" spans="1:2" ht="15.75" customHeight="1" x14ac:dyDescent="0.2">
      <c r="A835" s="2"/>
      <c r="B835" s="2"/>
    </row>
    <row r="836" spans="1:2" ht="15.75" customHeight="1" x14ac:dyDescent="0.2">
      <c r="A836" s="2"/>
      <c r="B836" s="2"/>
    </row>
    <row r="837" spans="1:2" ht="15.75" customHeight="1" x14ac:dyDescent="0.2">
      <c r="A837" s="2"/>
      <c r="B837" s="2"/>
    </row>
    <row r="838" spans="1:2" ht="15.75" customHeight="1" x14ac:dyDescent="0.2">
      <c r="A838" s="2"/>
      <c r="B838" s="2"/>
    </row>
    <row r="839" spans="1:2" ht="15.75" customHeight="1" x14ac:dyDescent="0.2">
      <c r="A839" s="2"/>
      <c r="B839" s="2"/>
    </row>
    <row r="840" spans="1:2" ht="15.75" customHeight="1" x14ac:dyDescent="0.2">
      <c r="A840" s="2"/>
      <c r="B840" s="2"/>
    </row>
    <row r="841" spans="1:2" ht="15.75" customHeight="1" x14ac:dyDescent="0.2">
      <c r="A841" s="2"/>
      <c r="B841" s="2"/>
    </row>
    <row r="842" spans="1:2" ht="15.75" customHeight="1" x14ac:dyDescent="0.2">
      <c r="A842" s="2"/>
      <c r="B842" s="2"/>
    </row>
    <row r="843" spans="1:2" ht="15.75" customHeight="1" x14ac:dyDescent="0.2">
      <c r="A843" s="2"/>
      <c r="B843" s="2"/>
    </row>
    <row r="844" spans="1:2" ht="15.75" customHeight="1" x14ac:dyDescent="0.2">
      <c r="A844" s="2"/>
      <c r="B844" s="2"/>
    </row>
    <row r="845" spans="1:2" ht="15.75" customHeight="1" x14ac:dyDescent="0.2">
      <c r="A845" s="2"/>
      <c r="B845" s="2"/>
    </row>
    <row r="846" spans="1:2" ht="15.75" customHeight="1" x14ac:dyDescent="0.2">
      <c r="A846" s="2"/>
      <c r="B846" s="2"/>
    </row>
    <row r="847" spans="1:2" ht="15.75" customHeight="1" x14ac:dyDescent="0.2">
      <c r="A847" s="2"/>
      <c r="B847" s="2"/>
    </row>
    <row r="848" spans="1:2" ht="15.75" customHeight="1" x14ac:dyDescent="0.2">
      <c r="A848" s="2"/>
      <c r="B848" s="2"/>
    </row>
    <row r="849" spans="1:2" ht="15.75" customHeight="1" x14ac:dyDescent="0.2">
      <c r="A849" s="2"/>
      <c r="B849" s="2"/>
    </row>
    <row r="850" spans="1:2" ht="15.75" customHeight="1" x14ac:dyDescent="0.2">
      <c r="A850" s="2"/>
      <c r="B850" s="2"/>
    </row>
    <row r="851" spans="1:2" ht="15.75" customHeight="1" x14ac:dyDescent="0.2">
      <c r="A851" s="2"/>
      <c r="B851" s="2"/>
    </row>
    <row r="852" spans="1:2" ht="15.75" customHeight="1" x14ac:dyDescent="0.2">
      <c r="A852" s="2"/>
      <c r="B852" s="2"/>
    </row>
    <row r="853" spans="1:2" ht="15.75" customHeight="1" x14ac:dyDescent="0.2">
      <c r="A853" s="2"/>
      <c r="B853" s="2"/>
    </row>
    <row r="854" spans="1:2" ht="15.75" customHeight="1" x14ac:dyDescent="0.2">
      <c r="A854" s="2"/>
      <c r="B854" s="2"/>
    </row>
    <row r="855" spans="1:2" ht="15.75" customHeight="1" x14ac:dyDescent="0.2">
      <c r="A855" s="2"/>
      <c r="B855" s="2"/>
    </row>
    <row r="856" spans="1:2" ht="15.75" customHeight="1" x14ac:dyDescent="0.2">
      <c r="A856" s="2"/>
      <c r="B856" s="2"/>
    </row>
    <row r="857" spans="1:2" ht="15.75" customHeight="1" x14ac:dyDescent="0.2">
      <c r="A857" s="2"/>
      <c r="B857" s="2"/>
    </row>
    <row r="858" spans="1:2" ht="15.75" customHeight="1" x14ac:dyDescent="0.2">
      <c r="A858" s="2"/>
      <c r="B858" s="2"/>
    </row>
    <row r="859" spans="1:2" ht="15.75" customHeight="1" x14ac:dyDescent="0.2">
      <c r="A859" s="2"/>
      <c r="B859" s="2"/>
    </row>
    <row r="860" spans="1:2" ht="15.75" customHeight="1" x14ac:dyDescent="0.2">
      <c r="A860" s="2"/>
      <c r="B860" s="2"/>
    </row>
    <row r="861" spans="1:2" ht="15.75" customHeight="1" x14ac:dyDescent="0.2">
      <c r="A861" s="2"/>
      <c r="B861" s="2"/>
    </row>
    <row r="862" spans="1:2" ht="15.75" customHeight="1" x14ac:dyDescent="0.2">
      <c r="A862" s="2"/>
      <c r="B862" s="2"/>
    </row>
    <row r="863" spans="1:2" ht="15.75" customHeight="1" x14ac:dyDescent="0.2">
      <c r="A863" s="2"/>
      <c r="B863" s="2"/>
    </row>
    <row r="864" spans="1:2" ht="15.75" customHeight="1" x14ac:dyDescent="0.2">
      <c r="A864" s="2"/>
      <c r="B864" s="2"/>
    </row>
    <row r="865" spans="1:2" ht="15.75" customHeight="1" x14ac:dyDescent="0.2">
      <c r="A865" s="2"/>
      <c r="B865" s="2"/>
    </row>
    <row r="866" spans="1:2" ht="15.75" customHeight="1" x14ac:dyDescent="0.2">
      <c r="A866" s="2"/>
      <c r="B866" s="2"/>
    </row>
    <row r="867" spans="1:2" ht="15.75" customHeight="1" x14ac:dyDescent="0.2">
      <c r="A867" s="2"/>
      <c r="B867" s="2"/>
    </row>
    <row r="868" spans="1:2" ht="15.75" customHeight="1" x14ac:dyDescent="0.2">
      <c r="A868" s="2"/>
      <c r="B868" s="2"/>
    </row>
    <row r="869" spans="1:2" ht="15.75" customHeight="1" x14ac:dyDescent="0.2">
      <c r="A869" s="2"/>
      <c r="B869" s="2"/>
    </row>
    <row r="870" spans="1:2" ht="15.75" customHeight="1" x14ac:dyDescent="0.2">
      <c r="A870" s="2"/>
      <c r="B870" s="2"/>
    </row>
    <row r="871" spans="1:2" ht="15.75" customHeight="1" x14ac:dyDescent="0.2">
      <c r="A871" s="2"/>
      <c r="B871" s="2"/>
    </row>
    <row r="872" spans="1:2" ht="15.75" customHeight="1" x14ac:dyDescent="0.2">
      <c r="A872" s="2"/>
      <c r="B872" s="2"/>
    </row>
    <row r="873" spans="1:2" ht="15.75" customHeight="1" x14ac:dyDescent="0.2">
      <c r="A873" s="2"/>
      <c r="B873" s="2"/>
    </row>
    <row r="874" spans="1:2" ht="15.75" customHeight="1" x14ac:dyDescent="0.2">
      <c r="A874" s="2"/>
      <c r="B874" s="2"/>
    </row>
    <row r="875" spans="1:2" ht="15.75" customHeight="1" x14ac:dyDescent="0.2">
      <c r="A875" s="2"/>
      <c r="B875" s="2"/>
    </row>
    <row r="876" spans="1:2" ht="15.75" customHeight="1" x14ac:dyDescent="0.2">
      <c r="A876" s="2"/>
      <c r="B876" s="2"/>
    </row>
    <row r="877" spans="1:2" ht="15.75" customHeight="1" x14ac:dyDescent="0.2">
      <c r="A877" s="2"/>
      <c r="B877" s="2"/>
    </row>
    <row r="878" spans="1:2" ht="15.75" customHeight="1" x14ac:dyDescent="0.2">
      <c r="A878" s="2"/>
      <c r="B878" s="2"/>
    </row>
    <row r="879" spans="1:2" ht="15.75" customHeight="1" x14ac:dyDescent="0.2">
      <c r="A879" s="2"/>
      <c r="B879" s="2"/>
    </row>
    <row r="880" spans="1:2" ht="15.75" customHeight="1" x14ac:dyDescent="0.2">
      <c r="A880" s="2"/>
      <c r="B880" s="2"/>
    </row>
    <row r="881" spans="1:2" ht="15.75" customHeight="1" x14ac:dyDescent="0.2">
      <c r="A881" s="2"/>
      <c r="B881" s="2"/>
    </row>
    <row r="882" spans="1:2" ht="15.75" customHeight="1" x14ac:dyDescent="0.2">
      <c r="A882" s="2"/>
      <c r="B882" s="2"/>
    </row>
    <row r="883" spans="1:2" ht="15.75" customHeight="1" x14ac:dyDescent="0.2">
      <c r="A883" s="2"/>
      <c r="B883" s="2"/>
    </row>
    <row r="884" spans="1:2" ht="15.75" customHeight="1" x14ac:dyDescent="0.2">
      <c r="A884" s="2"/>
      <c r="B884" s="2"/>
    </row>
    <row r="885" spans="1:2" ht="15.75" customHeight="1" x14ac:dyDescent="0.2">
      <c r="A885" s="2"/>
      <c r="B885" s="2"/>
    </row>
    <row r="886" spans="1:2" ht="15.75" customHeight="1" x14ac:dyDescent="0.2">
      <c r="A886" s="2"/>
      <c r="B886" s="2"/>
    </row>
    <row r="887" spans="1:2" ht="15.75" customHeight="1" x14ac:dyDescent="0.2">
      <c r="A887" s="2"/>
      <c r="B887" s="2"/>
    </row>
    <row r="888" spans="1:2" ht="15.75" customHeight="1" x14ac:dyDescent="0.2">
      <c r="A888" s="2"/>
      <c r="B888" s="2"/>
    </row>
    <row r="889" spans="1:2" ht="15.75" customHeight="1" x14ac:dyDescent="0.2">
      <c r="A889" s="2"/>
      <c r="B889" s="2"/>
    </row>
    <row r="890" spans="1:2" ht="15.75" customHeight="1" x14ac:dyDescent="0.2">
      <c r="A890" s="2"/>
      <c r="B890" s="2"/>
    </row>
    <row r="891" spans="1:2" ht="15.75" customHeight="1" x14ac:dyDescent="0.2">
      <c r="A891" s="2"/>
      <c r="B891" s="2"/>
    </row>
    <row r="892" spans="1:2" ht="15.75" customHeight="1" x14ac:dyDescent="0.2">
      <c r="A892" s="2"/>
      <c r="B892" s="2"/>
    </row>
    <row r="893" spans="1:2" ht="15.75" customHeight="1" x14ac:dyDescent="0.2">
      <c r="A893" s="2"/>
      <c r="B893" s="2"/>
    </row>
    <row r="894" spans="1:2" ht="15.75" customHeight="1" x14ac:dyDescent="0.2">
      <c r="A894" s="2"/>
      <c r="B894" s="2"/>
    </row>
    <row r="895" spans="1:2" ht="15.75" customHeight="1" x14ac:dyDescent="0.2">
      <c r="A895" s="2"/>
      <c r="B895" s="2"/>
    </row>
    <row r="896" spans="1:2" ht="15.75" customHeight="1" x14ac:dyDescent="0.2">
      <c r="A896" s="2"/>
      <c r="B896" s="2"/>
    </row>
    <row r="897" spans="1:2" ht="15.75" customHeight="1" x14ac:dyDescent="0.2">
      <c r="A897" s="2"/>
      <c r="B897" s="2"/>
    </row>
    <row r="898" spans="1:2" ht="15.75" customHeight="1" x14ac:dyDescent="0.2">
      <c r="A898" s="2"/>
      <c r="B898" s="2"/>
    </row>
    <row r="899" spans="1:2" ht="15.75" customHeight="1" x14ac:dyDescent="0.2">
      <c r="A899" s="2"/>
      <c r="B899" s="2"/>
    </row>
    <row r="900" spans="1:2" ht="15.75" customHeight="1" x14ac:dyDescent="0.2">
      <c r="A900" s="2"/>
      <c r="B900" s="2"/>
    </row>
    <row r="901" spans="1:2" ht="15.75" customHeight="1" x14ac:dyDescent="0.2">
      <c r="A901" s="2"/>
      <c r="B901" s="2"/>
    </row>
    <row r="902" spans="1:2" ht="15.75" customHeight="1" x14ac:dyDescent="0.2">
      <c r="A902" s="2"/>
      <c r="B902" s="2"/>
    </row>
    <row r="903" spans="1:2" ht="15.75" customHeight="1" x14ac:dyDescent="0.2">
      <c r="A903" s="2"/>
      <c r="B903" s="2"/>
    </row>
    <row r="904" spans="1:2" ht="15.75" customHeight="1" x14ac:dyDescent="0.2">
      <c r="A904" s="2"/>
      <c r="B904" s="2"/>
    </row>
    <row r="905" spans="1:2" ht="15.75" customHeight="1" x14ac:dyDescent="0.2">
      <c r="A905" s="2"/>
      <c r="B905" s="2"/>
    </row>
    <row r="906" spans="1:2" ht="15.75" customHeight="1" x14ac:dyDescent="0.2">
      <c r="A906" s="2"/>
      <c r="B906" s="2"/>
    </row>
    <row r="907" spans="1:2" ht="15.75" customHeight="1" x14ac:dyDescent="0.2">
      <c r="A907" s="2"/>
      <c r="B907" s="2"/>
    </row>
    <row r="908" spans="1:2" ht="15.75" customHeight="1" x14ac:dyDescent="0.2">
      <c r="A908" s="2"/>
      <c r="B908" s="2"/>
    </row>
    <row r="909" spans="1:2" ht="15.75" customHeight="1" x14ac:dyDescent="0.2">
      <c r="A909" s="2"/>
      <c r="B909" s="2"/>
    </row>
    <row r="910" spans="1:2" ht="15.75" customHeight="1" x14ac:dyDescent="0.2">
      <c r="A910" s="2"/>
      <c r="B910" s="2"/>
    </row>
    <row r="911" spans="1:2" ht="15.75" customHeight="1" x14ac:dyDescent="0.2">
      <c r="A911" s="2"/>
      <c r="B911" s="2"/>
    </row>
    <row r="912" spans="1:2" ht="15.75" customHeight="1" x14ac:dyDescent="0.2">
      <c r="A912" s="2"/>
      <c r="B912" s="2"/>
    </row>
    <row r="913" spans="1:2" ht="15.75" customHeight="1" x14ac:dyDescent="0.2">
      <c r="A913" s="2"/>
      <c r="B913" s="2"/>
    </row>
    <row r="914" spans="1:2" ht="15.75" customHeight="1" x14ac:dyDescent="0.2">
      <c r="A914" s="2"/>
      <c r="B914" s="2"/>
    </row>
    <row r="915" spans="1:2" ht="15.75" customHeight="1" x14ac:dyDescent="0.2">
      <c r="A915" s="2"/>
      <c r="B915" s="2"/>
    </row>
    <row r="916" spans="1:2" ht="15.75" customHeight="1" x14ac:dyDescent="0.2">
      <c r="A916" s="2"/>
      <c r="B916" s="2"/>
    </row>
    <row r="917" spans="1:2" ht="15.75" customHeight="1" x14ac:dyDescent="0.2">
      <c r="A917" s="2"/>
      <c r="B917" s="2"/>
    </row>
    <row r="918" spans="1:2" ht="15.75" customHeight="1" x14ac:dyDescent="0.2">
      <c r="A918" s="2"/>
      <c r="B918" s="2"/>
    </row>
    <row r="919" spans="1:2" ht="15.75" customHeight="1" x14ac:dyDescent="0.2">
      <c r="A919" s="2"/>
      <c r="B919" s="2"/>
    </row>
    <row r="920" spans="1:2" ht="15.75" customHeight="1" x14ac:dyDescent="0.2">
      <c r="A920" s="2"/>
      <c r="B920" s="2"/>
    </row>
    <row r="921" spans="1:2" ht="15.75" customHeight="1" x14ac:dyDescent="0.2">
      <c r="A921" s="2"/>
      <c r="B921" s="2"/>
    </row>
    <row r="922" spans="1:2" ht="15.75" customHeight="1" x14ac:dyDescent="0.2">
      <c r="A922" s="2"/>
      <c r="B922" s="2"/>
    </row>
    <row r="923" spans="1:2" ht="15.75" customHeight="1" x14ac:dyDescent="0.2">
      <c r="A923" s="2"/>
      <c r="B923" s="2"/>
    </row>
    <row r="924" spans="1:2" ht="15.75" customHeight="1" x14ac:dyDescent="0.2">
      <c r="A924" s="2"/>
      <c r="B924" s="2"/>
    </row>
    <row r="925" spans="1:2" ht="15.75" customHeight="1" x14ac:dyDescent="0.2">
      <c r="A925" s="2"/>
      <c r="B925" s="2"/>
    </row>
    <row r="926" spans="1:2" ht="15.75" customHeight="1" x14ac:dyDescent="0.2">
      <c r="A926" s="2"/>
      <c r="B926" s="2"/>
    </row>
    <row r="927" spans="1:2" ht="15.75" customHeight="1" x14ac:dyDescent="0.2">
      <c r="A927" s="2"/>
      <c r="B927" s="2"/>
    </row>
    <row r="928" spans="1:2" ht="15.75" customHeight="1" x14ac:dyDescent="0.2">
      <c r="A928" s="2"/>
      <c r="B928" s="2"/>
    </row>
    <row r="929" spans="1:2" ht="15.75" customHeight="1" x14ac:dyDescent="0.2">
      <c r="A929" s="2"/>
      <c r="B929" s="2"/>
    </row>
    <row r="930" spans="1:2" ht="15.75" customHeight="1" x14ac:dyDescent="0.2">
      <c r="A930" s="2"/>
      <c r="B930" s="2"/>
    </row>
    <row r="931" spans="1:2" ht="15.75" customHeight="1" x14ac:dyDescent="0.2">
      <c r="A931" s="2"/>
      <c r="B931" s="2"/>
    </row>
    <row r="932" spans="1:2" ht="15.75" customHeight="1" x14ac:dyDescent="0.2">
      <c r="A932" s="2"/>
      <c r="B932" s="2"/>
    </row>
    <row r="933" spans="1:2" ht="15.75" customHeight="1" x14ac:dyDescent="0.2">
      <c r="A933" s="2"/>
      <c r="B933" s="2"/>
    </row>
    <row r="934" spans="1:2" ht="15.75" customHeight="1" x14ac:dyDescent="0.2">
      <c r="A934" s="2"/>
      <c r="B934" s="2"/>
    </row>
    <row r="935" spans="1:2" ht="15.75" customHeight="1" x14ac:dyDescent="0.2">
      <c r="A935" s="2"/>
      <c r="B935" s="2"/>
    </row>
    <row r="936" spans="1:2" ht="15.75" customHeight="1" x14ac:dyDescent="0.2">
      <c r="A936" s="2"/>
      <c r="B936" s="2"/>
    </row>
    <row r="937" spans="1:2" ht="15.75" customHeight="1" x14ac:dyDescent="0.2">
      <c r="A937" s="2"/>
      <c r="B937" s="2"/>
    </row>
    <row r="938" spans="1:2" ht="15.75" customHeight="1" x14ac:dyDescent="0.2">
      <c r="A938" s="2"/>
      <c r="B938" s="2"/>
    </row>
    <row r="939" spans="1:2" ht="15.75" customHeight="1" x14ac:dyDescent="0.2">
      <c r="A939" s="2"/>
      <c r="B939" s="2"/>
    </row>
    <row r="940" spans="1:2" ht="15.75" customHeight="1" x14ac:dyDescent="0.2">
      <c r="A940" s="2"/>
      <c r="B940" s="2"/>
    </row>
    <row r="941" spans="1:2" ht="15.75" customHeight="1" x14ac:dyDescent="0.2">
      <c r="A941" s="2"/>
      <c r="B941" s="2"/>
    </row>
    <row r="942" spans="1:2" ht="15.75" customHeight="1" x14ac:dyDescent="0.2">
      <c r="A942" s="2"/>
      <c r="B942" s="2"/>
    </row>
    <row r="943" spans="1:2" ht="15.75" customHeight="1" x14ac:dyDescent="0.2">
      <c r="A943" s="2"/>
      <c r="B943" s="2"/>
    </row>
    <row r="944" spans="1:2" ht="15.75" customHeight="1" x14ac:dyDescent="0.2">
      <c r="A944" s="2"/>
      <c r="B944" s="2"/>
    </row>
    <row r="945" spans="1:2" ht="15.75" customHeight="1" x14ac:dyDescent="0.2">
      <c r="A945" s="2"/>
      <c r="B945" s="2"/>
    </row>
    <row r="946" spans="1:2" ht="15.75" customHeight="1" x14ac:dyDescent="0.2">
      <c r="A946" s="2"/>
      <c r="B946" s="2"/>
    </row>
    <row r="947" spans="1:2" ht="15.75" customHeight="1" x14ac:dyDescent="0.2">
      <c r="A947" s="2"/>
      <c r="B947" s="2"/>
    </row>
    <row r="948" spans="1:2" ht="15.75" customHeight="1" x14ac:dyDescent="0.2">
      <c r="A948" s="2"/>
      <c r="B948" s="2"/>
    </row>
    <row r="949" spans="1:2" ht="15.75" customHeight="1" x14ac:dyDescent="0.2">
      <c r="A949" s="2"/>
      <c r="B949" s="2"/>
    </row>
    <row r="950" spans="1:2" ht="15.75" customHeight="1" x14ac:dyDescent="0.2">
      <c r="A950" s="2"/>
      <c r="B950" s="2"/>
    </row>
    <row r="951" spans="1:2" ht="15.75" customHeight="1" x14ac:dyDescent="0.2">
      <c r="A951" s="2"/>
      <c r="B951" s="2"/>
    </row>
    <row r="952" spans="1:2" ht="15.75" customHeight="1" x14ac:dyDescent="0.2">
      <c r="A952" s="2"/>
      <c r="B952" s="2"/>
    </row>
    <row r="953" spans="1:2" ht="15.75" customHeight="1" x14ac:dyDescent="0.2">
      <c r="A953" s="2"/>
      <c r="B953" s="2"/>
    </row>
    <row r="954" spans="1:2" ht="15.75" customHeight="1" x14ac:dyDescent="0.2">
      <c r="A954" s="2"/>
      <c r="B954" s="2"/>
    </row>
    <row r="955" spans="1:2" ht="15.75" customHeight="1" x14ac:dyDescent="0.2">
      <c r="A955" s="2"/>
      <c r="B955" s="2"/>
    </row>
    <row r="956" spans="1:2" ht="15.75" customHeight="1" x14ac:dyDescent="0.2">
      <c r="A956" s="2"/>
      <c r="B956" s="2"/>
    </row>
    <row r="957" spans="1:2" ht="15.75" customHeight="1" x14ac:dyDescent="0.2">
      <c r="A957" s="2"/>
      <c r="B957" s="2"/>
    </row>
    <row r="958" spans="1:2" ht="15.75" customHeight="1" x14ac:dyDescent="0.2">
      <c r="A958" s="2"/>
      <c r="B958" s="2"/>
    </row>
    <row r="959" spans="1:2" ht="15.75" customHeight="1" x14ac:dyDescent="0.2">
      <c r="A959" s="2"/>
      <c r="B959" s="2"/>
    </row>
    <row r="960" spans="1:2" ht="15.75" customHeight="1" x14ac:dyDescent="0.2">
      <c r="A960" s="2"/>
      <c r="B960" s="2"/>
    </row>
    <row r="961" spans="1:2" ht="15.75" customHeight="1" x14ac:dyDescent="0.2">
      <c r="A961" s="2"/>
      <c r="B961" s="2"/>
    </row>
    <row r="962" spans="1:2" ht="15.75" customHeight="1" x14ac:dyDescent="0.2">
      <c r="A962" s="2"/>
      <c r="B962" s="2"/>
    </row>
    <row r="963" spans="1:2" ht="15.75" customHeight="1" x14ac:dyDescent="0.2">
      <c r="A963" s="2"/>
      <c r="B963" s="2"/>
    </row>
    <row r="964" spans="1:2" ht="15.75" customHeight="1" x14ac:dyDescent="0.2">
      <c r="A964" s="2"/>
      <c r="B964" s="2"/>
    </row>
    <row r="965" spans="1:2" ht="15.75" customHeight="1" x14ac:dyDescent="0.2">
      <c r="A965" s="2"/>
      <c r="B965" s="2"/>
    </row>
    <row r="966" spans="1:2" ht="15.75" customHeight="1" x14ac:dyDescent="0.2">
      <c r="A966" s="2"/>
      <c r="B966" s="2"/>
    </row>
    <row r="967" spans="1:2" ht="15.75" customHeight="1" x14ac:dyDescent="0.2">
      <c r="A967" s="2"/>
      <c r="B967" s="2"/>
    </row>
    <row r="968" spans="1:2" ht="15.75" customHeight="1" x14ac:dyDescent="0.2">
      <c r="A968" s="2"/>
      <c r="B968" s="2"/>
    </row>
    <row r="969" spans="1:2" ht="15.75" customHeight="1" x14ac:dyDescent="0.2">
      <c r="A969" s="2"/>
      <c r="B969" s="2"/>
    </row>
    <row r="970" spans="1:2" ht="15.75" customHeight="1" x14ac:dyDescent="0.2">
      <c r="A970" s="2"/>
      <c r="B970" s="2"/>
    </row>
    <row r="971" spans="1:2" ht="15.75" customHeight="1" x14ac:dyDescent="0.2">
      <c r="A971" s="2"/>
      <c r="B971" s="2"/>
    </row>
    <row r="972" spans="1:2" ht="15.75" customHeight="1" x14ac:dyDescent="0.2">
      <c r="A972" s="2"/>
      <c r="B972" s="2"/>
    </row>
    <row r="973" spans="1:2" ht="15.75" customHeight="1" x14ac:dyDescent="0.2">
      <c r="A973" s="2"/>
      <c r="B973" s="2"/>
    </row>
    <row r="974" spans="1:2" ht="15.75" customHeight="1" x14ac:dyDescent="0.2">
      <c r="A974" s="2"/>
      <c r="B974" s="2"/>
    </row>
    <row r="975" spans="1:2" ht="15.75" customHeight="1" x14ac:dyDescent="0.2">
      <c r="A975" s="2"/>
      <c r="B975" s="2"/>
    </row>
    <row r="976" spans="1:2" ht="15.75" customHeight="1" x14ac:dyDescent="0.2">
      <c r="A976" s="2"/>
      <c r="B976" s="2"/>
    </row>
    <row r="977" spans="1:2" ht="15.75" customHeight="1" x14ac:dyDescent="0.2">
      <c r="A977" s="2"/>
      <c r="B977" s="2"/>
    </row>
    <row r="978" spans="1:2" ht="15.75" customHeight="1" x14ac:dyDescent="0.2">
      <c r="A978" s="2"/>
      <c r="B978" s="2"/>
    </row>
    <row r="979" spans="1:2" ht="15.75" customHeight="1" x14ac:dyDescent="0.2">
      <c r="A979" s="2"/>
      <c r="B979" s="2"/>
    </row>
    <row r="980" spans="1:2" ht="15.75" customHeight="1" x14ac:dyDescent="0.2">
      <c r="A980" s="2"/>
      <c r="B980" s="2"/>
    </row>
    <row r="981" spans="1:2" ht="15.75" customHeight="1" x14ac:dyDescent="0.2">
      <c r="A981" s="2"/>
      <c r="B981" s="2"/>
    </row>
    <row r="982" spans="1:2" ht="15.75" customHeight="1" x14ac:dyDescent="0.2">
      <c r="A982" s="2"/>
      <c r="B982" s="2"/>
    </row>
    <row r="983" spans="1:2" ht="15.75" customHeight="1" x14ac:dyDescent="0.2">
      <c r="A983" s="2"/>
      <c r="B983" s="2"/>
    </row>
    <row r="984" spans="1:2" ht="15.75" customHeight="1" x14ac:dyDescent="0.2">
      <c r="A984" s="2"/>
      <c r="B984" s="2"/>
    </row>
    <row r="985" spans="1:2" ht="15.75" customHeight="1" x14ac:dyDescent="0.2">
      <c r="A985" s="2"/>
      <c r="B985" s="2"/>
    </row>
    <row r="986" spans="1:2" ht="15.75" customHeight="1" x14ac:dyDescent="0.2">
      <c r="A986" s="2"/>
      <c r="B986" s="2"/>
    </row>
    <row r="987" spans="1:2" ht="15.75" customHeight="1" x14ac:dyDescent="0.2">
      <c r="A987" s="2"/>
      <c r="B987" s="2"/>
    </row>
    <row r="988" spans="1:2" ht="15.75" customHeight="1" x14ac:dyDescent="0.2">
      <c r="A988" s="2"/>
      <c r="B988" s="2"/>
    </row>
    <row r="989" spans="1:2" ht="15.75" customHeight="1" x14ac:dyDescent="0.2">
      <c r="A989" s="2"/>
      <c r="B989" s="2"/>
    </row>
    <row r="990" spans="1:2" ht="15.75" customHeight="1" x14ac:dyDescent="0.2">
      <c r="A990" s="2"/>
      <c r="B990" s="2"/>
    </row>
    <row r="991" spans="1:2" ht="15.75" customHeight="1" x14ac:dyDescent="0.2">
      <c r="A991" s="2"/>
      <c r="B991" s="2"/>
    </row>
    <row r="992" spans="1:2" ht="15.75" customHeight="1" x14ac:dyDescent="0.2">
      <c r="A992" s="2"/>
      <c r="B992" s="2"/>
    </row>
    <row r="993" spans="1:2" ht="15.75" customHeight="1" x14ac:dyDescent="0.2">
      <c r="A993" s="2"/>
      <c r="B993" s="2"/>
    </row>
    <row r="994" spans="1:2" ht="15.75" customHeight="1" x14ac:dyDescent="0.2">
      <c r="A994" s="2"/>
      <c r="B994" s="2"/>
    </row>
    <row r="995" spans="1:2" ht="15.75" customHeight="1" x14ac:dyDescent="0.2">
      <c r="A995" s="2"/>
      <c r="B995" s="2"/>
    </row>
    <row r="996" spans="1:2" ht="15.75" customHeight="1" x14ac:dyDescent="0.2">
      <c r="A996" s="2"/>
      <c r="B996" s="2"/>
    </row>
    <row r="997" spans="1:2" ht="15.75" customHeight="1" x14ac:dyDescent="0.2">
      <c r="A997" s="2"/>
      <c r="B997" s="2"/>
    </row>
    <row r="998" spans="1:2" ht="15.75" customHeight="1" x14ac:dyDescent="0.2">
      <c r="A998" s="2"/>
      <c r="B998" s="2"/>
    </row>
    <row r="999" spans="1:2" ht="15.75" customHeight="1" x14ac:dyDescent="0.2">
      <c r="A999" s="2"/>
      <c r="B999" s="2"/>
    </row>
    <row r="1000" spans="1:2" ht="15.75" customHeight="1" x14ac:dyDescent="0.2">
      <c r="A1000" s="2"/>
      <c r="B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 Goswami</dc:creator>
  <cp:lastModifiedBy>Microsoft Office User</cp:lastModifiedBy>
  <dcterms:created xsi:type="dcterms:W3CDTF">2023-04-27T11:41:15Z</dcterms:created>
  <dcterms:modified xsi:type="dcterms:W3CDTF">2023-05-26T14:54:14Z</dcterms:modified>
</cp:coreProperties>
</file>