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15348" windowHeight="5712"/>
  </bookViews>
  <sheets>
    <sheet name="Controle_Investimento" sheetId="1" r:id="rId1"/>
    <sheet name="Tabela_apoio" sheetId="2" r:id="rId2"/>
  </sheets>
  <definedNames>
    <definedName name="aporte">Controle_Investimento!$D$11</definedName>
    <definedName name="patrimonio_total">Controle_Investimento!$D$14</definedName>
    <definedName name="qtd_anos">Controle_Investimento!$D$12</definedName>
    <definedName name="rendimento_carteira">Controle_Investimento!$C$7</definedName>
    <definedName name="taxa_mensal">Controle_Investimento!$D$13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1" i="1"/>
  <c r="G7" i="1"/>
  <c r="G10" i="2"/>
  <c r="D14" i="1"/>
  <c r="D15" i="1" s="1"/>
  <c r="C8" i="1"/>
  <c r="H14" i="1" l="1"/>
  <c r="H13" i="1"/>
  <c r="H11" i="1"/>
  <c r="H16" i="1"/>
  <c r="H15" i="1"/>
  <c r="H12" i="1"/>
  <c r="C20" i="1"/>
  <c r="D20" i="1" s="1"/>
  <c r="C21" i="1"/>
  <c r="D21" i="1" s="1"/>
  <c r="C22" i="1"/>
  <c r="D22" i="1" s="1"/>
  <c r="C23" i="1"/>
  <c r="D23" i="1" s="1"/>
  <c r="C24" i="1"/>
  <c r="D24" i="1" s="1"/>
  <c r="C19" i="1"/>
  <c r="D19" i="1" s="1"/>
</calcChain>
</file>

<file path=xl/sharedStrings.xml><?xml version="1.0" encoding="utf-8"?>
<sst xmlns="http://schemas.openxmlformats.org/spreadsheetml/2006/main" count="88" uniqueCount="48">
  <si>
    <t>Investimento Mensal</t>
  </si>
  <si>
    <t>Quanto investir por mês?</t>
  </si>
  <si>
    <t>Por quantos anos investir?</t>
  </si>
  <si>
    <t>Taxa de Rendimento Mensal</t>
  </si>
  <si>
    <t>Patrimônio acumulado</t>
  </si>
  <si>
    <t>Dividendos Mensais</t>
  </si>
  <si>
    <t>Previsões</t>
  </si>
  <si>
    <t>Anos</t>
  </si>
  <si>
    <t>Valores</t>
  </si>
  <si>
    <t>Dividendos</t>
  </si>
  <si>
    <t>Configurações</t>
  </si>
  <si>
    <t>Salário</t>
  </si>
  <si>
    <t>Rendimento Carteira</t>
  </si>
  <si>
    <t>Perfil</t>
  </si>
  <si>
    <t>Conservador</t>
  </si>
  <si>
    <t>Chave</t>
  </si>
  <si>
    <t>Tipo de FII</t>
  </si>
  <si>
    <t>%</t>
  </si>
  <si>
    <t>Conservador-Papel</t>
  </si>
  <si>
    <t>Conservador-Tijolo</t>
  </si>
  <si>
    <t>Conservador-Híbrido</t>
  </si>
  <si>
    <t>Conservador-FOFs</t>
  </si>
  <si>
    <t>Conservador-Desenvolvimento</t>
  </si>
  <si>
    <t>Conservador-Hotelarias</t>
  </si>
  <si>
    <t>Papel</t>
  </si>
  <si>
    <t>Tijolo</t>
  </si>
  <si>
    <t>Híbrido</t>
  </si>
  <si>
    <t>FOFs</t>
  </si>
  <si>
    <t>Desenvolvimento</t>
  </si>
  <si>
    <t>Hotelarias</t>
  </si>
  <si>
    <t>Moderado</t>
  </si>
  <si>
    <t>Agressivo</t>
  </si>
  <si>
    <t>Moderado-Papel</t>
  </si>
  <si>
    <t>Moderado-Tijolo</t>
  </si>
  <si>
    <t>Moderado-Híbrido</t>
  </si>
  <si>
    <t>Moderado-FOFs</t>
  </si>
  <si>
    <t>Moderado-Desenvolvimento</t>
  </si>
  <si>
    <t>Moderado-Hotelarias</t>
  </si>
  <si>
    <t>Agressivo-Papel</t>
  </si>
  <si>
    <t>Agressivo-Tijolo</t>
  </si>
  <si>
    <t>Agressivo-Híbrido</t>
  </si>
  <si>
    <t>Agressivo-FOFs</t>
  </si>
  <si>
    <t>Agressivo-Desenvolvimento</t>
  </si>
  <si>
    <t>Agressivo-Hotelarias</t>
  </si>
  <si>
    <t>$ Controle de Investimento $</t>
  </si>
  <si>
    <t>Valor a investir por mês:</t>
  </si>
  <si>
    <t>Percentual Sugerido</t>
  </si>
  <si>
    <t>Sugestão de investimento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</si>
</sst>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0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4" tint="0.59996337778862885"/>
      </right>
      <top/>
      <bottom style="dotted">
        <color theme="4" tint="0.59996337778862885"/>
      </bottom>
      <diagonal/>
    </border>
    <border>
      <left style="dotted">
        <color theme="4" tint="0.59996337778862885"/>
      </left>
      <right style="medium">
        <color indexed="64"/>
      </right>
      <top/>
      <bottom style="dotted">
        <color theme="4" tint="0.59996337778862885"/>
      </bottom>
      <diagonal/>
    </border>
    <border>
      <left style="medium">
        <color indexed="64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medium">
        <color indexed="64"/>
      </right>
      <top style="dotted">
        <color theme="4" tint="0.59996337778862885"/>
      </top>
      <bottom style="dotted">
        <color theme="4" tint="0.59996337778862885"/>
      </bottom>
      <diagonal/>
    </border>
    <border>
      <left style="medium">
        <color indexed="64"/>
      </left>
      <right style="dotted">
        <color theme="4" tint="0.59996337778862885"/>
      </right>
      <top style="dotted">
        <color theme="4" tint="0.59996337778862885"/>
      </top>
      <bottom style="medium">
        <color indexed="64"/>
      </bottom>
      <diagonal/>
    </border>
    <border>
      <left style="dotted">
        <color theme="4" tint="0.59996337778862885"/>
      </left>
      <right style="medium">
        <color indexed="64"/>
      </right>
      <top style="dotted">
        <color theme="4" tint="0.5999633777886288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thin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thin">
        <color auto="1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auto="1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4" fillId="0" borderId="0" applyFon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69">
    <xf numFmtId="0" fontId="0" fillId="0" borderId="0" xfId="0"/>
    <xf numFmtId="0" fontId="5" fillId="6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3" fillId="2" borderId="14" xfId="1" applyFont="1" applyBorder="1" applyAlignment="1">
      <alignment horizontal="center" vertical="center"/>
    </xf>
    <xf numFmtId="0" fontId="3" fillId="2" borderId="15" xfId="1" applyFont="1" applyBorder="1" applyAlignment="1">
      <alignment horizontal="center" vertical="center"/>
    </xf>
    <xf numFmtId="8" fontId="0" fillId="0" borderId="19" xfId="0" applyNumberFormat="1" applyBorder="1" applyAlignment="1">
      <alignment horizontal="center" vertical="center"/>
    </xf>
    <xf numFmtId="0" fontId="3" fillId="2" borderId="22" xfId="1" applyFont="1" applyBorder="1" applyAlignment="1">
      <alignment horizontal="center" vertical="center"/>
    </xf>
    <xf numFmtId="0" fontId="3" fillId="2" borderId="23" xfId="1" applyFont="1" applyBorder="1" applyAlignment="1">
      <alignment horizontal="center" vertical="center"/>
    </xf>
    <xf numFmtId="0" fontId="3" fillId="2" borderId="24" xfId="1" applyFont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8" fontId="0" fillId="0" borderId="27" xfId="0" applyNumberFormat="1" applyBorder="1" applyAlignment="1">
      <alignment horizontal="center" vertical="center"/>
    </xf>
    <xf numFmtId="8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8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8" fontId="0" fillId="0" borderId="29" xfId="0" applyNumberFormat="1" applyBorder="1" applyAlignment="1">
      <alignment horizontal="center" vertical="center"/>
    </xf>
    <xf numFmtId="8" fontId="0" fillId="0" borderId="2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0" fontId="0" fillId="0" borderId="11" xfId="2" applyNumberFormat="1" applyFont="1" applyBorder="1" applyAlignment="1">
      <alignment horizontal="center" vertical="center"/>
    </xf>
    <xf numFmtId="0" fontId="3" fillId="2" borderId="30" xfId="1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164" fontId="0" fillId="0" borderId="33" xfId="0" applyNumberForma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 vertical="center"/>
    </xf>
    <xf numFmtId="10" fontId="0" fillId="0" borderId="36" xfId="0" applyNumberFormat="1" applyBorder="1" applyAlignment="1">
      <alignment horizontal="center" vertical="center"/>
    </xf>
    <xf numFmtId="0" fontId="1" fillId="0" borderId="34" xfId="0" applyFont="1" applyBorder="1"/>
    <xf numFmtId="0" fontId="1" fillId="0" borderId="35" xfId="0" applyFont="1" applyBorder="1"/>
    <xf numFmtId="8" fontId="0" fillId="0" borderId="36" xfId="0" applyNumberFormat="1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/>
    <xf numFmtId="164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1" fillId="4" borderId="2" xfId="4" applyFont="1" applyBorder="1" applyAlignment="1">
      <alignment horizontal="center" vertical="center"/>
    </xf>
    <xf numFmtId="0" fontId="1" fillId="4" borderId="42" xfId="4" applyFont="1" applyBorder="1" applyAlignment="1">
      <alignment horizontal="center" vertical="center"/>
    </xf>
    <xf numFmtId="0" fontId="1" fillId="4" borderId="3" xfId="4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9" fontId="0" fillId="0" borderId="44" xfId="2" applyFon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0" fillId="0" borderId="35" xfId="2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9" fontId="0" fillId="0" borderId="38" xfId="2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/>
    </xf>
    <xf numFmtId="0" fontId="6" fillId="3" borderId="0" xfId="3" applyFont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164" fontId="0" fillId="5" borderId="48" xfId="0" applyNumberFormat="1" applyFill="1" applyBorder="1" applyAlignment="1">
      <alignment horizontal="center" vertical="center"/>
    </xf>
    <xf numFmtId="164" fontId="0" fillId="5" borderId="49" xfId="0" applyNumberFormat="1" applyFill="1" applyBorder="1" applyAlignment="1">
      <alignment horizontal="center" vertical="center"/>
    </xf>
  </cellXfs>
  <cellStyles count="5">
    <cellStyle name="40% - Accent5" xfId="4" builtinId="47"/>
    <cellStyle name="60% - Accent5" xfId="1" builtinId="48"/>
    <cellStyle name="Accent5" xfId="3" builtinId="45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4"/>
  <sheetViews>
    <sheetView showGridLines="0" tabSelected="1" workbookViewId="0">
      <selection activeCell="H20" sqref="H20"/>
    </sheetView>
  </sheetViews>
  <sheetFormatPr defaultColWidth="8.88671875" defaultRowHeight="14.4" x14ac:dyDescent="0.3"/>
  <cols>
    <col min="1" max="1" width="5.77734375" customWidth="1"/>
    <col min="2" max="2" width="27.21875" bestFit="1" customWidth="1"/>
    <col min="3" max="3" width="26.5546875" bestFit="1" customWidth="1"/>
    <col min="4" max="4" width="11.44140625" bestFit="1" customWidth="1"/>
    <col min="5" max="5" width="5.77734375" customWidth="1"/>
    <col min="6" max="6" width="20.88671875" bestFit="1" customWidth="1"/>
    <col min="7" max="7" width="26.5546875" bestFit="1" customWidth="1"/>
    <col min="8" max="8" width="11.6640625" bestFit="1" customWidth="1"/>
    <col min="9" max="16382" width="0" hidden="1" customWidth="1"/>
    <col min="16383" max="16383" width="8.88671875" hidden="1" customWidth="1"/>
    <col min="16384" max="16384" width="5.77734375" customWidth="1"/>
  </cols>
  <sheetData>
    <row r="1" spans="2:8" ht="19.95" customHeight="1" x14ac:dyDescent="0.3"/>
    <row r="2" spans="2:8" ht="14.4" customHeight="1" x14ac:dyDescent="0.3">
      <c r="B2" s="63" t="s">
        <v>44</v>
      </c>
      <c r="C2" s="64"/>
      <c r="D2" s="64"/>
      <c r="E2" s="64"/>
      <c r="F2" s="64"/>
      <c r="G2" s="64"/>
      <c r="H2" s="64"/>
    </row>
    <row r="3" spans="2:8" ht="14.4" customHeight="1" x14ac:dyDescent="0.3">
      <c r="B3" s="63"/>
      <c r="C3" s="64"/>
      <c r="D3" s="64"/>
      <c r="E3" s="64"/>
      <c r="F3" s="64"/>
      <c r="G3" s="64"/>
      <c r="H3" s="64"/>
    </row>
    <row r="4" spans="2:8" ht="15" customHeight="1" thickBot="1" x14ac:dyDescent="0.35"/>
    <row r="5" spans="2:8" ht="18.600000000000001" thickBot="1" x14ac:dyDescent="0.35">
      <c r="B5" s="7" t="s">
        <v>10</v>
      </c>
      <c r="C5" s="8"/>
    </row>
    <row r="6" spans="2:8" x14ac:dyDescent="0.3">
      <c r="B6" s="4" t="s">
        <v>11</v>
      </c>
      <c r="C6" s="23">
        <v>4200</v>
      </c>
      <c r="F6" s="50" t="s">
        <v>13</v>
      </c>
      <c r="G6" s="65" t="s">
        <v>30</v>
      </c>
      <c r="H6" s="66"/>
    </row>
    <row r="7" spans="2:8" ht="15" thickBot="1" x14ac:dyDescent="0.35">
      <c r="B7" s="5" t="s">
        <v>12</v>
      </c>
      <c r="C7" s="25">
        <v>8.9999999999999993E-3</v>
      </c>
      <c r="F7" s="51" t="s">
        <v>45</v>
      </c>
      <c r="G7" s="67">
        <f>aporte</f>
        <v>630</v>
      </c>
      <c r="H7" s="68"/>
    </row>
    <row r="8" spans="2:8" ht="15" customHeight="1" thickBot="1" x14ac:dyDescent="0.35">
      <c r="B8" s="6" t="s">
        <v>47</v>
      </c>
      <c r="C8" s="24">
        <f>C6*15%</f>
        <v>630</v>
      </c>
    </row>
    <row r="9" spans="2:8" ht="15" customHeight="1" thickBot="1" x14ac:dyDescent="0.35"/>
    <row r="10" spans="2:8" ht="18" x14ac:dyDescent="0.3">
      <c r="B10" s="7" t="s">
        <v>0</v>
      </c>
      <c r="C10" s="26"/>
      <c r="D10" s="8"/>
      <c r="F10" s="52" t="s">
        <v>16</v>
      </c>
      <c r="G10" s="53" t="s">
        <v>46</v>
      </c>
      <c r="H10" s="54" t="s">
        <v>8</v>
      </c>
    </row>
    <row r="11" spans="2:8" x14ac:dyDescent="0.3">
      <c r="B11" s="27" t="s">
        <v>1</v>
      </c>
      <c r="C11" s="28"/>
      <c r="D11" s="29">
        <v>630</v>
      </c>
      <c r="F11" s="55" t="s">
        <v>24</v>
      </c>
      <c r="G11" s="56">
        <f>VLOOKUP($G$6&amp;"-"&amp;$F11, Tabela_apoio!A2:D20, 4,FALSE)</f>
        <v>0.25</v>
      </c>
      <c r="H11" s="57">
        <f>$G11*$G$7</f>
        <v>157.5</v>
      </c>
    </row>
    <row r="12" spans="2:8" x14ac:dyDescent="0.3">
      <c r="B12" s="30" t="s">
        <v>2</v>
      </c>
      <c r="C12" s="31"/>
      <c r="D12" s="32">
        <v>6</v>
      </c>
      <c r="F12" s="58" t="s">
        <v>25</v>
      </c>
      <c r="G12" s="59">
        <f>VLOOKUP($G$6&amp;"-"&amp;$F12, Tabela_apoio!A3:D21, 4,FALSE)</f>
        <v>0.4</v>
      </c>
      <c r="H12" s="60">
        <f>$G12*$G$7</f>
        <v>252</v>
      </c>
    </row>
    <row r="13" spans="2:8" x14ac:dyDescent="0.3">
      <c r="B13" s="30" t="s">
        <v>3</v>
      </c>
      <c r="C13" s="31"/>
      <c r="D13" s="33">
        <v>1.3899999999999999E-2</v>
      </c>
      <c r="F13" s="58" t="s">
        <v>26</v>
      </c>
      <c r="G13" s="59">
        <f>VLOOKUP($G$6&amp;"-"&amp;$F13, Tabela_apoio!A4:D22, 4,FALSE)</f>
        <v>0.05</v>
      </c>
      <c r="H13" s="60">
        <f>$G13*$G$7</f>
        <v>31.5</v>
      </c>
    </row>
    <row r="14" spans="2:8" x14ac:dyDescent="0.3">
      <c r="B14" s="34" t="s">
        <v>4</v>
      </c>
      <c r="C14" s="35"/>
      <c r="D14" s="36">
        <f>FV(taxa_mensal,qtd_anos*12,aporte*(-1))</f>
        <v>77130.719456276187</v>
      </c>
      <c r="F14" s="58" t="s">
        <v>27</v>
      </c>
      <c r="G14" s="59">
        <f>VLOOKUP($G$6&amp;"-"&amp;$F14, Tabela_apoio!A5:D23, 4,FALSE)</f>
        <v>0.1</v>
      </c>
      <c r="H14" s="60">
        <f>$G14*$G$7</f>
        <v>63</v>
      </c>
    </row>
    <row r="15" spans="2:8" ht="15" thickBot="1" x14ac:dyDescent="0.35">
      <c r="B15" s="37" t="s">
        <v>5</v>
      </c>
      <c r="C15" s="38"/>
      <c r="D15" s="39">
        <f>(patrimonio_total*taxa_mensal)</f>
        <v>1072.117000442239</v>
      </c>
      <c r="F15" s="58" t="s">
        <v>28</v>
      </c>
      <c r="G15" s="59">
        <f>VLOOKUP($G$6&amp;"-"&amp;$F15, Tabela_apoio!A6:D24, 4,FALSE)</f>
        <v>0.1</v>
      </c>
      <c r="H15" s="60">
        <f>$G15*$G$7</f>
        <v>63</v>
      </c>
    </row>
    <row r="16" spans="2:8" ht="15" thickBot="1" x14ac:dyDescent="0.35">
      <c r="F16" s="61" t="s">
        <v>29</v>
      </c>
      <c r="G16" s="62">
        <f>VLOOKUP($G$6&amp;"-"&amp;$F16, Tabela_apoio!A7:D25, 4,FALSE)</f>
        <v>0.1</v>
      </c>
      <c r="H16" s="39">
        <f>$G16*$G$7</f>
        <v>63</v>
      </c>
    </row>
    <row r="17" spans="2:4" ht="18" x14ac:dyDescent="0.3">
      <c r="B17" s="10" t="s">
        <v>6</v>
      </c>
      <c r="C17" s="11"/>
      <c r="D17" s="12"/>
    </row>
    <row r="18" spans="2:4" ht="15.6" x14ac:dyDescent="0.3">
      <c r="B18" s="13" t="s">
        <v>7</v>
      </c>
      <c r="C18" s="1" t="s">
        <v>8</v>
      </c>
      <c r="D18" s="14" t="s">
        <v>9</v>
      </c>
    </row>
    <row r="19" spans="2:4" x14ac:dyDescent="0.3">
      <c r="B19" s="15">
        <v>2</v>
      </c>
      <c r="C19" s="16">
        <f>FV($D$13, B19*12, $D$11*-1 )</f>
        <v>17802.321716614217</v>
      </c>
      <c r="D19" s="17">
        <f>$C19*rendimento_carteira</f>
        <v>160.22089544952794</v>
      </c>
    </row>
    <row r="20" spans="2:4" x14ac:dyDescent="0.3">
      <c r="B20" s="18">
        <v>5</v>
      </c>
      <c r="C20" s="19">
        <f>FV($D$13, B20*12, $D$11*-1 )</f>
        <v>58437.016217845994</v>
      </c>
      <c r="D20" s="9">
        <f>$C20*rendimento_carteira</f>
        <v>525.93314596061396</v>
      </c>
    </row>
    <row r="21" spans="2:4" x14ac:dyDescent="0.3">
      <c r="B21" s="18">
        <v>10</v>
      </c>
      <c r="C21" s="19">
        <f>FV($D$13, B21*12, $D$11*-1 )</f>
        <v>192218.3175401089</v>
      </c>
      <c r="D21" s="9">
        <f>$C21*rendimento_carteira</f>
        <v>1729.9648578609799</v>
      </c>
    </row>
    <row r="22" spans="2:4" x14ac:dyDescent="0.3">
      <c r="B22" s="18">
        <v>15</v>
      </c>
      <c r="C22" s="19">
        <f>FV($D$13, B22*12, $D$11*-1 )</f>
        <v>498487.14750156121</v>
      </c>
      <c r="D22" s="9">
        <f>$C22*rendimento_carteira</f>
        <v>4486.3843275140507</v>
      </c>
    </row>
    <row r="23" spans="2:4" x14ac:dyDescent="0.3">
      <c r="B23" s="18">
        <v>20</v>
      </c>
      <c r="C23" s="19">
        <f>FV($D$13, B23*12, $D$11*-1 )</f>
        <v>1199635.9274794352</v>
      </c>
      <c r="D23" s="9">
        <f>$C23*rendimento_carteira</f>
        <v>10796.723347314915</v>
      </c>
    </row>
    <row r="24" spans="2:4" ht="15" thickBot="1" x14ac:dyDescent="0.35">
      <c r="B24" s="20">
        <v>30</v>
      </c>
      <c r="C24" s="21">
        <f>FV($D$13, B24*12, $D$11*-1 )</f>
        <v>6479518.9989983309</v>
      </c>
      <c r="D24" s="22">
        <f>$C24*rendimento_carteira</f>
        <v>58315.670990984974</v>
      </c>
    </row>
  </sheetData>
  <mergeCells count="11">
    <mergeCell ref="B17:D17"/>
    <mergeCell ref="B5:C5"/>
    <mergeCell ref="B11:C11"/>
    <mergeCell ref="B12:C12"/>
    <mergeCell ref="B13:C13"/>
    <mergeCell ref="B14:C14"/>
    <mergeCell ref="B15:C15"/>
    <mergeCell ref="B10:D10"/>
    <mergeCell ref="B2:H3"/>
    <mergeCell ref="G6:H6"/>
    <mergeCell ref="G7:H7"/>
  </mergeCells>
  <dataValidations count="1">
    <dataValidation type="list" allowBlank="1" showInputMessage="1" showErrorMessage="1" sqref="G6">
      <formula1>"Conservador, Moderado, Agressivo"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9" sqref="D9:D14"/>
    </sheetView>
  </sheetViews>
  <sheetFormatPr defaultRowHeight="14.4" x14ac:dyDescent="0.3"/>
  <cols>
    <col min="1" max="1" width="26.5546875" bestFit="1" customWidth="1"/>
    <col min="2" max="2" width="11.33203125" bestFit="1" customWidth="1"/>
    <col min="3" max="3" width="15.21875" bestFit="1" customWidth="1"/>
    <col min="6" max="6" width="26.5546875" bestFit="1" customWidth="1"/>
  </cols>
  <sheetData>
    <row r="1" spans="1:7" ht="15" thickBot="1" x14ac:dyDescent="0.35"/>
    <row r="2" spans="1:7" x14ac:dyDescent="0.3">
      <c r="A2" s="41" t="s">
        <v>15</v>
      </c>
      <c r="B2" s="42" t="s">
        <v>13</v>
      </c>
      <c r="C2" s="42" t="s">
        <v>16</v>
      </c>
      <c r="D2" s="43" t="s">
        <v>17</v>
      </c>
    </row>
    <row r="3" spans="1:7" x14ac:dyDescent="0.3">
      <c r="A3" s="2" t="s">
        <v>18</v>
      </c>
      <c r="B3" s="44" t="s">
        <v>14</v>
      </c>
      <c r="C3" s="44" t="s">
        <v>24</v>
      </c>
      <c r="D3" s="45">
        <v>0.3</v>
      </c>
    </row>
    <row r="4" spans="1:7" x14ac:dyDescent="0.3">
      <c r="A4" s="2" t="s">
        <v>19</v>
      </c>
      <c r="B4" s="44" t="s">
        <v>14</v>
      </c>
      <c r="C4" s="44" t="s">
        <v>25</v>
      </c>
      <c r="D4" s="45">
        <v>0.5</v>
      </c>
    </row>
    <row r="5" spans="1:7" x14ac:dyDescent="0.3">
      <c r="A5" s="2" t="s">
        <v>20</v>
      </c>
      <c r="B5" s="44" t="s">
        <v>14</v>
      </c>
      <c r="C5" s="44" t="s">
        <v>26</v>
      </c>
      <c r="D5" s="45">
        <v>0.1</v>
      </c>
    </row>
    <row r="6" spans="1:7" x14ac:dyDescent="0.3">
      <c r="A6" s="2" t="s">
        <v>21</v>
      </c>
      <c r="B6" s="44" t="s">
        <v>14</v>
      </c>
      <c r="C6" s="44" t="s">
        <v>27</v>
      </c>
      <c r="D6" s="45">
        <v>0.1</v>
      </c>
    </row>
    <row r="7" spans="1:7" x14ac:dyDescent="0.3">
      <c r="A7" s="2" t="s">
        <v>22</v>
      </c>
      <c r="B7" s="44" t="s">
        <v>14</v>
      </c>
      <c r="C7" s="44" t="s">
        <v>28</v>
      </c>
      <c r="D7" s="45">
        <v>0</v>
      </c>
    </row>
    <row r="8" spans="1:7" ht="15" thickBot="1" x14ac:dyDescent="0.35">
      <c r="A8" s="3" t="s">
        <v>23</v>
      </c>
      <c r="B8" s="40" t="s">
        <v>14</v>
      </c>
      <c r="C8" s="40" t="s">
        <v>29</v>
      </c>
      <c r="D8" s="46">
        <v>0</v>
      </c>
    </row>
    <row r="9" spans="1:7" x14ac:dyDescent="0.3">
      <c r="A9" s="2" t="s">
        <v>32</v>
      </c>
      <c r="B9" s="44" t="s">
        <v>30</v>
      </c>
      <c r="C9" s="44" t="s">
        <v>24</v>
      </c>
      <c r="D9" s="45">
        <v>0.25</v>
      </c>
      <c r="F9" s="48" t="s">
        <v>15</v>
      </c>
      <c r="G9" s="48" t="s">
        <v>17</v>
      </c>
    </row>
    <row r="10" spans="1:7" x14ac:dyDescent="0.3">
      <c r="A10" s="2" t="s">
        <v>33</v>
      </c>
      <c r="B10" s="44" t="s">
        <v>30</v>
      </c>
      <c r="C10" s="44" t="s">
        <v>25</v>
      </c>
      <c r="D10" s="45">
        <v>0.4</v>
      </c>
      <c r="F10" s="47" t="s">
        <v>43</v>
      </c>
      <c r="G10" s="49">
        <f>VLOOKUP(F10,$A$2:$D$20,4,FALSE)</f>
        <v>0.1</v>
      </c>
    </row>
    <row r="11" spans="1:7" x14ac:dyDescent="0.3">
      <c r="A11" s="2" t="s">
        <v>34</v>
      </c>
      <c r="B11" s="44" t="s">
        <v>30</v>
      </c>
      <c r="C11" s="44" t="s">
        <v>26</v>
      </c>
      <c r="D11" s="45">
        <v>0.05</v>
      </c>
    </row>
    <row r="12" spans="1:7" x14ac:dyDescent="0.3">
      <c r="A12" s="2" t="s">
        <v>35</v>
      </c>
      <c r="B12" s="44" t="s">
        <v>30</v>
      </c>
      <c r="C12" s="44" t="s">
        <v>27</v>
      </c>
      <c r="D12" s="45">
        <v>0.1</v>
      </c>
    </row>
    <row r="13" spans="1:7" x14ac:dyDescent="0.3">
      <c r="A13" s="2" t="s">
        <v>36</v>
      </c>
      <c r="B13" s="44" t="s">
        <v>30</v>
      </c>
      <c r="C13" s="44" t="s">
        <v>28</v>
      </c>
      <c r="D13" s="45">
        <v>0.1</v>
      </c>
    </row>
    <row r="14" spans="1:7" ht="15" thickBot="1" x14ac:dyDescent="0.35">
      <c r="A14" s="3" t="s">
        <v>37</v>
      </c>
      <c r="B14" s="40" t="s">
        <v>30</v>
      </c>
      <c r="C14" s="40" t="s">
        <v>29</v>
      </c>
      <c r="D14" s="46">
        <v>0.1</v>
      </c>
    </row>
    <row r="15" spans="1:7" x14ac:dyDescent="0.3">
      <c r="A15" s="2" t="s">
        <v>38</v>
      </c>
      <c r="B15" s="44" t="s">
        <v>31</v>
      </c>
      <c r="C15" s="44" t="s">
        <v>24</v>
      </c>
      <c r="D15" s="45">
        <v>0.5</v>
      </c>
    </row>
    <row r="16" spans="1:7" x14ac:dyDescent="0.3">
      <c r="A16" s="2" t="s">
        <v>39</v>
      </c>
      <c r="B16" s="44" t="s">
        <v>31</v>
      </c>
      <c r="C16" s="44" t="s">
        <v>25</v>
      </c>
      <c r="D16" s="45">
        <v>0.1</v>
      </c>
    </row>
    <row r="17" spans="1:4" x14ac:dyDescent="0.3">
      <c r="A17" s="2" t="s">
        <v>40</v>
      </c>
      <c r="B17" s="44" t="s">
        <v>31</v>
      </c>
      <c r="C17" s="44" t="s">
        <v>26</v>
      </c>
      <c r="D17" s="45">
        <v>0.05</v>
      </c>
    </row>
    <row r="18" spans="1:4" x14ac:dyDescent="0.3">
      <c r="A18" s="2" t="s">
        <v>41</v>
      </c>
      <c r="B18" s="44" t="s">
        <v>31</v>
      </c>
      <c r="C18" s="44" t="s">
        <v>27</v>
      </c>
      <c r="D18" s="45">
        <v>0.05</v>
      </c>
    </row>
    <row r="19" spans="1:4" x14ac:dyDescent="0.3">
      <c r="A19" s="2" t="s">
        <v>42</v>
      </c>
      <c r="B19" s="44" t="s">
        <v>31</v>
      </c>
      <c r="C19" s="44" t="s">
        <v>28</v>
      </c>
      <c r="D19" s="45">
        <v>0.2</v>
      </c>
    </row>
    <row r="20" spans="1:4" ht="15" thickBot="1" x14ac:dyDescent="0.35">
      <c r="A20" s="3" t="s">
        <v>43</v>
      </c>
      <c r="B20" s="40" t="s">
        <v>31</v>
      </c>
      <c r="C20" s="40" t="s">
        <v>29</v>
      </c>
      <c r="D20" s="46">
        <v>0.1</v>
      </c>
    </row>
  </sheetData>
  <dataValidations count="1">
    <dataValidation type="list" allowBlank="1" showInputMessage="1" showErrorMessage="1" sqref="F10">
      <formula1>$A$3:$A$20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Controle_Investimento</vt:lpstr>
      <vt:lpstr>Tabela_apoio</vt:lpstr>
      <vt:lpstr>aporte</vt:lpstr>
      <vt:lpstr>patrimonio_total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Silva</dc:creator>
  <cp:lastModifiedBy>Heitor Silva</cp:lastModifiedBy>
  <dcterms:created xsi:type="dcterms:W3CDTF">2025-05-24T23:42:57Z</dcterms:created>
  <dcterms:modified xsi:type="dcterms:W3CDTF">2025-05-25T22:39:04Z</dcterms:modified>
</cp:coreProperties>
</file>