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122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wnloads\"/>
    </mc:Choice>
  </mc:AlternateContent>
  <x:bookViews>
    <x:workbookView xWindow="0" yWindow="0" windowWidth="21345" windowHeight="1057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<x:sst xmlns:r="http://schemas.openxmlformats.org/officeDocument/2006/relationships" xmlns:c="http://schemas.openxmlformats.org/drawingml/2006/chart" xmlns:x="http://schemas.openxmlformats.org/spreadsheetml/2006/main" count="75" uniqueCount="43">
  <x:si>
    <x:t>S</x:t>
  </x:si>
  <x:si>
    <x:t>W</x:t>
  </x:si>
  <x:si>
    <x:t>Y</x:t>
  </x:si>
  <x:si>
    <x:t>U</x:t>
  </x:si>
  <x:si>
    <x:t>Z</x:t>
  </x:si>
  <x:si>
    <x:t>V</x:t>
  </x:si>
  <x:si>
    <x:t>T</x:t>
  </x:si>
  <x:si>
    <x:t>X</x:t>
  </x:si>
  <x:si>
    <x:t>매출평균</x:t>
  </x:si>
  <x:si>
    <x:t>전체지점</x:t>
  </x:si>
  <x:si>
    <x:t>매출총합</x:t>
  </x:si>
  <x:si>
    <x:t>직영여부</x:t>
  </x:si>
  <x:si>
    <x:t>최고매출</x:t>
  </x:si>
  <x:si>
    <x:t>최저매출</x:t>
  </x:si>
  <x:si>
    <x:t>순이익총합</x:t>
  </x:si>
  <x:si>
    <x:t>비직영점</x:t>
  </x:si>
  <x:si>
    <x:t>영업지점</x:t>
  </x:si>
  <x:si>
    <x:t>K</x:t>
  </x:si>
  <x:si>
    <x:t>M</x:t>
  </x:si>
  <x:si>
    <x:t>N</x:t>
  </x:si>
  <x:si>
    <x:t>O</x:t>
  </x:si>
  <x:si>
    <x:t>J</x:t>
  </x:si>
  <x:si>
    <x:t>R</x:t>
  </x:si>
  <x:si>
    <x:t>P</x:t>
  </x:si>
  <x:si>
    <x:t>Q</x:t>
  </x:si>
  <x:si>
    <x:t>L</x:t>
  </x:si>
  <x:si>
    <x:t>지점수</x:t>
  </x:si>
  <x:si>
    <x:t>I</x:t>
  </x:si>
  <x:si>
    <x:t>순이익</x:t>
  </x:si>
  <x:si>
    <x:t>B</x:t>
  </x:si>
  <x:si>
    <x:t>비직영</x:t>
  </x:si>
  <x:si>
    <x:t>E</x:t>
  </x:si>
  <x:si>
    <x:t>F</x:t>
  </x:si>
  <x:si>
    <x:t>H</x:t>
  </x:si>
  <x:si>
    <x:t>G</x:t>
  </x:si>
  <x:si>
    <x:t>연매출</x:t>
  </x:si>
  <x:si>
    <x:t>연지출</x:t>
  </x:si>
  <x:si>
    <x:t>A</x:t>
  </x:si>
  <x:si>
    <x:t>C</x:t>
  </x:si>
  <x:si>
    <x:t>D</x:t>
  </x:si>
  <x:si>
    <x:t>직영점</x:t>
  </x:si>
  <x:si>
    <x:t>직영</x:t>
  </x:si>
  <x:si>
    <x:t>영업점별 매출 현황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</x:si>
</x:sst>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나눔고딕"/>
          <x:sz val="9"/>
          <x:color rgb="ff000000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indexed="64"/>
      </x:patternFill>
    </x:fill>
  </x:fills>
  <x:borders count="8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aaaaaa"/>
      </x:top>
      <x:bottom style="thin">
        <x:color rgb="ffaaaaaa"/>
      </x:bottom>
    </x:border>
    <x:border>
      <x:left style="thin">
        <x:color rgb="ffaaaaaa"/>
      </x:left>
      <x:right style="thin">
        <x:color rgb="ffaaaaaa"/>
      </x:right>
      <x:top style="thin">
        <x:color rgb="ff000000"/>
      </x:top>
      <x:bottom style="thin">
        <x:color rgb="ffaaaaaa"/>
      </x:bottom>
    </x:border>
    <x:border>
      <x:left style="thin">
        <x:color rgb="ffaaaaaa"/>
      </x:left>
      <x:right style="thin">
        <x:color rgb="ff000000"/>
      </x:right>
      <x:top style="thin">
        <x:color rgb="ffaaaaaa"/>
      </x:top>
      <x:bottom style="thin">
        <x:color rgb="ffaaaaaa"/>
      </x:bottom>
    </x:border>
    <x:border>
      <x:left style="thin">
        <x:color rgb="ffaaaaaa"/>
      </x:left>
      <x:right style="thin">
        <x:color rgb="ffaaaaaa"/>
      </x:right>
      <x:top style="thin">
        <x:color rgb="ffaaaaaa"/>
      </x:top>
      <x:bottom style="thin">
        <x:color rgb="ffaaaaaa"/>
      </x:bottom>
    </x:border>
    <x:border>
      <x:left style="thin">
        <x:color rgb="ffaaaaaa"/>
      </x:left>
      <x:right style="thin">
        <x:color rgb="ffaaaaaa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x:xf numFmtId="0" fontId="0" fillId="0" borderId="1" xfId="0" applyBorder="1">
      <x:alignment horizontal="general" vertical="bottom"/>
    </x:xf>
    <x:xf numFmtId="0" fontId="0" fillId="0" borderId="2" xfId="0" applyBorder="1">
      <x:alignment horizontal="general" vertical="bottom"/>
    </x:xf>
    <x:xf numFmtId="0" fontId="0" fillId="0" borderId="3" xfId="0" applyBorder="1">
      <x:alignment horizontal="general" vertical="bottom"/>
    </x:xf>
    <x:xf numFmtId="0" fontId="0" fillId="0" borderId="4" xfId="0" applyBorder="1">
      <x:alignment horizontal="general" vertical="bottom"/>
    </x:xf>
    <x:xf numFmtId="0" fontId="0" fillId="0" borderId="5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5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6" xfId="0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6" fillId="2" borderId="6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6" xfId="0" applyBorder="1" applyAlignment="1">
          <x:alignment horizontal="center" vertical="top"/>
        </x:xf>
      </mc:Fallback>
    </mc:AlternateContent>
    <x:xf numFmtId="49" fontId="6" fillId="0" borderId="2" xfId="0" applyBorder="1">
      <x:alignment horizontal="general" vertical="bottom"/>
    </x:xf>
    <x:xf numFmtId="0" fontId="6" fillId="0" borderId="2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Border="1" applyAlignment="1">
          <x:alignment horizontal="center" vertical="bottom"/>
        </x:xf>
      </mc:Fallback>
    </mc:AlternateContent>
    <x:xf numFmtId="49" fontId="6" fillId="0" borderId="4" xfId="0" applyBorder="1">
      <x:alignment horizontal="general" vertical="bottom"/>
    </x:xf>
    <x:xf numFmtId="0" fontId="6" fillId="0" borderId="4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0" borderId="6" xfId="0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0" borderId="6" xfId="0" applyBorder="1" applyAlignment="1">
          <x:alignment horizontal="center" vertical="bottom"/>
        </x:xf>
      </mc:Fallback>
    </mc:AlternateContent>
    <x:xf numFmtId="0" fontId="6" fillId="0" borderId="6" xfId="0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49" fontId="6" fillId="2" borderId="6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6" fillId="2" borderId="6" xfId="0" applyBorder="1" applyAlignment="1">
          <x:alignment horizontal="center" vertical="top"/>
        </x:xf>
      </mc:Fallback>
    </mc:AlternateContent>
    <x:xf numFmtId="0" fontId="0" fillId="0" borderId="7" xfId="0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Alignment="1">
          <x:alignment horizontal="center" vertical="bottom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>
          <a:scrgbClr r="0" g="0" b="0"/>
        </a:fontRef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>
          <a:scrgbClr r="0" g="0" b="0"/>
        </a:fontRef>
      </a:style>
    </a:lnDef>
    <a:txDef>
      <a:spPr>
        <a:noFill/>
        <a:ln w="12700" cap="flat">
          <a:noFill/>
          <a:miter/>
        </a:ln>
        <a:effectLst/>
        <a:sp3d/>
      </a:spPr>
      <a:bodyPr/>
      <a:lstStyle/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>
          <a:scrgbClr r="0" g="0" b="0"/>
        </a:fontRef>
      </a:style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31"/>
  <x:sheetViews>
    <x:sheetView showGridLines="0" tabSelected="1" topLeftCell="A4" zoomScale="120" zoomScaleNormal="120" zoomScaleSheetLayoutView="75" workbookViewId="0">
      <x:selection activeCell="K23" activeCellId="0" sqref="K23:K23"/>
    </x:sheetView>
  </x:sheetViews>
  <x:sheetFormatPr defaultColWidth="8.83203125" defaultRowHeight="15" customHeight="1"/>
  <x:cols>
    <x:col min="1" max="2" width="8.83203125" style="1" customWidth="1"/>
    <x:col min="3" max="3" width="11.4296875" style="1" customWidth="1"/>
    <x:col min="4" max="4" width="11.14453125" style="1" customWidth="1"/>
    <x:col min="5" max="5" width="11.5703125" style="1" customWidth="1"/>
    <x:col min="6" max="7" width="8.83203125" style="1" customWidth="1"/>
    <x:col min="8" max="8" width="12" style="1" customWidth="1"/>
    <x:col min="9" max="16384" width="8.83203125" style="1" customWidth="1"/>
  </x:cols>
  <x:sheetData>
    <x:row r="1" spans="4:6" customHeight="1">
      <x:c r="D1" s="20" t="s">
        <x:v>42</x:v>
      </x:c>
      <x:c r="E1" s="20"/>
      <x:c r="F1" s="20"/>
    </x:row>
    <x:row r="2" spans="4:6" customHeight="1">
      <x:c r="D2" s="20"/>
      <x:c r="E2" s="20"/>
      <x:c r="F2" s="20"/>
    </x:row>
    <x:row r="3" ht="14.199999999999999"/>
    <x:row r="4" ht="14.199999999999999"/>
    <x:row r="5" spans="1:8" ht="13.5" customHeight="1">
      <x:c r="A5" s="9" t="s">
        <x:v>16</x:v>
      </x:c>
      <x:c r="B5" s="9" t="s">
        <x:v>11</x:v>
      </x:c>
      <x:c r="C5" s="9" t="s">
        <x:v>35</x:v>
      </x:c>
      <x:c r="D5" s="9" t="s">
        <x:v>36</x:v>
      </x:c>
      <x:c r="E5" s="9" t="s">
        <x:v>28</x:v>
      </x:c>
      <x:c r="F5" s="2"/>
      <x:c r="G5" s="18" t="s">
        <x:v>9</x:v>
      </x:c>
      <x:c r="H5" s="19"/>
    </x:row>
    <x:row r="6" spans="1:8" ht="13.5" customHeight="1">
      <x:c r="A6" s="10" t="s">
        <x:v>37</x:v>
      </x:c>
      <x:c r="B6" s="10" t="s">
        <x:v>41</x:v>
      </x:c>
      <x:c r="C6" s="11">
        <x:v>84093157</x:v>
      </x:c>
      <x:c r="D6" s="11">
        <x:v>25986114</x:v>
      </x:c>
      <x:c r="E6" s="12">
        <x:f>C6-D6</x:f>
        <x:v>58107043</x:v>
      </x:c>
      <x:c r="F6" s="4"/>
      <x:c r="G6" s="8" t="s">
        <x:v>26</x:v>
      </x:c>
      <x:c r="H6" s="13">
        <x:f>COUNTA(A6:A31)</x:f>
        <x:v>26</x:v>
      </x:c>
    </x:row>
    <x:row r="7" spans="1:8" ht="13.5" customHeight="1">
      <x:c r="A7" s="14" t="s">
        <x:v>29</x:v>
      </x:c>
      <x:c r="B7" s="14" t="s">
        <x:v>30</x:v>
      </x:c>
      <x:c r="C7" s="15">
        <x:v>37662093</x:v>
      </x:c>
      <x:c r="D7" s="15">
        <x:v>44386720</x:v>
      </x:c>
      <x:c r="E7" s="12">
        <x:f>C7-D7</x:f>
        <x:v>-6724627</x:v>
      </x:c>
      <x:c r="F7" s="4"/>
      <x:c r="G7" s="16" t="s">
        <x:v>10</x:v>
      </x:c>
      <x:c r="H7" s="13">
        <x:f>SUM(C6:C31)</x:f>
        <x:v>1631701507</x:v>
      </x:c>
    </x:row>
    <x:row r="8" spans="1:8" ht="13.5" customHeight="1">
      <x:c r="A8" s="14" t="s">
        <x:v>38</x:v>
      </x:c>
      <x:c r="B8" s="14" t="s">
        <x:v>30</x:v>
      </x:c>
      <x:c r="C8" s="15">
        <x:v>87837363</x:v>
      </x:c>
      <x:c r="D8" s="15">
        <x:v>14092704</x:v>
      </x:c>
      <x:c r="E8" s="12">
        <x:f>C8-D8</x:f>
        <x:v>73744659</x:v>
      </x:c>
      <x:c r="F8" s="4"/>
      <x:c r="G8" s="16" t="s">
        <x:v>8</x:v>
      </x:c>
      <x:c r="H8" s="13">
        <x:f>H7/H6</x:f>
        <x:v>62757750.269230768</x:v>
      </x:c>
    </x:row>
    <x:row r="9" spans="1:8" ht="13.5" customHeight="1">
      <x:c r="A9" s="14" t="s">
        <x:v>39</x:v>
      </x:c>
      <x:c r="B9" s="14" t="s">
        <x:v>41</x:v>
      </x:c>
      <x:c r="C9" s="15">
        <x:v>87414067</x:v>
      </x:c>
      <x:c r="D9" s="15">
        <x:v>35978581</x:v>
      </x:c>
      <x:c r="E9" s="12">
        <x:f>C9-D9</x:f>
        <x:v>51435486</x:v>
      </x:c>
      <x:c r="F9" s="4"/>
      <x:c r="G9" s="16" t="s">
        <x:v>12</x:v>
      </x:c>
      <x:c r="H9" s="13">
        <x:f>MAX(C6:C31)</x:f>
        <x:v>98193107</x:v>
      </x:c>
    </x:row>
    <x:row r="10" spans="1:8" ht="13.5" customHeight="1">
      <x:c r="A10" s="14" t="s">
        <x:v>31</x:v>
      </x:c>
      <x:c r="B10" s="14" t="s">
        <x:v>30</x:v>
      </x:c>
      <x:c r="C10" s="15">
        <x:v>85418245</x:v>
      </x:c>
      <x:c r="D10" s="15">
        <x:v>39368869</x:v>
      </x:c>
      <x:c r="E10" s="12">
        <x:f>C10-D10</x:f>
        <x:v>46049376</x:v>
      </x:c>
      <x:c r="F10" s="4"/>
      <x:c r="G10" s="16" t="s">
        <x:v>13</x:v>
      </x:c>
      <x:c r="H10" s="13">
        <x:f>MIN(C6:C31)</x:f>
        <x:v>9085927</x:v>
      </x:c>
    </x:row>
    <x:row r="11" spans="1:8" ht="13.5" customHeight="1">
      <x:c r="A11" s="14" t="s">
        <x:v>32</x:v>
      </x:c>
      <x:c r="B11" s="14" t="s">
        <x:v>30</x:v>
      </x:c>
      <x:c r="C11" s="15">
        <x:v>66931087</x:v>
      </x:c>
      <x:c r="D11" s="15">
        <x:v>12185414</x:v>
      </x:c>
      <x:c r="E11" s="12">
        <x:f>C11-D11</x:f>
        <x:v>54745673</x:v>
      </x:c>
      <x:c r="F11" s="4"/>
      <x:c r="G11" s="16" t="s">
        <x:v>14</x:v>
      </x:c>
      <x:c r="H11" s="17">
        <x:f>SUM(E6:E31)</x:f>
        <x:v>958988849</x:v>
      </x:c>
    </x:row>
    <x:row r="12" spans="1:8" ht="13.5" customHeight="1">
      <x:c r="A12" s="14" t="s">
        <x:v>34</x:v>
      </x:c>
      <x:c r="B12" s="14" t="s">
        <x:v>30</x:v>
      </x:c>
      <x:c r="C12" s="15">
        <x:v>43384210</x:v>
      </x:c>
      <x:c r="D12" s="15">
        <x:v>15838984</x:v>
      </x:c>
      <x:c r="E12" s="12">
        <x:f>C12-D12</x:f>
        <x:v>27545226</x:v>
      </x:c>
      <x:c r="F12" s="5"/>
      <x:c r="G12" s="6"/>
      <x:c r="H12" s="6"/>
    </x:row>
    <x:row r="13" spans="1:8" ht="13.5" customHeight="1">
      <x:c r="A13" s="14" t="s">
        <x:v>33</x:v>
      </x:c>
      <x:c r="B13" s="14" t="s">
        <x:v>30</x:v>
      </x:c>
      <x:c r="C13" s="15">
        <x:v>21865123</x:v>
      </x:c>
      <x:c r="D13" s="15">
        <x:v>32965652</x:v>
      </x:c>
      <x:c r="E13" s="12">
        <x:f>C13-D13</x:f>
        <x:v>-11100529</x:v>
      </x:c>
      <x:c r="F13" s="4"/>
      <x:c r="G13" s="18" t="s">
        <x:v>40</x:v>
      </x:c>
      <x:c r="H13" s="19"/>
    </x:row>
    <x:row r="14" spans="1:8" ht="13.5" customHeight="1">
      <x:c r="A14" s="14" t="s">
        <x:v>27</x:v>
      </x:c>
      <x:c r="B14" s="14" t="s">
        <x:v>30</x:v>
      </x:c>
      <x:c r="C14" s="15">
        <x:v>77916696</x:v>
      </x:c>
      <x:c r="D14" s="15">
        <x:v>49844785</x:v>
      </x:c>
      <x:c r="E14" s="12">
        <x:f>C14-D14</x:f>
        <x:v>28071911</x:v>
      </x:c>
      <x:c r="F14" s="4"/>
      <x:c r="G14" s="16" t="s">
        <x:v>26</x:v>
      </x:c>
      <x:c r="H14" s="13">
        <x:f>COUNTIF(B6:B31,"직영")</x:f>
        <x:v>12</x:v>
      </x:c>
    </x:row>
    <x:row r="15" spans="1:8" ht="13.5" customHeight="1">
      <x:c r="A15" s="14" t="s">
        <x:v>21</x:v>
      </x:c>
      <x:c r="B15" s="14" t="s">
        <x:v>30</x:v>
      </x:c>
      <x:c r="C15" s="15">
        <x:v>85442289</x:v>
      </x:c>
      <x:c r="D15" s="15">
        <x:v>27335279</x:v>
      </x:c>
      <x:c r="E15" s="12">
        <x:f>C15-D15</x:f>
        <x:v>58107010</x:v>
      </x:c>
      <x:c r="F15" s="4"/>
      <x:c r="G15" s="16" t="s">
        <x:v>10</x:v>
      </x:c>
      <x:c r="H15" s="13">
        <x:f>SUMIF(B6:B31,"직영",C6:C31)</x:f>
        <x:v>736307155</x:v>
      </x:c>
    </x:row>
    <x:row r="16" spans="1:8" ht="13.5" customHeight="1">
      <x:c r="A16" s="14" t="s">
        <x:v>17</x:v>
      </x:c>
      <x:c r="B16" s="14" t="s">
        <x:v>30</x:v>
      </x:c>
      <x:c r="C16" s="15">
        <x:v>88950109</x:v>
      </x:c>
      <x:c r="D16" s="15">
        <x:v>43214729</x:v>
      </x:c>
      <x:c r="E16" s="12">
        <x:f>C16-D16</x:f>
        <x:v>45735380</x:v>
      </x:c>
      <x:c r="F16" s="4"/>
      <x:c r="G16" s="16" t="s">
        <x:v>8</x:v>
      </x:c>
      <x:c r="H16" s="13">
        <x:f>H15/H14</x:f>
        <x:v>61358929.583333336</x:v>
      </x:c>
    </x:row>
    <x:row r="17" spans="1:8" ht="13.5" customHeight="1">
      <x:c r="A17" s="14" t="s">
        <x:v>25</x:v>
      </x:c>
      <x:c r="B17" s="14" t="s">
        <x:v>41</x:v>
      </x:c>
      <x:c r="C17" s="15">
        <x:v>98193107</x:v>
      </x:c>
      <x:c r="D17" s="15">
        <x:v>1070810</x:v>
      </x:c>
      <x:c r="E17" s="12">
        <x:f>C17-D17</x:f>
        <x:v>97122297</x:v>
      </x:c>
      <x:c r="F17" s="4"/>
      <x:c r="G17" s="16" t="s">
        <x:v>14</x:v>
      </x:c>
      <x:c r="H17" s="13">
        <x:f>SUMIF(B6:B31,"직영",E6:E31)</x:f>
        <x:v>483298891</x:v>
      </x:c>
    </x:row>
    <x:row r="18" spans="1:8" ht="13.5" customHeight="1">
      <x:c r="A18" s="14" t="s">
        <x:v>18</x:v>
      </x:c>
      <x:c r="B18" s="14" t="s">
        <x:v>41</x:v>
      </x:c>
      <x:c r="C18" s="15">
        <x:v>9085927</x:v>
      </x:c>
      <x:c r="D18" s="15">
        <x:v>16341823</x:v>
      </x:c>
      <x:c r="E18" s="12">
        <x:f>C18-D18</x:f>
        <x:v>-7255896</x:v>
      </x:c>
      <x:c r="F18" s="5"/>
      <x:c r="G18" s="7"/>
      <x:c r="H18" s="6"/>
    </x:row>
    <x:row r="19" spans="1:8" ht="13.5" customHeight="1">
      <x:c r="A19" s="14" t="s">
        <x:v>19</x:v>
      </x:c>
      <x:c r="B19" s="14" t="s">
        <x:v>30</x:v>
      </x:c>
      <x:c r="C19" s="15">
        <x:v>65085280</x:v>
      </x:c>
      <x:c r="D19" s="15">
        <x:v>44013153</x:v>
      </x:c>
      <x:c r="E19" s="12">
        <x:f>C19-D19</x:f>
        <x:v>21072127</x:v>
      </x:c>
      <x:c r="F19" s="4"/>
      <x:c r="G19" s="18" t="s">
        <x:v>15</x:v>
      </x:c>
      <x:c r="H19" s="19"/>
    </x:row>
    <x:row r="20" spans="1:8" ht="13.5" customHeight="1">
      <x:c r="A20" s="14" t="s">
        <x:v>20</x:v>
      </x:c>
      <x:c r="B20" s="14" t="s">
        <x:v>41</x:v>
      </x:c>
      <x:c r="C20" s="15">
        <x:v>84836865</x:v>
      </x:c>
      <x:c r="D20" s="15">
        <x:v>24252679</x:v>
      </x:c>
      <x:c r="E20" s="12">
        <x:f>C20-D20</x:f>
        <x:v>60584186</x:v>
      </x:c>
      <x:c r="F20" s="4"/>
      <x:c r="G20" s="16" t="s">
        <x:v>26</x:v>
      </x:c>
      <x:c r="H20" s="13">
        <x:f>COUNTIF(B6:B31,"비직영")</x:f>
        <x:v>14</x:v>
      </x:c>
    </x:row>
    <x:row r="21" spans="1:8" ht="13.5" customHeight="1">
      <x:c r="A21" s="14" t="s">
        <x:v>23</x:v>
      </x:c>
      <x:c r="B21" s="14" t="s">
        <x:v>41</x:v>
      </x:c>
      <x:c r="C21" s="15">
        <x:v>79826761</x:v>
      </x:c>
      <x:c r="D21" s="15">
        <x:v>5048665</x:v>
      </x:c>
      <x:c r="E21" s="12">
        <x:f>C21-D21</x:f>
        <x:v>74778096</x:v>
      </x:c>
      <x:c r="F21" s="4"/>
      <x:c r="G21" s="16" t="s">
        <x:v>10</x:v>
      </x:c>
      <x:c r="H21" s="13">
        <x:f>SUMIF(B6:B31,"비직영",C6:C31)</x:f>
        <x:v>895394352</x:v>
      </x:c>
    </x:row>
    <x:row r="22" spans="1:8" ht="13.5" customHeight="1">
      <x:c r="A22" s="14" t="s">
        <x:v>24</x:v>
      </x:c>
      <x:c r="B22" s="14" t="s">
        <x:v>41</x:v>
      </x:c>
      <x:c r="C22" s="15">
        <x:v>27299065</x:v>
      </x:c>
      <x:c r="D22" s="15">
        <x:v>45668931</x:v>
      </x:c>
      <x:c r="E22" s="12">
        <x:f>C22-D22</x:f>
        <x:v>-18369866</x:v>
      </x:c>
      <x:c r="F22" s="4"/>
      <x:c r="G22" s="16" t="s">
        <x:v>8</x:v>
      </x:c>
      <x:c r="H22" s="13">
        <x:f>H21/H20</x:f>
        <x:v>63956739.428571425</x:v>
      </x:c>
    </x:row>
    <x:row r="23" spans="1:8" ht="13.5" customHeight="1">
      <x:c r="A23" s="14" t="s">
        <x:v>22</x:v>
      </x:c>
      <x:c r="B23" s="14" t="s">
        <x:v>41</x:v>
      </x:c>
      <x:c r="C23" s="15">
        <x:v>31790271</x:v>
      </x:c>
      <x:c r="D23" s="15">
        <x:v>31670990</x:v>
      </x:c>
      <x:c r="E23" s="12">
        <x:f>C23-D23</x:f>
        <x:v>119281</x:v>
      </x:c>
      <x:c r="F23" s="4"/>
      <x:c r="G23" s="16" t="s">
        <x:v>14</x:v>
      </x:c>
      <x:c r="H23" s="13">
        <x:f>SUMIF(B6:B31,"비직영",E6:E31)</x:f>
        <x:v>475689958</x:v>
      </x:c>
    </x:row>
    <x:row r="24" spans="1:8" ht="13.5" customHeight="1">
      <x:c r="A24" s="14" t="s">
        <x:v>0</x:v>
      </x:c>
      <x:c r="B24" s="14" t="s">
        <x:v>41</x:v>
      </x:c>
      <x:c r="C24" s="15">
        <x:v>38003808</x:v>
      </x:c>
      <x:c r="D24" s="15">
        <x:v>17363323</x:v>
      </x:c>
      <x:c r="E24" s="12">
        <x:f>C24-D24</x:f>
        <x:v>20640485</x:v>
      </x:c>
      <x:c r="F24" s="5"/>
      <x:c r="G24" s="3"/>
      <x:c r="H24" s="3"/>
    </x:row>
    <x:row r="25" spans="1:8" ht="13.5" customHeight="1">
      <x:c r="A25" s="14" t="s">
        <x:v>6</x:v>
      </x:c>
      <x:c r="B25" s="14" t="s">
        <x:v>30</x:v>
      </x:c>
      <x:c r="C25" s="15">
        <x:v>94837855</x:v>
      </x:c>
      <x:c r="D25" s="15">
        <x:v>3446944</x:v>
      </x:c>
      <x:c r="E25" s="12">
        <x:f>C25-D25</x:f>
        <x:v>91390911</x:v>
      </x:c>
      <x:c r="F25" s="5"/>
      <x:c r="G25" s="5"/>
      <x:c r="H25" s="5"/>
    </x:row>
    <x:row r="26" spans="1:8" ht="13.5" customHeight="1">
      <x:c r="A26" s="14" t="s">
        <x:v>3</x:v>
      </x:c>
      <x:c r="B26" s="14" t="s">
        <x:v>41</x:v>
      </x:c>
      <x:c r="C26" s="15">
        <x:v>53216522</x:v>
      </x:c>
      <x:c r="D26" s="15">
        <x:v>13077166</x:v>
      </x:c>
      <x:c r="E26" s="12">
        <x:f>C26-D26</x:f>
        <x:v>40139356</x:v>
      </x:c>
      <x:c r="F26" s="5"/>
      <x:c r="G26" s="5"/>
      <x:c r="H26" s="5"/>
    </x:row>
    <x:row r="27" spans="1:8" ht="13.5" customHeight="1">
      <x:c r="A27" s="14" t="s">
        <x:v>5</x:v>
      </x:c>
      <x:c r="B27" s="14" t="s">
        <x:v>30</x:v>
      </x:c>
      <x:c r="C27" s="15">
        <x:v>37129012</x:v>
      </x:c>
      <x:c r="D27" s="15">
        <x:v>19122005</x:v>
      </x:c>
      <x:c r="E27" s="12">
        <x:f>C27-D27</x:f>
        <x:v>18007007</x:v>
      </x:c>
      <x:c r="F27" s="5"/>
      <x:c r="G27" s="5"/>
      <x:c r="H27" s="5"/>
    </x:row>
    <x:row r="28" spans="1:8" ht="13.5" customHeight="1">
      <x:c r="A28" s="14" t="s">
        <x:v>1</x:v>
      </x:c>
      <x:c r="B28" s="14" t="s">
        <x:v>30</x:v>
      </x:c>
      <x:c r="C28" s="15">
        <x:v>21832407</x:v>
      </x:c>
      <x:c r="D28" s="15">
        <x:v>33557401</x:v>
      </x:c>
      <x:c r="E28" s="12">
        <x:f>C28-D28</x:f>
        <x:v>-11724994</x:v>
      </x:c>
      <x:c r="F28" s="5"/>
      <x:c r="G28" s="5"/>
      <x:c r="H28" s="5"/>
    </x:row>
    <x:row r="29" spans="1:8" ht="13.5" customHeight="1">
      <x:c r="A29" s="14" t="s">
        <x:v>7</x:v>
      </x:c>
      <x:c r="B29" s="14" t="s">
        <x:v>41</x:v>
      </x:c>
      <x:c r="C29" s="15">
        <x:v>63515875</x:v>
      </x:c>
      <x:c r="D29" s="15">
        <x:v>31318218</x:v>
      </x:c>
      <x:c r="E29" s="12">
        <x:f>C29-D29</x:f>
        <x:v>32197657</x:v>
      </x:c>
      <x:c r="F29" s="5"/>
      <x:c r="G29" s="5"/>
      <x:c r="H29" s="5"/>
    </x:row>
    <x:row r="30" spans="1:8" ht="13.5" customHeight="1">
      <x:c r="A30" s="14" t="s">
        <x:v>2</x:v>
      </x:c>
      <x:c r="B30" s="14" t="s">
        <x:v>41</x:v>
      </x:c>
      <x:c r="C30" s="15">
        <x:v>79031730</x:v>
      </x:c>
      <x:c r="D30" s="15">
        <x:v>5230964</x:v>
      </x:c>
      <x:c r="E30" s="12">
        <x:f>C30-D30</x:f>
        <x:v>73800766</x:v>
      </x:c>
      <x:c r="F30" s="5"/>
      <x:c r="G30" s="5"/>
      <x:c r="H30" s="5"/>
    </x:row>
    <x:row r="31" spans="1:8" ht="13.5" customHeight="1">
      <x:c r="A31" s="14" t="s">
        <x:v>4</x:v>
      </x:c>
      <x:c r="B31" s="14" t="s">
        <x:v>30</x:v>
      </x:c>
      <x:c r="C31" s="15">
        <x:v>81102583</x:v>
      </x:c>
      <x:c r="D31" s="15">
        <x:v>40331755</x:v>
      </x:c>
      <x:c r="E31" s="12">
        <x:f>C31-D31</x:f>
        <x:v>40770828</x:v>
      </x:c>
      <x:c r="F31" s="5"/>
      <x:c r="G31" s="5"/>
      <x:c r="H31" s="5"/>
    </x:row>
  </x:sheetData>
  <x:mergeCells count="4">
    <x:mergeCell ref="G5:H5"/>
    <x:mergeCell ref="G19:H19"/>
    <x:mergeCell ref="G13:H13"/>
    <x:mergeCell ref="D1:F2"/>
  </x:mergeCells>
  <x:pageMargins left="0.69999998807907104" right="0.69999998807907104" top="0.75" bottom="0.75" header="0.30000001192092896" footer="0.30000001192092896"/>
  <x:pageSetup paperSize="1" scale="100" firstPageNumber="1" fitToWidth="1" fitToHeight="1" orientation="portrait" usePrinterDefaults="1" blackAndWhite="0" draft="0" useFirstPageNumber="0" horizontalDpi="600" verticalDpi="600" copies="1"/>
  <x:headerFooter>
    <x:oddFooter>&amp;C&amp;"HELVETICA NEUE,Regular"&amp;12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9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2024-03-12T07:56:55.000</dcterms:created>
  <dcterms:modified xsi:type="dcterms:W3CDTF">2025-04-18T07:31:20.140</dcterms:modified>
  <cp:version>1000.0100.01</cp:version>
</cp:coreProperties>
</file>